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nna\Desktop\Progetti\Progetto Urbanistica\Tavola 3\"/>
    </mc:Choice>
  </mc:AlternateContent>
  <xr:revisionPtr revIDLastSave="0" documentId="13_ncr:1_{2955A317-C96B-47C5-BDF2-513BEBC6281F}" xr6:coauthVersionLast="36" xr6:coauthVersionMax="36" xr10:uidLastSave="{00000000-0000-0000-0000-000000000000}"/>
  <bookViews>
    <workbookView xWindow="0" yWindow="0" windowWidth="21600" windowHeight="1004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1" i="1" l="1"/>
  <c r="F40" i="1"/>
  <c r="D41" i="1"/>
  <c r="D40" i="1"/>
  <c r="I23" i="1"/>
  <c r="J23" i="1" s="1"/>
  <c r="K23" i="1" s="1"/>
  <c r="I21" i="1"/>
  <c r="J21" i="1" s="1"/>
  <c r="K21" i="1" s="1"/>
  <c r="I19" i="1"/>
  <c r="J19" i="1" s="1"/>
  <c r="K19" i="1" s="1"/>
  <c r="I18" i="1"/>
  <c r="J18" i="1" s="1"/>
  <c r="K18" i="1" s="1"/>
  <c r="G17" i="1"/>
  <c r="I17" i="1"/>
  <c r="J17" i="1" s="1"/>
  <c r="K17" i="1" s="1"/>
  <c r="I15" i="1"/>
  <c r="J15" i="1" s="1"/>
  <c r="K15" i="1" s="1"/>
  <c r="I13" i="1"/>
  <c r="J13" i="1" s="1"/>
  <c r="K13" i="1" s="1"/>
  <c r="I14" i="1"/>
  <c r="J14" i="1" s="1"/>
  <c r="K14" i="1" s="1"/>
  <c r="I36" i="1"/>
  <c r="J36" i="1" s="1"/>
  <c r="K36" i="1" s="1"/>
  <c r="I31" i="1"/>
  <c r="J31" i="1" s="1"/>
  <c r="K31" i="1" s="1"/>
  <c r="I28" i="1"/>
  <c r="J28" i="1" s="1"/>
  <c r="K28" i="1" s="1"/>
  <c r="I27" i="1"/>
  <c r="J27" i="1" s="1"/>
  <c r="K27" i="1" s="1"/>
  <c r="I26" i="1"/>
  <c r="J26" i="1" s="1"/>
  <c r="K26" i="1" s="1"/>
  <c r="I25" i="1"/>
  <c r="J25" i="1" s="1"/>
  <c r="K25" i="1" s="1"/>
  <c r="E20" i="1"/>
  <c r="G21" i="1"/>
  <c r="E12" i="1"/>
  <c r="E40" i="1" s="1"/>
  <c r="G13" i="1"/>
  <c r="E17" i="1"/>
  <c r="G7" i="1" l="1"/>
  <c r="G8" i="1"/>
  <c r="G9" i="1"/>
  <c r="G10" i="1"/>
  <c r="G11" i="1"/>
  <c r="G12" i="1"/>
  <c r="G14" i="1"/>
  <c r="G15" i="1"/>
  <c r="G16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I29" i="1"/>
  <c r="J29" i="1" s="1"/>
  <c r="K29" i="1" s="1"/>
  <c r="I30" i="1"/>
  <c r="J30" i="1" s="1"/>
  <c r="K30" i="1" s="1"/>
  <c r="I32" i="1"/>
  <c r="J32" i="1" s="1"/>
  <c r="K32" i="1" s="1"/>
  <c r="I33" i="1"/>
  <c r="J33" i="1" s="1"/>
  <c r="K33" i="1" s="1"/>
  <c r="I34" i="1"/>
  <c r="J34" i="1" s="1"/>
  <c r="K34" i="1" s="1"/>
  <c r="I35" i="1"/>
  <c r="J35" i="1" s="1"/>
  <c r="K35" i="1" s="1"/>
  <c r="I37" i="1"/>
  <c r="J37" i="1" s="1"/>
  <c r="K37" i="1" s="1"/>
  <c r="I38" i="1"/>
  <c r="J38" i="1" s="1"/>
  <c r="K38" i="1" s="1"/>
  <c r="I39" i="1"/>
  <c r="J39" i="1" s="1"/>
  <c r="K39" i="1" s="1"/>
  <c r="I16" i="1"/>
  <c r="J16" i="1" s="1"/>
  <c r="K16" i="1" s="1"/>
  <c r="I20" i="1"/>
  <c r="J20" i="1" s="1"/>
  <c r="K20" i="1" s="1"/>
  <c r="I22" i="1"/>
  <c r="J22" i="1" s="1"/>
  <c r="K22" i="1" s="1"/>
  <c r="I24" i="1"/>
  <c r="J24" i="1" s="1"/>
  <c r="K24" i="1" s="1"/>
  <c r="I11" i="1"/>
  <c r="I12" i="1"/>
  <c r="J12" i="1" s="1"/>
  <c r="K12" i="1" s="1"/>
  <c r="I10" i="1"/>
  <c r="I8" i="1"/>
  <c r="I7" i="1"/>
  <c r="I9" i="1"/>
  <c r="I6" i="1"/>
  <c r="J6" i="1" s="1"/>
  <c r="I5" i="1"/>
  <c r="J5" i="1" s="1"/>
  <c r="I41" i="1" l="1"/>
  <c r="J8" i="1"/>
  <c r="K8" i="1" s="1"/>
  <c r="J7" i="1"/>
  <c r="K7" i="1" s="1"/>
  <c r="J10" i="1"/>
  <c r="K10" i="1" s="1"/>
  <c r="J9" i="1"/>
  <c r="K9" i="1" s="1"/>
  <c r="J11" i="1"/>
  <c r="K6" i="1"/>
  <c r="K5" i="1"/>
  <c r="G6" i="1"/>
  <c r="G5" i="1"/>
  <c r="G41" i="1" s="1"/>
  <c r="J40" i="1" l="1"/>
  <c r="K11" i="1"/>
  <c r="K41" i="1" s="1"/>
</calcChain>
</file>

<file path=xl/sharedStrings.xml><?xml version="1.0" encoding="utf-8"?>
<sst xmlns="http://schemas.openxmlformats.org/spreadsheetml/2006/main" count="34" uniqueCount="27">
  <si>
    <t>Numero di alloggi</t>
  </si>
  <si>
    <t>n (piani)</t>
  </si>
  <si>
    <t xml:space="preserve">LOTTI </t>
  </si>
  <si>
    <r>
      <t>Aa (m</t>
    </r>
    <r>
      <rPr>
        <vertAlign val="superscript"/>
        <sz val="14"/>
        <color rgb="FFFF0000"/>
        <rFont val="Arial"/>
        <family val="2"/>
      </rPr>
      <t>2</t>
    </r>
    <r>
      <rPr>
        <sz val="14"/>
        <color rgb="FFFF0000"/>
        <rFont val="Arial"/>
        <family val="2"/>
      </rPr>
      <t>)</t>
    </r>
  </si>
  <si>
    <r>
      <t>Sc (m</t>
    </r>
    <r>
      <rPr>
        <vertAlign val="superscript"/>
        <sz val="14"/>
        <color rgb="FFFF0000"/>
        <rFont val="Arial"/>
        <family val="2"/>
      </rPr>
      <t>2</t>
    </r>
    <r>
      <rPr>
        <sz val="14"/>
        <color rgb="FFFF0000"/>
        <rFont val="Arial"/>
        <family val="2"/>
      </rPr>
      <t>)</t>
    </r>
  </si>
  <si>
    <r>
      <t>V (m</t>
    </r>
    <r>
      <rPr>
        <vertAlign val="superscript"/>
        <sz val="14"/>
        <color rgb="FFFF0000"/>
        <rFont val="Arial"/>
        <family val="2"/>
      </rPr>
      <t>3</t>
    </r>
    <r>
      <rPr>
        <sz val="14"/>
        <color rgb="FFFF0000"/>
        <rFont val="Arial"/>
        <family val="2"/>
      </rPr>
      <t>)</t>
    </r>
  </si>
  <si>
    <t>TOTALE</t>
  </si>
  <si>
    <t>MEDIA</t>
  </si>
  <si>
    <t>/</t>
  </si>
  <si>
    <t>se interrato</t>
  </si>
  <si>
    <t xml:space="preserve">se seminterrato </t>
  </si>
  <si>
    <t>più 50</t>
  </si>
  <si>
    <t>più 100</t>
  </si>
  <si>
    <t>Hm (m)</t>
  </si>
  <si>
    <t>2.0-3.0</t>
  </si>
  <si>
    <t>1.5-2.0</t>
  </si>
  <si>
    <t>1.0-1.5</t>
  </si>
  <si>
    <t>&lt; 1.0</t>
  </si>
  <si>
    <t>3.0-3.5</t>
  </si>
  <si>
    <t>3.5-4</t>
  </si>
  <si>
    <t>&gt;0.4</t>
  </si>
  <si>
    <t>&lt;0.2</t>
  </si>
  <si>
    <t>0.2-0.25</t>
  </si>
  <si>
    <t>0.25-0.3</t>
  </si>
  <si>
    <t>0.3-0.4</t>
  </si>
  <si>
    <r>
      <rPr>
        <sz val="14"/>
        <color rgb="FFFF0000"/>
        <rFont val="Symbol"/>
        <family val="1"/>
        <charset val="2"/>
      </rPr>
      <t>r</t>
    </r>
    <r>
      <rPr>
        <sz val="14"/>
        <color rgb="FFFF0000"/>
        <rFont val="Arial"/>
        <family val="2"/>
      </rPr>
      <t xml:space="preserve"> (-)</t>
    </r>
  </si>
  <si>
    <r>
      <rPr>
        <sz val="14"/>
        <color rgb="FFFF0000"/>
        <rFont val="Symbol"/>
        <family val="1"/>
        <charset val="2"/>
      </rPr>
      <t>m</t>
    </r>
    <r>
      <rPr>
        <vertAlign val="subscript"/>
        <sz val="14"/>
        <color rgb="FFFF0000"/>
        <rFont val="Arial"/>
        <family val="2"/>
      </rPr>
      <t>f</t>
    </r>
    <r>
      <rPr>
        <sz val="14"/>
        <color rgb="FFFF0000"/>
        <rFont val="Arial"/>
        <family val="2"/>
      </rPr>
      <t>=V/Aa (m</t>
    </r>
    <r>
      <rPr>
        <vertAlign val="superscript"/>
        <sz val="14"/>
        <color rgb="FFFF0000"/>
        <rFont val="Arial"/>
        <family val="2"/>
      </rPr>
      <t>3</t>
    </r>
    <r>
      <rPr>
        <sz val="14"/>
        <color rgb="FFFF0000"/>
        <rFont val="Arial"/>
        <family val="2"/>
      </rPr>
      <t>/m</t>
    </r>
    <r>
      <rPr>
        <vertAlign val="superscript"/>
        <sz val="14"/>
        <color rgb="FFFF0000"/>
        <rFont val="Arial"/>
        <family val="2"/>
      </rPr>
      <t>2</t>
    </r>
    <r>
      <rPr>
        <sz val="14"/>
        <color rgb="FFFF0000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</si>
</sst>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6"/>
      <color rgb="FFFF0000"/>
      <name val="Arial"/>
      <family val="2"/>
    </font>
    <font>
      <sz val="14"/>
      <color rgb="FFFF0000"/>
      <name val="Arial"/>
      <family val="2"/>
    </font>
    <font>
      <vertAlign val="superscript"/>
      <sz val="14"/>
      <color rgb="FFFF0000"/>
      <name val="Arial"/>
      <family val="2"/>
    </font>
    <font>
      <vertAlign val="subscript"/>
      <sz val="14"/>
      <color rgb="FFFF0000"/>
      <name val="Arial"/>
      <family val="2"/>
    </font>
    <font>
      <sz val="14"/>
      <color rgb="FFFF0000"/>
      <name val="Symbol"/>
      <family val="1"/>
      <charset val="2"/>
    </font>
  </fonts>
  <fills count="14">
    <fill>
      <patternFill patternType="none"/>
    </fill>
    <fill>
      <patternFill patternType="gray125"/>
    </fill>
    <fill>
      <patternFill patternType="solid">
        <fgColor rgb="FF99FF66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33660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16" fontId="0" fillId="5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3" borderId="0" xfId="0" applyFill="1"/>
    <xf numFmtId="2" fontId="2" fillId="0" borderId="3" xfId="0" applyNumberFormat="1" applyFont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2" fontId="2" fillId="0" borderId="7" xfId="0" applyNumberFormat="1" applyFont="1" applyFill="1" applyBorder="1" applyAlignment="1">
      <alignment horizontal="center" vertical="center"/>
    </xf>
    <xf numFmtId="2" fontId="2" fillId="0" borderId="8" xfId="0" applyNumberFormat="1" applyFont="1" applyFill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2" fontId="2" fillId="0" borderId="12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16" xfId="0" applyBorder="1"/>
    <xf numFmtId="0" fontId="3" fillId="0" borderId="17" xfId="0" applyFont="1" applyFill="1" applyBorder="1" applyAlignment="1">
      <alignment horizontal="center" vertical="center"/>
    </xf>
    <xf numFmtId="2" fontId="2" fillId="0" borderId="18" xfId="0" applyNumberFormat="1" applyFont="1" applyFill="1" applyBorder="1" applyAlignment="1">
      <alignment horizontal="center" vertical="center"/>
    </xf>
    <xf numFmtId="2" fontId="2" fillId="0" borderId="19" xfId="0" applyNumberFormat="1" applyFont="1" applyFill="1" applyBorder="1" applyAlignment="1">
      <alignment horizontal="center" vertical="center"/>
    </xf>
    <xf numFmtId="2" fontId="2" fillId="0" borderId="20" xfId="0" applyNumberFormat="1" applyFont="1" applyFill="1" applyBorder="1" applyAlignment="1">
      <alignment horizontal="center" vertical="center"/>
    </xf>
    <xf numFmtId="0" fontId="0" fillId="0" borderId="14" xfId="0" applyBorder="1"/>
    <xf numFmtId="2" fontId="2" fillId="0" borderId="7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49" fontId="4" fillId="0" borderId="5" xfId="0" applyNumberFormat="1" applyFont="1" applyBorder="1" applyAlignment="1">
      <alignment horizontal="center" vertical="center" wrapText="1"/>
    </xf>
    <xf numFmtId="0" fontId="5" fillId="13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0000FF"/>
      <color rgb="FF66CCFF"/>
      <color rgb="FF00FFFF"/>
      <color rgb="FF00FFCC"/>
      <color rgb="FFFFCCCC"/>
      <color rgb="FF336600"/>
      <color rgb="FF009900"/>
      <color rgb="FF33CC33"/>
      <color rgb="FF00FF00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9"/>
  <sheetViews>
    <sheetView tabSelected="1" zoomScale="60" zoomScaleNormal="60" workbookViewId="0">
      <selection activeCell="R36" sqref="R36"/>
    </sheetView>
  </sheetViews>
  <sheetFormatPr defaultRowHeight="14.5" x14ac:dyDescent="0.35"/>
  <cols>
    <col min="3" max="3" width="15.81640625" customWidth="1"/>
    <col min="4" max="10" width="16.7265625" customWidth="1"/>
    <col min="11" max="11" width="19" customWidth="1"/>
  </cols>
  <sheetData>
    <row r="1" spans="1:20" x14ac:dyDescent="0.3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</row>
    <row r="2" spans="1:20" ht="20.5" thickBot="1" x14ac:dyDescent="0.4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42"/>
      <c r="N2" s="43"/>
      <c r="O2" s="43"/>
      <c r="P2" s="43"/>
      <c r="Q2" s="43"/>
      <c r="R2" s="43"/>
      <c r="S2" s="43"/>
      <c r="T2" s="43"/>
    </row>
    <row r="3" spans="1:20" ht="30" customHeight="1" x14ac:dyDescent="0.35">
      <c r="A3" s="15"/>
      <c r="B3" s="15"/>
      <c r="C3" s="40" t="s">
        <v>2</v>
      </c>
      <c r="D3" s="38" t="s">
        <v>0</v>
      </c>
      <c r="E3" s="38" t="s">
        <v>3</v>
      </c>
      <c r="F3" s="38" t="s">
        <v>4</v>
      </c>
      <c r="G3" s="38" t="s">
        <v>25</v>
      </c>
      <c r="H3" s="38" t="s">
        <v>1</v>
      </c>
      <c r="I3" s="38" t="s">
        <v>13</v>
      </c>
      <c r="J3" s="38" t="s">
        <v>5</v>
      </c>
      <c r="K3" s="38" t="s">
        <v>26</v>
      </c>
      <c r="L3" s="15"/>
      <c r="M3" s="15"/>
    </row>
    <row r="4" spans="1:20" ht="51" customHeight="1" thickBot="1" x14ac:dyDescent="0.4">
      <c r="A4" s="15"/>
      <c r="B4" s="15"/>
      <c r="C4" s="41"/>
      <c r="D4" s="39"/>
      <c r="E4" s="39"/>
      <c r="F4" s="39"/>
      <c r="G4" s="39"/>
      <c r="H4" s="39"/>
      <c r="I4" s="39"/>
      <c r="J4" s="39"/>
      <c r="K4" s="39"/>
      <c r="L4" s="15"/>
      <c r="M4" s="15"/>
    </row>
    <row r="5" spans="1:20" ht="17.5" x14ac:dyDescent="0.35">
      <c r="A5" s="15"/>
      <c r="B5" s="15"/>
      <c r="C5" s="28">
        <v>1</v>
      </c>
      <c r="D5" s="24">
        <v>7</v>
      </c>
      <c r="E5" s="18">
        <v>1221.5999999999999</v>
      </c>
      <c r="F5" s="18">
        <v>352.81</v>
      </c>
      <c r="G5" s="19">
        <f>F5/E5</f>
        <v>0.28880975769482647</v>
      </c>
      <c r="H5" s="19">
        <v>2</v>
      </c>
      <c r="I5" s="19">
        <f>H5*3+0.5</f>
        <v>6.5</v>
      </c>
      <c r="J5" s="19">
        <f>I5*F5</f>
        <v>2293.2649999999999</v>
      </c>
      <c r="K5" s="20">
        <f>J5/E5</f>
        <v>1.877263425016372</v>
      </c>
      <c r="L5" s="15"/>
      <c r="M5" s="15"/>
      <c r="R5" t="s">
        <v>10</v>
      </c>
      <c r="T5" t="s">
        <v>11</v>
      </c>
    </row>
    <row r="6" spans="1:20" ht="17.5" x14ac:dyDescent="0.35">
      <c r="A6" s="15"/>
      <c r="B6" s="15"/>
      <c r="C6" s="29">
        <v>2</v>
      </c>
      <c r="D6" s="25">
        <v>3</v>
      </c>
      <c r="E6" s="16">
        <v>991.7</v>
      </c>
      <c r="F6" s="16">
        <v>263.29000000000002</v>
      </c>
      <c r="G6" s="17">
        <f>F6/E6</f>
        <v>0.26549359685388729</v>
      </c>
      <c r="H6" s="17">
        <v>2</v>
      </c>
      <c r="I6" s="17">
        <f>H6*3+1</f>
        <v>7</v>
      </c>
      <c r="J6" s="17">
        <f t="shared" ref="J6:J39" si="0">I6*F6</f>
        <v>1843.0300000000002</v>
      </c>
      <c r="K6" s="21">
        <f>J6/E6</f>
        <v>1.8584551779772109</v>
      </c>
      <c r="L6" s="15"/>
      <c r="M6" s="15"/>
      <c r="R6" t="s">
        <v>9</v>
      </c>
      <c r="T6" t="s">
        <v>12</v>
      </c>
    </row>
    <row r="7" spans="1:20" ht="17.5" x14ac:dyDescent="0.35">
      <c r="A7" s="15"/>
      <c r="B7" s="15"/>
      <c r="C7" s="29">
        <v>3</v>
      </c>
      <c r="D7" s="25">
        <v>2</v>
      </c>
      <c r="E7" s="16">
        <v>716</v>
      </c>
      <c r="F7" s="17">
        <v>80.86</v>
      </c>
      <c r="G7" s="17">
        <f t="shared" ref="G7:G26" si="1">F7/E7</f>
        <v>0.11293296089385475</v>
      </c>
      <c r="H7" s="17">
        <v>2</v>
      </c>
      <c r="I7" s="17">
        <f>H7*3</f>
        <v>6</v>
      </c>
      <c r="J7" s="17">
        <f t="shared" si="0"/>
        <v>485.15999999999997</v>
      </c>
      <c r="K7" s="21">
        <f t="shared" ref="K7:K39" si="2">J7/E7</f>
        <v>0.67759776536312843</v>
      </c>
      <c r="L7" s="15"/>
      <c r="M7" s="15"/>
    </row>
    <row r="8" spans="1:20" ht="17.5" x14ac:dyDescent="0.35">
      <c r="A8" s="15"/>
      <c r="B8" s="15"/>
      <c r="C8" s="29">
        <v>4</v>
      </c>
      <c r="D8" s="26">
        <v>1</v>
      </c>
      <c r="E8" s="16">
        <v>419.5</v>
      </c>
      <c r="F8" s="17">
        <v>93.59</v>
      </c>
      <c r="G8" s="17">
        <f t="shared" si="1"/>
        <v>0.22309892729439809</v>
      </c>
      <c r="H8" s="17">
        <v>2</v>
      </c>
      <c r="I8" s="17">
        <f>H8*3+0.5</f>
        <v>6.5</v>
      </c>
      <c r="J8" s="17">
        <f t="shared" si="0"/>
        <v>608.33500000000004</v>
      </c>
      <c r="K8" s="21">
        <f t="shared" si="2"/>
        <v>1.4501430274135876</v>
      </c>
      <c r="L8" s="15"/>
      <c r="M8" s="15"/>
    </row>
    <row r="9" spans="1:20" ht="17.5" x14ac:dyDescent="0.35">
      <c r="A9" s="15"/>
      <c r="B9" s="15"/>
      <c r="C9" s="29">
        <v>5</v>
      </c>
      <c r="D9" s="26">
        <v>2</v>
      </c>
      <c r="E9" s="16">
        <v>426.4</v>
      </c>
      <c r="F9" s="17">
        <v>97.45</v>
      </c>
      <c r="G9" s="17">
        <f t="shared" si="1"/>
        <v>0.22854127579737338</v>
      </c>
      <c r="H9" s="17">
        <v>2</v>
      </c>
      <c r="I9" s="17">
        <f>H9*3+0.5</f>
        <v>6.5</v>
      </c>
      <c r="J9" s="17">
        <f t="shared" si="0"/>
        <v>633.42500000000007</v>
      </c>
      <c r="K9" s="21">
        <f t="shared" si="2"/>
        <v>1.4855182926829271</v>
      </c>
      <c r="L9" s="15"/>
      <c r="M9" s="15"/>
    </row>
    <row r="10" spans="1:20" ht="17.5" x14ac:dyDescent="0.35">
      <c r="A10" s="15"/>
      <c r="B10" s="15"/>
      <c r="C10" s="29">
        <v>6</v>
      </c>
      <c r="D10" s="26">
        <v>1</v>
      </c>
      <c r="E10" s="16">
        <v>412.1</v>
      </c>
      <c r="F10" s="17">
        <v>154.47</v>
      </c>
      <c r="G10" s="17">
        <f t="shared" si="1"/>
        <v>0.37483620480465901</v>
      </c>
      <c r="H10" s="17">
        <v>3</v>
      </c>
      <c r="I10" s="17">
        <f>H10*3</f>
        <v>9</v>
      </c>
      <c r="J10" s="17">
        <f t="shared" si="0"/>
        <v>1390.23</v>
      </c>
      <c r="K10" s="21">
        <f t="shared" si="2"/>
        <v>3.3735258432419313</v>
      </c>
      <c r="L10" s="15"/>
      <c r="M10" s="15"/>
      <c r="P10" s="1"/>
    </row>
    <row r="11" spans="1:20" ht="17.5" x14ac:dyDescent="0.35">
      <c r="A11" s="15"/>
      <c r="B11" s="15"/>
      <c r="C11" s="29">
        <v>7</v>
      </c>
      <c r="D11" s="26">
        <v>7</v>
      </c>
      <c r="E11" s="16">
        <v>1024.5</v>
      </c>
      <c r="F11" s="17">
        <v>236.22</v>
      </c>
      <c r="G11" s="17">
        <f t="shared" si="1"/>
        <v>0.23057101024890189</v>
      </c>
      <c r="H11" s="17">
        <v>2</v>
      </c>
      <c r="I11" s="17">
        <f t="shared" ref="I11:I24" si="3">H11*3</f>
        <v>6</v>
      </c>
      <c r="J11" s="17">
        <f t="shared" si="0"/>
        <v>1417.32</v>
      </c>
      <c r="K11" s="21">
        <f t="shared" si="2"/>
        <v>1.3834260614934113</v>
      </c>
      <c r="L11" s="15"/>
      <c r="M11" s="15"/>
      <c r="P11" s="2">
        <v>1</v>
      </c>
      <c r="Q11" s="3" t="s">
        <v>17</v>
      </c>
    </row>
    <row r="12" spans="1:20" ht="17.5" x14ac:dyDescent="0.35">
      <c r="A12" s="15"/>
      <c r="B12" s="15"/>
      <c r="C12" s="29">
        <v>8</v>
      </c>
      <c r="D12" s="26">
        <v>5</v>
      </c>
      <c r="E12" s="16">
        <f>1811.8-E13</f>
        <v>1379.4499999999998</v>
      </c>
      <c r="F12" s="17">
        <v>702.61</v>
      </c>
      <c r="G12" s="17">
        <f t="shared" si="1"/>
        <v>0.50934067925622539</v>
      </c>
      <c r="H12" s="17">
        <v>2</v>
      </c>
      <c r="I12" s="17">
        <f t="shared" si="3"/>
        <v>6</v>
      </c>
      <c r="J12" s="17">
        <f t="shared" si="0"/>
        <v>4215.66</v>
      </c>
      <c r="K12" s="21">
        <f t="shared" si="2"/>
        <v>3.0560440755373524</v>
      </c>
      <c r="L12" s="15"/>
      <c r="M12" s="15"/>
      <c r="P12" s="2">
        <v>1.5</v>
      </c>
      <c r="Q12" s="4" t="s">
        <v>16</v>
      </c>
    </row>
    <row r="13" spans="1:20" ht="17.5" x14ac:dyDescent="0.35">
      <c r="A13" s="15"/>
      <c r="B13" s="15"/>
      <c r="C13" s="29">
        <v>9</v>
      </c>
      <c r="D13" s="26">
        <v>6</v>
      </c>
      <c r="E13" s="16">
        <v>432.35</v>
      </c>
      <c r="F13" s="17">
        <v>166.32</v>
      </c>
      <c r="G13" s="17">
        <f>F13/E13</f>
        <v>0.38468833121313745</v>
      </c>
      <c r="H13" s="17">
        <v>3</v>
      </c>
      <c r="I13" s="17">
        <f>H13*3+1</f>
        <v>10</v>
      </c>
      <c r="J13" s="17">
        <f>I13*F13</f>
        <v>1663.1999999999998</v>
      </c>
      <c r="K13" s="21">
        <f>J13/E13</f>
        <v>3.8468833121313746</v>
      </c>
      <c r="L13" s="15"/>
      <c r="M13" s="15"/>
      <c r="P13" s="5">
        <v>2</v>
      </c>
      <c r="Q13" s="6" t="s">
        <v>15</v>
      </c>
    </row>
    <row r="14" spans="1:20" ht="17.5" x14ac:dyDescent="0.35">
      <c r="A14" s="15"/>
      <c r="B14" s="15"/>
      <c r="C14" s="29">
        <v>10</v>
      </c>
      <c r="D14" s="26">
        <v>1</v>
      </c>
      <c r="E14" s="16">
        <v>669.5</v>
      </c>
      <c r="F14" s="17">
        <v>156.97999999999999</v>
      </c>
      <c r="G14" s="17">
        <f>F14/E14</f>
        <v>0.23447348767737117</v>
      </c>
      <c r="H14" s="17">
        <v>1</v>
      </c>
      <c r="I14" s="17">
        <f>H14*3+1</f>
        <v>4</v>
      </c>
      <c r="J14" s="17">
        <f>I14*F14</f>
        <v>627.91999999999996</v>
      </c>
      <c r="K14" s="21">
        <f>J14/E14</f>
        <v>0.93789395070948467</v>
      </c>
      <c r="L14" s="15"/>
      <c r="M14" s="15"/>
      <c r="P14" s="5">
        <v>3</v>
      </c>
      <c r="Q14" s="7" t="s">
        <v>14</v>
      </c>
    </row>
    <row r="15" spans="1:20" ht="17.5" x14ac:dyDescent="0.35">
      <c r="A15" s="15"/>
      <c r="B15" s="15"/>
      <c r="C15" s="29">
        <v>11</v>
      </c>
      <c r="D15" s="26">
        <v>2</v>
      </c>
      <c r="E15" s="16">
        <v>756.1</v>
      </c>
      <c r="F15" s="17">
        <v>131.19</v>
      </c>
      <c r="G15" s="17">
        <f t="shared" si="1"/>
        <v>0.17350879513291892</v>
      </c>
      <c r="H15" s="17">
        <v>2</v>
      </c>
      <c r="I15" s="17">
        <f>H15*3+1</f>
        <v>7</v>
      </c>
      <c r="J15" s="17">
        <f t="shared" si="0"/>
        <v>918.32999999999993</v>
      </c>
      <c r="K15" s="21">
        <f t="shared" si="2"/>
        <v>1.2145615659304323</v>
      </c>
      <c r="L15" s="15"/>
      <c r="M15" s="15"/>
      <c r="P15" s="5">
        <v>3.5</v>
      </c>
      <c r="Q15" s="8" t="s">
        <v>18</v>
      </c>
    </row>
    <row r="16" spans="1:20" ht="17.5" x14ac:dyDescent="0.35">
      <c r="A16" s="15"/>
      <c r="B16" s="15"/>
      <c r="C16" s="29">
        <v>12</v>
      </c>
      <c r="D16" s="26">
        <v>6</v>
      </c>
      <c r="E16" s="16">
        <v>770.84</v>
      </c>
      <c r="F16" s="17">
        <v>292.69</v>
      </c>
      <c r="G16" s="17">
        <f t="shared" si="1"/>
        <v>0.37970266203103109</v>
      </c>
      <c r="H16" s="17">
        <v>3</v>
      </c>
      <c r="I16" s="17">
        <f t="shared" si="3"/>
        <v>9</v>
      </c>
      <c r="J16" s="17">
        <f t="shared" si="0"/>
        <v>2634.21</v>
      </c>
      <c r="K16" s="21">
        <f t="shared" si="2"/>
        <v>3.4173239582792796</v>
      </c>
      <c r="L16" s="15"/>
      <c r="M16" s="15"/>
      <c r="P16" s="5">
        <v>4</v>
      </c>
      <c r="Q16" s="9" t="s">
        <v>19</v>
      </c>
    </row>
    <row r="17" spans="1:17" ht="17.5" x14ac:dyDescent="0.35">
      <c r="A17" s="15"/>
      <c r="B17" s="15"/>
      <c r="C17" s="29">
        <v>13</v>
      </c>
      <c r="D17" s="26">
        <v>6</v>
      </c>
      <c r="E17" s="16">
        <f>1434.1-770.84</f>
        <v>663.25999999999988</v>
      </c>
      <c r="F17" s="17">
        <v>292.26</v>
      </c>
      <c r="G17" s="17">
        <f t="shared" si="1"/>
        <v>0.44064167897958573</v>
      </c>
      <c r="H17" s="17">
        <v>2</v>
      </c>
      <c r="I17" s="17">
        <f>H17*3+1</f>
        <v>7</v>
      </c>
      <c r="J17" s="17">
        <f t="shared" si="0"/>
        <v>2045.82</v>
      </c>
      <c r="K17" s="21">
        <f t="shared" si="2"/>
        <v>3.0844917528571001</v>
      </c>
      <c r="L17" s="15"/>
      <c r="M17" s="15"/>
      <c r="Q17" s="5"/>
    </row>
    <row r="18" spans="1:17" ht="17.5" x14ac:dyDescent="0.35">
      <c r="A18" s="15"/>
      <c r="B18" s="15"/>
      <c r="C18" s="29">
        <v>14</v>
      </c>
      <c r="D18" s="26">
        <v>6</v>
      </c>
      <c r="E18" s="16">
        <v>871.5</v>
      </c>
      <c r="F18" s="17">
        <v>165.52</v>
      </c>
      <c r="G18" s="17">
        <f t="shared" si="1"/>
        <v>0.18992541594951234</v>
      </c>
      <c r="H18" s="17">
        <v>3</v>
      </c>
      <c r="I18" s="17">
        <f>H18*3+1</f>
        <v>10</v>
      </c>
      <c r="J18" s="17">
        <f t="shared" si="0"/>
        <v>1655.2</v>
      </c>
      <c r="K18" s="21">
        <f t="shared" si="2"/>
        <v>1.8992541594951233</v>
      </c>
      <c r="L18" s="15"/>
      <c r="M18" s="15"/>
      <c r="N18" s="5"/>
      <c r="O18" s="5"/>
      <c r="P18" s="5"/>
      <c r="Q18" s="5"/>
    </row>
    <row r="19" spans="1:17" ht="17.5" x14ac:dyDescent="0.35">
      <c r="A19" s="15"/>
      <c r="B19" s="15"/>
      <c r="C19" s="29">
        <v>15</v>
      </c>
      <c r="D19" s="26">
        <v>2</v>
      </c>
      <c r="E19" s="16">
        <v>791.1</v>
      </c>
      <c r="F19" s="17">
        <v>201.45</v>
      </c>
      <c r="G19" s="17">
        <f t="shared" si="1"/>
        <v>0.25464543041334847</v>
      </c>
      <c r="H19" s="17">
        <v>2</v>
      </c>
      <c r="I19" s="17">
        <f>H19*3+1</f>
        <v>7</v>
      </c>
      <c r="J19" s="17">
        <f t="shared" si="0"/>
        <v>1410.1499999999999</v>
      </c>
      <c r="K19" s="21">
        <f t="shared" si="2"/>
        <v>1.7825180128934393</v>
      </c>
      <c r="L19" s="15"/>
      <c r="M19" s="15"/>
      <c r="N19" s="5"/>
      <c r="O19" s="10" t="s">
        <v>21</v>
      </c>
      <c r="P19" s="5">
        <v>0.2</v>
      </c>
      <c r="Q19" s="5"/>
    </row>
    <row r="20" spans="1:17" ht="17.5" x14ac:dyDescent="0.35">
      <c r="A20" s="15"/>
      <c r="B20" s="15"/>
      <c r="C20" s="29">
        <v>16</v>
      </c>
      <c r="D20" s="26">
        <v>5</v>
      </c>
      <c r="E20" s="16">
        <f>1547.2-E21</f>
        <v>920.56000000000006</v>
      </c>
      <c r="F20" s="17">
        <v>405.4</v>
      </c>
      <c r="G20" s="17">
        <f t="shared" si="1"/>
        <v>0.44038411401755451</v>
      </c>
      <c r="H20" s="17">
        <v>2</v>
      </c>
      <c r="I20" s="17">
        <f t="shared" si="3"/>
        <v>6</v>
      </c>
      <c r="J20" s="17">
        <f t="shared" si="0"/>
        <v>2432.3999999999996</v>
      </c>
      <c r="K20" s="21">
        <f t="shared" si="2"/>
        <v>2.6423046841053268</v>
      </c>
      <c r="L20" s="15"/>
      <c r="M20" s="15"/>
      <c r="N20" s="5"/>
      <c r="O20" s="11" t="s">
        <v>22</v>
      </c>
      <c r="P20" s="5">
        <v>0.25</v>
      </c>
      <c r="Q20" s="5"/>
    </row>
    <row r="21" spans="1:17" ht="17.5" x14ac:dyDescent="0.35">
      <c r="A21" s="15"/>
      <c r="B21" s="15"/>
      <c r="C21" s="29">
        <v>17</v>
      </c>
      <c r="D21" s="26">
        <v>2</v>
      </c>
      <c r="E21" s="16">
        <v>626.64</v>
      </c>
      <c r="F21" s="17">
        <v>113.07</v>
      </c>
      <c r="G21" s="17">
        <f t="shared" si="1"/>
        <v>0.1804385292991191</v>
      </c>
      <c r="H21" s="17">
        <v>2</v>
      </c>
      <c r="I21" s="17">
        <f>H21*3+1</f>
        <v>7</v>
      </c>
      <c r="J21" s="17">
        <f t="shared" si="0"/>
        <v>791.49</v>
      </c>
      <c r="K21" s="21">
        <f t="shared" si="2"/>
        <v>1.2630697050938338</v>
      </c>
      <c r="L21" s="15"/>
      <c r="M21" s="15"/>
      <c r="N21" s="5"/>
      <c r="O21" s="12" t="s">
        <v>23</v>
      </c>
      <c r="P21" s="5">
        <v>0.3</v>
      </c>
      <c r="Q21" s="5"/>
    </row>
    <row r="22" spans="1:17" ht="17.5" x14ac:dyDescent="0.35">
      <c r="A22" s="15"/>
      <c r="B22" s="15"/>
      <c r="C22" s="29">
        <v>18</v>
      </c>
      <c r="D22" s="26">
        <v>3</v>
      </c>
      <c r="E22" s="17">
        <v>936.8</v>
      </c>
      <c r="F22" s="17">
        <v>300.2</v>
      </c>
      <c r="G22" s="17">
        <f t="shared" si="1"/>
        <v>0.3204526046114432</v>
      </c>
      <c r="H22" s="17">
        <v>2</v>
      </c>
      <c r="I22" s="17">
        <f t="shared" si="3"/>
        <v>6</v>
      </c>
      <c r="J22" s="17">
        <f t="shared" si="0"/>
        <v>1801.1999999999998</v>
      </c>
      <c r="K22" s="21">
        <f t="shared" si="2"/>
        <v>1.9227156276686592</v>
      </c>
      <c r="L22" s="15"/>
      <c r="M22" s="15"/>
      <c r="N22" s="5"/>
      <c r="O22" s="13" t="s">
        <v>24</v>
      </c>
      <c r="P22" s="5">
        <v>0.4</v>
      </c>
      <c r="Q22" s="5"/>
    </row>
    <row r="23" spans="1:17" ht="17.5" x14ac:dyDescent="0.35">
      <c r="A23" s="15"/>
      <c r="B23" s="15"/>
      <c r="C23" s="29">
        <v>19</v>
      </c>
      <c r="D23" s="26">
        <v>2</v>
      </c>
      <c r="E23" s="17">
        <v>1327</v>
      </c>
      <c r="F23" s="17">
        <v>254.54</v>
      </c>
      <c r="G23" s="17">
        <f t="shared" si="1"/>
        <v>0.19181612660135644</v>
      </c>
      <c r="H23" s="17">
        <v>1</v>
      </c>
      <c r="I23" s="17">
        <f>H23*3+1</f>
        <v>4</v>
      </c>
      <c r="J23" s="17">
        <f t="shared" si="0"/>
        <v>1018.16</v>
      </c>
      <c r="K23" s="21">
        <f t="shared" si="2"/>
        <v>0.76726450640542576</v>
      </c>
      <c r="L23" s="15"/>
      <c r="M23" s="15"/>
      <c r="N23" s="5"/>
      <c r="O23" s="14" t="s">
        <v>20</v>
      </c>
      <c r="P23" s="5" t="s">
        <v>20</v>
      </c>
      <c r="Q23" s="5"/>
    </row>
    <row r="24" spans="1:17" ht="17.5" x14ac:dyDescent="0.35">
      <c r="A24" s="15"/>
      <c r="B24" s="15"/>
      <c r="C24" s="30">
        <v>20</v>
      </c>
      <c r="D24" s="26">
        <v>6</v>
      </c>
      <c r="E24" s="17">
        <v>1229.4000000000001</v>
      </c>
      <c r="F24" s="17">
        <v>401.88</v>
      </c>
      <c r="G24" s="17">
        <f t="shared" si="1"/>
        <v>0.32689116642264515</v>
      </c>
      <c r="H24" s="17">
        <v>2</v>
      </c>
      <c r="I24" s="17">
        <f t="shared" si="3"/>
        <v>6</v>
      </c>
      <c r="J24" s="17">
        <f t="shared" si="0"/>
        <v>2411.2799999999997</v>
      </c>
      <c r="K24" s="21">
        <f t="shared" si="2"/>
        <v>1.9613469985358709</v>
      </c>
      <c r="L24" s="15"/>
      <c r="M24" s="15"/>
      <c r="N24" s="5"/>
      <c r="O24" s="5"/>
      <c r="P24" s="5"/>
      <c r="Q24" s="5"/>
    </row>
    <row r="25" spans="1:17" ht="17.5" x14ac:dyDescent="0.35">
      <c r="A25" s="15"/>
      <c r="B25" s="15"/>
      <c r="C25" s="29">
        <v>21</v>
      </c>
      <c r="D25" s="25">
        <v>2</v>
      </c>
      <c r="E25" s="17">
        <v>510.1</v>
      </c>
      <c r="F25" s="17">
        <v>94.6</v>
      </c>
      <c r="G25" s="17">
        <f t="shared" si="1"/>
        <v>0.18545383258184667</v>
      </c>
      <c r="H25" s="17">
        <v>2</v>
      </c>
      <c r="I25" s="17">
        <f>H25*3+1</f>
        <v>7</v>
      </c>
      <c r="J25" s="17">
        <f t="shared" si="0"/>
        <v>662.19999999999993</v>
      </c>
      <c r="K25" s="21">
        <f t="shared" si="2"/>
        <v>1.2981768280729267</v>
      </c>
      <c r="L25" s="15"/>
      <c r="M25" s="15"/>
    </row>
    <row r="26" spans="1:17" ht="17.5" x14ac:dyDescent="0.35">
      <c r="A26" s="15"/>
      <c r="B26" s="15"/>
      <c r="C26" s="30">
        <v>22</v>
      </c>
      <c r="D26" s="25">
        <v>2</v>
      </c>
      <c r="E26" s="17">
        <v>644.70000000000005</v>
      </c>
      <c r="F26" s="17">
        <v>146.12</v>
      </c>
      <c r="G26" s="17">
        <f t="shared" si="1"/>
        <v>0.22664805335815108</v>
      </c>
      <c r="H26" s="17">
        <v>2</v>
      </c>
      <c r="I26" s="17">
        <f>H26*3+1</f>
        <v>7</v>
      </c>
      <c r="J26" s="17">
        <f t="shared" si="0"/>
        <v>1022.84</v>
      </c>
      <c r="K26" s="21">
        <f t="shared" si="2"/>
        <v>1.5865363735070575</v>
      </c>
      <c r="L26" s="15"/>
      <c r="M26" s="15"/>
    </row>
    <row r="27" spans="1:17" ht="17.5" x14ac:dyDescent="0.35">
      <c r="A27" s="15"/>
      <c r="B27" s="15"/>
      <c r="C27" s="30">
        <v>23</v>
      </c>
      <c r="D27" s="26">
        <v>1</v>
      </c>
      <c r="E27" s="17">
        <v>516.6</v>
      </c>
      <c r="F27" s="17">
        <v>84.9</v>
      </c>
      <c r="G27" s="17">
        <f t="shared" ref="G27:G39" si="4">F27/E27</f>
        <v>0.16434378629500582</v>
      </c>
      <c r="H27" s="17">
        <v>2</v>
      </c>
      <c r="I27" s="17">
        <f>H27*3+1</f>
        <v>7</v>
      </c>
      <c r="J27" s="17">
        <f t="shared" si="0"/>
        <v>594.30000000000007</v>
      </c>
      <c r="K27" s="21">
        <f t="shared" si="2"/>
        <v>1.1504065040650406</v>
      </c>
      <c r="L27" s="15"/>
      <c r="M27" s="15"/>
    </row>
    <row r="28" spans="1:17" ht="17.5" x14ac:dyDescent="0.35">
      <c r="A28" s="15"/>
      <c r="B28" s="15"/>
      <c r="C28" s="29">
        <v>24</v>
      </c>
      <c r="D28" s="26">
        <v>1</v>
      </c>
      <c r="E28" s="17">
        <v>496.1</v>
      </c>
      <c r="F28" s="17">
        <v>121.43</v>
      </c>
      <c r="G28" s="17">
        <f t="shared" si="4"/>
        <v>0.24476919975811329</v>
      </c>
      <c r="H28" s="17">
        <v>1</v>
      </c>
      <c r="I28" s="17">
        <f>H28*3+0.5</f>
        <v>3.5</v>
      </c>
      <c r="J28" s="17">
        <f t="shared" si="0"/>
        <v>425.005</v>
      </c>
      <c r="K28" s="21">
        <f t="shared" si="2"/>
        <v>0.85669219915339645</v>
      </c>
      <c r="L28" s="15"/>
      <c r="M28" s="15"/>
    </row>
    <row r="29" spans="1:17" ht="17.5" x14ac:dyDescent="0.35">
      <c r="A29" s="15"/>
      <c r="B29" s="15"/>
      <c r="C29" s="30">
        <v>25</v>
      </c>
      <c r="D29" s="26">
        <v>1</v>
      </c>
      <c r="E29" s="17">
        <v>546</v>
      </c>
      <c r="F29" s="17">
        <v>129.52000000000001</v>
      </c>
      <c r="G29" s="17">
        <f t="shared" si="4"/>
        <v>0.23721611721611724</v>
      </c>
      <c r="H29" s="17">
        <v>2</v>
      </c>
      <c r="I29" s="17">
        <f>H29*3</f>
        <v>6</v>
      </c>
      <c r="J29" s="17">
        <f t="shared" si="0"/>
        <v>777.12000000000012</v>
      </c>
      <c r="K29" s="21">
        <f t="shared" si="2"/>
        <v>1.4232967032967034</v>
      </c>
      <c r="L29" s="15"/>
      <c r="M29" s="15"/>
    </row>
    <row r="30" spans="1:17" ht="17.5" x14ac:dyDescent="0.35">
      <c r="A30" s="15"/>
      <c r="B30" s="15"/>
      <c r="C30" s="29">
        <v>26</v>
      </c>
      <c r="D30" s="26">
        <v>3</v>
      </c>
      <c r="E30" s="17">
        <v>612.79999999999995</v>
      </c>
      <c r="F30" s="17">
        <v>131.97999999999999</v>
      </c>
      <c r="G30" s="17">
        <f t="shared" si="4"/>
        <v>0.21537206266318537</v>
      </c>
      <c r="H30" s="17">
        <v>3</v>
      </c>
      <c r="I30" s="17">
        <f>H30*3</f>
        <v>9</v>
      </c>
      <c r="J30" s="17">
        <f t="shared" si="0"/>
        <v>1187.82</v>
      </c>
      <c r="K30" s="21">
        <f t="shared" si="2"/>
        <v>1.9383485639686684</v>
      </c>
      <c r="L30" s="15"/>
      <c r="M30" s="15"/>
    </row>
    <row r="31" spans="1:17" ht="17.5" x14ac:dyDescent="0.35">
      <c r="A31" s="15"/>
      <c r="B31" s="15"/>
      <c r="C31" s="30">
        <v>27</v>
      </c>
      <c r="D31" s="26">
        <v>1</v>
      </c>
      <c r="E31" s="17">
        <v>543.79999999999995</v>
      </c>
      <c r="F31" s="17">
        <v>111.31</v>
      </c>
      <c r="G31" s="17">
        <f t="shared" si="4"/>
        <v>0.20468922397940423</v>
      </c>
      <c r="H31" s="17">
        <v>1</v>
      </c>
      <c r="I31" s="17">
        <f>H31*3+0.5</f>
        <v>3.5</v>
      </c>
      <c r="J31" s="17">
        <f t="shared" si="0"/>
        <v>389.58500000000004</v>
      </c>
      <c r="K31" s="21">
        <f t="shared" si="2"/>
        <v>0.71641228392791478</v>
      </c>
      <c r="L31" s="15"/>
      <c r="M31" s="15"/>
    </row>
    <row r="32" spans="1:17" ht="17.5" x14ac:dyDescent="0.35">
      <c r="A32" s="15"/>
      <c r="B32" s="15"/>
      <c r="C32" s="29">
        <v>28</v>
      </c>
      <c r="D32" s="26">
        <v>2</v>
      </c>
      <c r="E32" s="17">
        <v>507.2</v>
      </c>
      <c r="F32" s="17">
        <v>130.15</v>
      </c>
      <c r="G32" s="17">
        <f t="shared" si="4"/>
        <v>0.2566048895899054</v>
      </c>
      <c r="H32" s="17">
        <v>2</v>
      </c>
      <c r="I32" s="17">
        <f>H32*3</f>
        <v>6</v>
      </c>
      <c r="J32" s="17">
        <f t="shared" si="0"/>
        <v>780.90000000000009</v>
      </c>
      <c r="K32" s="21">
        <f t="shared" si="2"/>
        <v>1.5396293375394323</v>
      </c>
      <c r="L32" s="15"/>
      <c r="M32" s="15"/>
    </row>
    <row r="33" spans="1:13" ht="17.5" x14ac:dyDescent="0.35">
      <c r="A33" s="15"/>
      <c r="B33" s="15"/>
      <c r="C33" s="30">
        <v>29</v>
      </c>
      <c r="D33" s="26">
        <v>2</v>
      </c>
      <c r="E33" s="17">
        <v>685.4</v>
      </c>
      <c r="F33" s="17">
        <v>150.36000000000001</v>
      </c>
      <c r="G33" s="17">
        <f t="shared" si="4"/>
        <v>0.21937554712576601</v>
      </c>
      <c r="H33" s="17">
        <v>2</v>
      </c>
      <c r="I33" s="17">
        <f>H33*3</f>
        <v>6</v>
      </c>
      <c r="J33" s="17">
        <f t="shared" si="0"/>
        <v>902.16000000000008</v>
      </c>
      <c r="K33" s="21">
        <f t="shared" si="2"/>
        <v>1.3162532827545961</v>
      </c>
      <c r="L33" s="15"/>
      <c r="M33" s="15"/>
    </row>
    <row r="34" spans="1:13" ht="17.5" x14ac:dyDescent="0.35">
      <c r="A34" s="15"/>
      <c r="B34" s="15"/>
      <c r="C34" s="29">
        <v>30</v>
      </c>
      <c r="D34" s="26">
        <v>2</v>
      </c>
      <c r="E34" s="17">
        <v>666.8</v>
      </c>
      <c r="F34" s="17">
        <v>157.16999999999999</v>
      </c>
      <c r="G34" s="17">
        <f t="shared" si="4"/>
        <v>0.23570785842831432</v>
      </c>
      <c r="H34" s="17">
        <v>2</v>
      </c>
      <c r="I34" s="17">
        <f>H34*3</f>
        <v>6</v>
      </c>
      <c r="J34" s="17">
        <f t="shared" si="0"/>
        <v>943.02</v>
      </c>
      <c r="K34" s="21">
        <f t="shared" si="2"/>
        <v>1.4142471505698861</v>
      </c>
      <c r="L34" s="15"/>
      <c r="M34" s="15"/>
    </row>
    <row r="35" spans="1:13" ht="17.5" x14ac:dyDescent="0.35">
      <c r="A35" s="15"/>
      <c r="B35" s="15"/>
      <c r="C35" s="30">
        <v>31</v>
      </c>
      <c r="D35" s="26">
        <v>3</v>
      </c>
      <c r="E35" s="17">
        <v>732.4</v>
      </c>
      <c r="F35" s="17">
        <v>147.34</v>
      </c>
      <c r="G35" s="17">
        <f t="shared" si="4"/>
        <v>0.20117422173675589</v>
      </c>
      <c r="H35" s="17">
        <v>3</v>
      </c>
      <c r="I35" s="17">
        <f>H35*3</f>
        <v>9</v>
      </c>
      <c r="J35" s="17">
        <f t="shared" si="0"/>
        <v>1326.06</v>
      </c>
      <c r="K35" s="21">
        <f t="shared" si="2"/>
        <v>1.8105679956308027</v>
      </c>
      <c r="L35" s="15"/>
      <c r="M35" s="15"/>
    </row>
    <row r="36" spans="1:13" ht="17.5" x14ac:dyDescent="0.35">
      <c r="A36" s="15"/>
      <c r="B36" s="15"/>
      <c r="C36" s="29">
        <v>32</v>
      </c>
      <c r="D36" s="26">
        <v>1</v>
      </c>
      <c r="E36" s="17">
        <v>739.2</v>
      </c>
      <c r="F36" s="17">
        <v>148.68</v>
      </c>
      <c r="G36" s="17">
        <f t="shared" si="4"/>
        <v>0.20113636363636364</v>
      </c>
      <c r="H36" s="17">
        <v>1</v>
      </c>
      <c r="I36" s="17">
        <f>H36*3+0.5</f>
        <v>3.5</v>
      </c>
      <c r="J36" s="17">
        <f t="shared" si="0"/>
        <v>520.38</v>
      </c>
      <c r="K36" s="21">
        <f t="shared" si="2"/>
        <v>0.70397727272727273</v>
      </c>
      <c r="L36" s="15"/>
      <c r="M36" s="15"/>
    </row>
    <row r="37" spans="1:13" ht="17.5" x14ac:dyDescent="0.35">
      <c r="A37" s="15"/>
      <c r="B37" s="15"/>
      <c r="C37" s="30">
        <v>33</v>
      </c>
      <c r="D37" s="26">
        <v>2</v>
      </c>
      <c r="E37" s="17">
        <v>608.4</v>
      </c>
      <c r="F37" s="17">
        <v>130.63</v>
      </c>
      <c r="G37" s="17">
        <f t="shared" si="4"/>
        <v>0.21471071663379357</v>
      </c>
      <c r="H37" s="17">
        <v>2</v>
      </c>
      <c r="I37" s="17">
        <f>H37*3</f>
        <v>6</v>
      </c>
      <c r="J37" s="17">
        <f t="shared" si="0"/>
        <v>783.78</v>
      </c>
      <c r="K37" s="21">
        <f t="shared" si="2"/>
        <v>1.2882642998027614</v>
      </c>
      <c r="L37" s="15"/>
      <c r="M37" s="15"/>
    </row>
    <row r="38" spans="1:13" ht="17.5" x14ac:dyDescent="0.35">
      <c r="A38" s="15"/>
      <c r="B38" s="15"/>
      <c r="C38" s="29">
        <v>34</v>
      </c>
      <c r="D38" s="26">
        <v>4</v>
      </c>
      <c r="E38" s="17">
        <v>747.2</v>
      </c>
      <c r="F38" s="17">
        <v>151.58000000000001</v>
      </c>
      <c r="G38" s="17">
        <f t="shared" si="4"/>
        <v>0.20286402569593148</v>
      </c>
      <c r="H38" s="17">
        <v>2</v>
      </c>
      <c r="I38" s="17">
        <f>H38*3</f>
        <v>6</v>
      </c>
      <c r="J38" s="17">
        <f t="shared" si="0"/>
        <v>909.48</v>
      </c>
      <c r="K38" s="21">
        <f t="shared" si="2"/>
        <v>1.2171841541755888</v>
      </c>
      <c r="L38" s="15"/>
      <c r="M38" s="15"/>
    </row>
    <row r="39" spans="1:13" ht="18" thickBot="1" x14ac:dyDescent="0.4">
      <c r="A39" s="15"/>
      <c r="B39" s="15"/>
      <c r="C39" s="32">
        <v>35</v>
      </c>
      <c r="D39" s="33">
        <v>2</v>
      </c>
      <c r="E39" s="34">
        <v>603.79999999999995</v>
      </c>
      <c r="F39" s="34">
        <v>129.36000000000001</v>
      </c>
      <c r="G39" s="34">
        <f t="shared" si="4"/>
        <v>0.21424312686319977</v>
      </c>
      <c r="H39" s="34">
        <v>1</v>
      </c>
      <c r="I39" s="34">
        <f>H39*3</f>
        <v>3</v>
      </c>
      <c r="J39" s="34">
        <f t="shared" si="0"/>
        <v>388.08000000000004</v>
      </c>
      <c r="K39" s="35">
        <f t="shared" si="2"/>
        <v>0.64272938058959928</v>
      </c>
      <c r="L39" s="15"/>
      <c r="M39" s="15"/>
    </row>
    <row r="40" spans="1:13" ht="15.5" x14ac:dyDescent="0.35">
      <c r="A40" s="15"/>
      <c r="B40" s="15"/>
      <c r="C40" s="36" t="s">
        <v>6</v>
      </c>
      <c r="D40" s="24">
        <f>SUM(D5:D39)</f>
        <v>104</v>
      </c>
      <c r="E40" s="18">
        <f t="shared" ref="E40:F40" si="5">SUM(E5:E39)</f>
        <v>25746.799999999999</v>
      </c>
      <c r="F40" s="18">
        <f t="shared" si="5"/>
        <v>6827.9300000000012</v>
      </c>
      <c r="G40" s="18" t="s">
        <v>8</v>
      </c>
      <c r="H40" s="18" t="s">
        <v>8</v>
      </c>
      <c r="I40" s="18" t="s">
        <v>8</v>
      </c>
      <c r="J40" s="18">
        <f>SUM(J5:J39)</f>
        <v>43908.514999999999</v>
      </c>
      <c r="K40" s="37" t="s">
        <v>8</v>
      </c>
      <c r="L40" s="15"/>
      <c r="M40" s="15"/>
    </row>
    <row r="41" spans="1:13" ht="16" thickBot="1" x14ac:dyDescent="0.4">
      <c r="A41" s="15"/>
      <c r="B41" s="15"/>
      <c r="C41" s="31" t="s">
        <v>7</v>
      </c>
      <c r="D41" s="27">
        <f>AVERAGE(D5:D39)</f>
        <v>2.9714285714285715</v>
      </c>
      <c r="E41" s="22" t="s">
        <v>8</v>
      </c>
      <c r="F41" s="22" t="s">
        <v>8</v>
      </c>
      <c r="G41" s="22">
        <f>AVERAGE(G5:G39)</f>
        <v>0.25644290802157149</v>
      </c>
      <c r="H41" s="22">
        <f t="shared" ref="H41:I41" si="6">AVERAGE(H5:H39)</f>
        <v>2</v>
      </c>
      <c r="I41" s="22">
        <f t="shared" si="6"/>
        <v>6.4285714285714288</v>
      </c>
      <c r="J41" s="22" t="s">
        <v>8</v>
      </c>
      <c r="K41" s="23">
        <f>AVERAGE(K5:K39)</f>
        <v>1.6801235495032263</v>
      </c>
      <c r="L41" s="15"/>
      <c r="M41" s="15"/>
    </row>
    <row r="42" spans="1:13" x14ac:dyDescent="0.3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</row>
    <row r="43" spans="1:13" x14ac:dyDescent="0.3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</row>
    <row r="44" spans="1:13" x14ac:dyDescent="0.3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</row>
    <row r="45" spans="1:13" x14ac:dyDescent="0.3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</row>
    <row r="46" spans="1:13" x14ac:dyDescent="0.3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</row>
    <row r="47" spans="1:13" x14ac:dyDescent="0.3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</row>
    <row r="48" spans="1:13" x14ac:dyDescent="0.3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</row>
    <row r="49" spans="2:13" x14ac:dyDescent="0.35"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</row>
  </sheetData>
  <mergeCells count="10">
    <mergeCell ref="J3:J4"/>
    <mergeCell ref="K3:K4"/>
    <mergeCell ref="C3:C4"/>
    <mergeCell ref="M2:T2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  <pageSetup paperSize="3" orientation="portrait" r:id="rId1"/>
  <ignoredErrors>
    <ignoredError sqref="I16 I20:I22 I23:I24 I31 I3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i7</dc:creator>
  <cp:lastModifiedBy>Marianna Corsini</cp:lastModifiedBy>
  <cp:lastPrinted>2016-01-19T09:54:03Z</cp:lastPrinted>
  <dcterms:created xsi:type="dcterms:W3CDTF">2015-10-15T08:07:34Z</dcterms:created>
  <dcterms:modified xsi:type="dcterms:W3CDTF">2019-02-04T11:27:17Z</dcterms:modified>
</cp:coreProperties>
</file>