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aod\OneDrive\Documentos\"/>
    </mc:Choice>
  </mc:AlternateContent>
  <xr:revisionPtr revIDLastSave="0" documentId="8_{BC0A92BD-3A39-4EC3-B6F4-6F3DF917C04B}" xr6:coauthVersionLast="47" xr6:coauthVersionMax="47" xr10:uidLastSave="{00000000-0000-0000-0000-000000000000}"/>
  <bookViews>
    <workbookView xWindow="-120" yWindow="-120" windowWidth="38640" windowHeight="15720" tabRatio="500" firstSheet="1" activeTab="3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2" i="2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80" i="3"/>
  <c r="G80" i="3"/>
  <c r="B80" i="3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F72" i="3"/>
  <c r="D72" i="3"/>
  <c r="H71" i="3"/>
  <c r="G71" i="3"/>
  <c r="J1" i="3"/>
  <c r="J2" i="3"/>
  <c r="J3" i="3"/>
  <c r="J4" i="3"/>
  <c r="J5" i="3"/>
  <c r="J6" i="3"/>
  <c r="J7" i="3"/>
  <c r="J8" i="3"/>
  <c r="J9" i="3"/>
  <c r="J10" i="3"/>
  <c r="J11" i="3"/>
  <c r="J12" i="3"/>
  <c r="J15" i="3" s="1"/>
  <c r="J16" i="3"/>
  <c r="J17" i="3"/>
  <c r="J18" i="3"/>
  <c r="J19" i="3"/>
  <c r="J20" i="3"/>
  <c r="J21" i="3"/>
  <c r="J22" i="3"/>
  <c r="B7" i="3"/>
  <c r="D16" i="2"/>
  <c r="D15" i="2"/>
  <c r="D14" i="2"/>
  <c r="D13" i="2"/>
  <c r="D12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<sst xmlns="http://schemas.openxmlformats.org/spreadsheetml/2006/main" count="189" uniqueCount="80">
  <si>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</si>
  <si>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</si>
  <si>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</si>
  <si>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</si>
  <si>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</si>
  <si>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</si>
  <si>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</si>
  <si>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</si>
  <si>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</si>
  <si>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</si>
  <si>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</si>
  <si>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</si>
  <si>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</si>
  <si>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</si>
  <si>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</si>
  <si>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</si>
  <si>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</si>
  <si>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</si>
  <si>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</si>
  <si>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</si>
  <si>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</si>
  <si>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</si>
  <si>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</si>
  <si>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</si>
  <si>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</si>
  <si>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</si>
  <si>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</si>
  <si>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</si>
  <si>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</si>
  <si>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</si>
  <si>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</si>
  <si>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</si>
  <si>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</si>
  <si>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</si>
  <si>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</si>
  <si>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</si>
  <si>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</si>
  <si>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</si>
  <si>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</si>
  <si>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</si>
  <si>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</si>
  <si>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</si>
  <si>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</si>
  <si>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</si>
  <si>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</si>
  <si>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</si>
  <si>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</si>
  <si>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</si>
  <si>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</si>
  <si>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</si>
  <si>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</si>
  <si>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Marco Tulio</t>
  </si>
  <si>
    <t>Modelar, na ferramenta Sydle One, a proposta de ASIS para o processo de negócio Cadastro de Produto</t>
  </si>
  <si>
    <t>João Lourenço / Rodrigo Cattoi</t>
  </si>
  <si>
    <t xml:space="preserve">Modelar, na ferramenta Sydle One, a proposta de solução futura para o processo de negócio Vendas </t>
  </si>
  <si>
    <t>Allan Viana / Marco Tulio</t>
  </si>
  <si>
    <t>Modelar, na ferramenta Sydle One, a proposta de solução futura para o processo de Cadastro de Cliente</t>
  </si>
  <si>
    <t>Danilo Leal / Mariana Carvalho</t>
  </si>
  <si>
    <t>Atualizar a seção 3.1. Análise da situação atual (AS-IS), do documento do projeto, com as imagens dos modelos criados no passo anterior.</t>
  </si>
  <si>
    <t>Danilo Leal</t>
  </si>
  <si>
    <t>Modelar, na ferramenta Sydle One, a proposta de solução futura para o processo de negócio Cadastro Produtos</t>
  </si>
  <si>
    <t>Modelar, na ferramenta Sydle One, a proposta de solução futura para o processo de negócio Cadastro Clientes</t>
  </si>
  <si>
    <t>Descrever e analisar a proposta de solução para o processo de negócio</t>
  </si>
  <si>
    <t>Planejamento da Próxima Etapa</t>
  </si>
  <si>
    <t>Todos</t>
  </si>
  <si>
    <t>Total:</t>
  </si>
  <si>
    <t>Distribuição de Tarefas</t>
  </si>
  <si>
    <t>Nome do Aluno</t>
  </si>
  <si>
    <t>Tempo Estimado</t>
  </si>
  <si>
    <t xml:space="preserve">ETAPA #3 </t>
  </si>
  <si>
    <t xml:space="preserve"> Construir o diagrama entidade-relacionamento associado ao processo de negócio Vendas e mapear esse diagrama entidade-relacionamento em um modelo relacional</t>
  </si>
  <si>
    <t xml:space="preserve"> Construir o diagrama entidade-relacionamento associado ao processo de negócio Cadastro Produtos e mapear esse diagrama entidade-relacionamento em um modelo relacional</t>
  </si>
  <si>
    <t xml:space="preserve"> Construir o diagrama entidade-relacionamento associado ao processo de negócio Cadastro de Cliente e mapear esse diagrama entidade-relacionamento em um modelo relacional</t>
  </si>
  <si>
    <t>Criar tipos abstratos de dados e descrever propriedades do processo de Vendas</t>
  </si>
  <si>
    <t>Criar tipos abstratos de dados e descrever propriedades do processo Cadastro Produto</t>
  </si>
  <si>
    <t>Criar tipos abstratos de dados e descrever propriedades do processo Cadastro de Cliente</t>
  </si>
  <si>
    <t>Avaliar as possibilidades e impactos do emprego de um banco de dados NoSQL para implementação do processo de negócio</t>
  </si>
  <si>
    <t>ETAPA #4</t>
  </si>
  <si>
    <t>ETAPA #5</t>
  </si>
  <si>
    <t>ETAPA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</si>
</sst>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2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9" fillId="5" borderId="11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1" xfId="0" applyFont="1" applyFill="1" applyBorder="1" applyAlignment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13" fillId="5" borderId="11" xfId="0" applyFont="1" applyFill="1" applyBorder="1" applyAlignment="1"/>
    <xf numFmtId="1" fontId="11" fillId="5" borderId="11" xfId="0" applyNumberFormat="1" applyFont="1" applyFill="1" applyBorder="1" applyAlignment="1">
      <alignment horizontal="center"/>
    </xf>
    <xf numFmtId="0" fontId="13" fillId="5" borderId="11" xfId="0" applyFont="1" applyFill="1" applyBorder="1"/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78"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709-A151-804B87CAE20E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709-A151-804B87CA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10392"/>
        <c:axId val="2074691048"/>
      </c:areaChart>
      <c:catAx>
        <c:axId val="2077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4691048"/>
        <c:crosses val="autoZero"/>
        <c:auto val="1"/>
        <c:lblAlgn val="ctr"/>
        <c:lblOffset val="100"/>
        <c:noMultiLvlLbl val="1"/>
      </c:catAx>
      <c:valAx>
        <c:axId val="207469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74103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8" workbookViewId="0">
      <selection activeCell="B15" sqref="B15:H15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1:15" ht="24" customHeight="1">
      <c r="A1" s="1"/>
      <c r="B1" s="36" t="s">
        <v>0</v>
      </c>
      <c r="C1" s="53"/>
      <c r="D1" s="53"/>
      <c r="E1" s="53"/>
      <c r="F1" s="53"/>
      <c r="G1" s="53"/>
      <c r="H1" s="54"/>
      <c r="I1" s="1"/>
      <c r="J1" s="1"/>
      <c r="K1" s="1"/>
      <c r="L1" s="1"/>
    </row>
    <row r="2" spans="1:15" ht="18">
      <c r="A2" s="1"/>
      <c r="B2" s="37" t="s">
        <v>1</v>
      </c>
      <c r="C2" s="55"/>
      <c r="D2" s="55"/>
      <c r="E2" s="55"/>
      <c r="F2" s="55"/>
      <c r="G2" s="55"/>
      <c r="H2" s="56"/>
      <c r="I2" s="1"/>
      <c r="J2" s="1"/>
      <c r="K2" s="1"/>
      <c r="L2" s="1"/>
    </row>
    <row r="3" spans="1:15" ht="14.25">
      <c r="A3" s="1"/>
      <c r="B3" s="38" t="s">
        <v>2</v>
      </c>
      <c r="C3" s="55"/>
      <c r="D3" s="55"/>
      <c r="E3" s="55"/>
      <c r="F3" s="55"/>
      <c r="G3" s="55"/>
      <c r="H3" s="56"/>
      <c r="I3" s="1"/>
      <c r="J3" s="1"/>
      <c r="K3" s="1"/>
      <c r="L3" s="1"/>
    </row>
    <row r="4" spans="1:15" ht="15.75" customHeight="1">
      <c r="A4" s="1"/>
      <c r="B4" s="39" t="s">
        <v>3</v>
      </c>
      <c r="C4" s="57"/>
      <c r="D4" s="57"/>
      <c r="E4" s="57"/>
      <c r="F4" s="57"/>
      <c r="G4" s="57"/>
      <c r="H4" s="58"/>
      <c r="I4" s="1"/>
      <c r="J4" s="1"/>
      <c r="K4" s="1"/>
      <c r="L4" s="1"/>
    </row>
    <row r="5" spans="1:15" ht="15.75" customHeight="1">
      <c r="A5" s="1"/>
      <c r="B5" s="39" t="s">
        <v>4</v>
      </c>
      <c r="C5" s="57"/>
      <c r="D5" s="57"/>
      <c r="E5" s="57"/>
      <c r="F5" s="57"/>
      <c r="G5" s="57"/>
      <c r="H5" s="58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40" t="s">
        <v>5</v>
      </c>
      <c r="C7" s="59"/>
      <c r="D7" s="59"/>
      <c r="E7" s="59"/>
      <c r="F7" s="59"/>
      <c r="G7" s="59"/>
      <c r="H7" s="6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41" t="s">
        <v>6</v>
      </c>
      <c r="C9" s="59"/>
      <c r="D9" s="59"/>
      <c r="E9" s="59"/>
      <c r="F9" s="59"/>
      <c r="G9" s="59"/>
      <c r="H9" s="60"/>
      <c r="I9" s="1"/>
      <c r="J9" s="1"/>
      <c r="K9" s="1"/>
      <c r="L9" s="1"/>
      <c r="M9" s="1"/>
      <c r="N9" s="1"/>
    </row>
    <row r="10" spans="1:15" ht="15.75" customHeight="1">
      <c r="A10" s="1"/>
      <c r="B10" s="42" t="s">
        <v>7</v>
      </c>
      <c r="C10" s="59"/>
      <c r="D10" s="59"/>
      <c r="E10" s="59"/>
      <c r="F10" s="59"/>
      <c r="G10" s="59"/>
      <c r="H10" s="60"/>
      <c r="I10" s="1"/>
      <c r="J10" s="1"/>
      <c r="K10" s="1"/>
      <c r="L10" s="1"/>
      <c r="M10" s="1"/>
      <c r="N10" s="1"/>
    </row>
    <row r="11" spans="1:15" ht="15.75" customHeight="1">
      <c r="A11" s="1"/>
      <c r="B11" s="42" t="s">
        <v>8</v>
      </c>
      <c r="C11" s="59"/>
      <c r="D11" s="59"/>
      <c r="E11" s="59"/>
      <c r="F11" s="59"/>
      <c r="G11" s="59"/>
      <c r="H11" s="60"/>
      <c r="I11" s="1"/>
      <c r="J11" s="1"/>
      <c r="K11" s="1"/>
      <c r="L11" s="1"/>
      <c r="M11" s="1"/>
      <c r="N11" s="1"/>
    </row>
    <row r="12" spans="1:15" ht="15.75" customHeight="1">
      <c r="A12" s="1"/>
      <c r="B12" s="42" t="s">
        <v>9</v>
      </c>
      <c r="C12" s="59"/>
      <c r="D12" s="59"/>
      <c r="E12" s="59"/>
      <c r="F12" s="59"/>
      <c r="G12" s="59"/>
      <c r="H12" s="60"/>
      <c r="I12" s="1"/>
      <c r="J12" s="1"/>
      <c r="K12" s="1"/>
      <c r="L12" s="1"/>
      <c r="M12" s="1"/>
      <c r="N12" s="1"/>
    </row>
    <row r="13" spans="1:15" ht="15.75" customHeight="1">
      <c r="A13" s="1"/>
      <c r="B13" s="42" t="s">
        <v>10</v>
      </c>
      <c r="C13" s="59"/>
      <c r="D13" s="59"/>
      <c r="E13" s="59"/>
      <c r="F13" s="59"/>
      <c r="G13" s="59"/>
      <c r="H13" s="60"/>
      <c r="I13" s="2"/>
      <c r="J13" s="1"/>
      <c r="K13" s="1"/>
      <c r="L13" s="1"/>
      <c r="M13" s="1"/>
      <c r="N13" s="1"/>
    </row>
    <row r="14" spans="1:15" ht="15.75" customHeight="1">
      <c r="A14" s="1"/>
      <c r="B14" s="43" t="s">
        <v>11</v>
      </c>
      <c r="C14" s="59"/>
      <c r="D14" s="59"/>
      <c r="E14" s="59"/>
      <c r="F14" s="59"/>
      <c r="G14" s="59"/>
      <c r="H14" s="60"/>
      <c r="I14" s="1"/>
      <c r="J14" s="1"/>
      <c r="K14" s="1"/>
      <c r="L14" s="1"/>
      <c r="M14" s="1"/>
      <c r="N14" s="1"/>
    </row>
    <row r="15" spans="1:15" ht="15.75" customHeight="1">
      <c r="A15" s="1"/>
      <c r="B15" s="43" t="s">
        <v>12</v>
      </c>
      <c r="C15" s="59"/>
      <c r="D15" s="59"/>
      <c r="E15" s="59"/>
      <c r="F15" s="59"/>
      <c r="G15" s="59"/>
      <c r="H15" s="60"/>
      <c r="I15" s="1"/>
      <c r="J15" s="1"/>
      <c r="K15" s="1"/>
      <c r="L15" s="1"/>
      <c r="M15" s="1"/>
      <c r="N15" s="1"/>
    </row>
    <row r="16" spans="1:15" ht="15.75" customHeight="1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4" t="s">
        <v>13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61"/>
      <c r="B100" s="62"/>
      <c r="C100" s="55"/>
      <c r="D100" s="63"/>
      <c r="E100" s="55"/>
      <c r="F100" s="63"/>
      <c r="G100" s="55"/>
      <c r="H100" s="64" t="s">
        <v>14</v>
      </c>
      <c r="I100" s="65" t="s">
        <v>15</v>
      </c>
      <c r="J100" s="66"/>
      <c r="K100" s="67"/>
      <c r="L100" s="67" t="s">
        <v>16</v>
      </c>
      <c r="M100" s="64" t="s">
        <v>17</v>
      </c>
      <c r="N100" s="7" t="s">
        <v>18</v>
      </c>
      <c r="O100" s="8"/>
    </row>
    <row r="101" spans="1:15" ht="9" customHeight="1">
      <c r="A101" s="61"/>
      <c r="B101" s="68"/>
      <c r="C101" s="55"/>
      <c r="D101" s="69"/>
      <c r="E101" s="55"/>
      <c r="F101" s="66"/>
      <c r="G101" s="67" t="s">
        <v>19</v>
      </c>
      <c r="H101" s="70">
        <f>'Etapa #2'!G71</f>
        <v>21</v>
      </c>
      <c r="I101" s="70">
        <f>'Etapa #2'!H71</f>
        <v>11</v>
      </c>
      <c r="J101" s="66"/>
      <c r="K101" s="67" t="str">
        <f t="shared" ref="K101:K106" si="0">B10</f>
        <v>Allan dos Anjos Viana</v>
      </c>
      <c r="L101" s="67">
        <f>SUM('Etapa #6'!$I65, 'Etapa #2'!$H75, 'Etapa #3'!$H65, 'Etapa #5'!$H65, 'Etapa #4'!$H65)</f>
        <v>0</v>
      </c>
      <c r="M101" s="66" t="s">
        <v>20</v>
      </c>
      <c r="N101" s="8" t="s">
        <v>21</v>
      </c>
      <c r="O101" s="8"/>
    </row>
    <row r="102" spans="1:15" ht="9.75" customHeight="1">
      <c r="A102" s="61"/>
      <c r="B102" s="68"/>
      <c r="C102" s="55"/>
      <c r="D102" s="69"/>
      <c r="E102" s="55"/>
      <c r="F102" s="66"/>
      <c r="G102" s="67" t="s">
        <v>22</v>
      </c>
      <c r="H102" s="70">
        <f>'Etapa #3'!G61</f>
        <v>21</v>
      </c>
      <c r="I102" s="70">
        <f>'Etapa #3'!H61</f>
        <v>0</v>
      </c>
      <c r="J102" s="66"/>
      <c r="K102" s="67" t="str">
        <f t="shared" si="0"/>
        <v>Danilo Leal Raul</v>
      </c>
      <c r="L102" s="67">
        <f>SUM('Etapa #6'!$I66, 'Etapa #2'!$H76, 'Etapa #3'!$H66, 'Etapa #5'!$H66, 'Etapa #4'!$H66)</f>
        <v>0</v>
      </c>
      <c r="M102" s="66" t="s">
        <v>23</v>
      </c>
      <c r="N102" s="8" t="s">
        <v>24</v>
      </c>
      <c r="O102" s="8"/>
    </row>
    <row r="103" spans="1:15" ht="9" customHeight="1">
      <c r="A103" s="61"/>
      <c r="B103" s="68"/>
      <c r="C103" s="55"/>
      <c r="D103" s="69"/>
      <c r="E103" s="55"/>
      <c r="F103" s="66"/>
      <c r="G103" s="67" t="s">
        <v>25</v>
      </c>
      <c r="H103" s="70">
        <f>'Etapa #4'!G61</f>
        <v>0</v>
      </c>
      <c r="I103" s="70">
        <f>'Etapa #4'!H61</f>
        <v>0</v>
      </c>
      <c r="J103" s="66"/>
      <c r="K103" s="67" t="str">
        <f t="shared" si="0"/>
        <v>João de Sousa Lourenço</v>
      </c>
      <c r="L103" s="67">
        <f>SUM('Etapa #6'!$I67, 'Etapa #2'!$H77, 'Etapa #3'!$H67, 'Etapa #5'!$H67, 'Etapa #4'!$H67)</f>
        <v>0</v>
      </c>
      <c r="M103" s="66" t="s">
        <v>26</v>
      </c>
      <c r="N103" s="8" t="s">
        <v>26</v>
      </c>
      <c r="O103" s="8"/>
    </row>
    <row r="104" spans="1:15" ht="8.25" customHeight="1">
      <c r="A104" s="61"/>
      <c r="B104" s="68"/>
      <c r="C104" s="55"/>
      <c r="D104" s="69"/>
      <c r="E104" s="55"/>
      <c r="F104" s="66"/>
      <c r="G104" s="67" t="s">
        <v>27</v>
      </c>
      <c r="H104" s="70">
        <f>'Etapa #5'!G61</f>
        <v>0</v>
      </c>
      <c r="I104" s="70">
        <f>'Etapa #5'!H61</f>
        <v>0</v>
      </c>
      <c r="J104" s="66"/>
      <c r="K104" s="67" t="str">
        <f t="shared" si="0"/>
        <v>Marco Tulio Crecencio Araujo</v>
      </c>
      <c r="L104" s="67">
        <f>SUM('Etapa #6'!$I68, 'Etapa #2'!$H78, 'Etapa #3'!$H68, 'Etapa #5'!$H68, 'Etapa #4'!$H68)</f>
        <v>0</v>
      </c>
      <c r="M104" s="66" t="s">
        <v>28</v>
      </c>
      <c r="N104" s="8"/>
      <c r="O104" s="8"/>
    </row>
    <row r="105" spans="1:15" ht="6.75" customHeight="1">
      <c r="A105" s="61"/>
      <c r="B105" s="68"/>
      <c r="C105" s="55"/>
      <c r="D105" s="69"/>
      <c r="E105" s="55"/>
      <c r="F105" s="66"/>
      <c r="G105" s="67" t="s">
        <v>29</v>
      </c>
      <c r="H105" s="70">
        <f>'Etapa #6'!G61</f>
        <v>0</v>
      </c>
      <c r="I105" s="70">
        <f>'Etapa #6'!H61</f>
        <v>0</v>
      </c>
      <c r="J105" s="66"/>
      <c r="K105" s="67" t="str">
        <f t="shared" si="0"/>
        <v>Mariana Carvalho Silva Ribeiro</v>
      </c>
      <c r="L105" s="67">
        <f>SUM('Etapa #6'!$I69, 'Etapa #2'!$H79, 'Etapa #3'!$H69, 'Etapa #5'!$H69, 'Etapa #4'!$H69)</f>
        <v>0</v>
      </c>
    </row>
    <row r="106" spans="1:15" ht="15.75" customHeight="1">
      <c r="A106" s="61"/>
      <c r="B106" s="68"/>
      <c r="C106" s="55"/>
      <c r="F106" s="66"/>
      <c r="G106" s="66"/>
      <c r="H106" s="66"/>
      <c r="I106" s="66"/>
      <c r="J106" s="66"/>
      <c r="K106" s="67" t="str">
        <f t="shared" si="0"/>
        <v>Rodrigo Carvalho Cattoi da Costa</v>
      </c>
      <c r="L106" s="67">
        <f>SUM('Etapa #6'!$I70, 'Etapa #2'!$H80, 'Etapa #3'!$H70, 'Etapa #5'!$H70, 'Etapa #4'!$H70)</f>
        <v>0</v>
      </c>
    </row>
    <row r="107" spans="1:15" ht="15.75" customHeight="1">
      <c r="A107" s="61"/>
      <c r="B107" s="68"/>
      <c r="C107" s="55"/>
      <c r="D107" s="71"/>
      <c r="E107" s="66"/>
      <c r="F107" s="66"/>
      <c r="G107" s="66"/>
      <c r="H107" s="66"/>
      <c r="I107" s="66"/>
      <c r="J107" s="66"/>
      <c r="K107" s="8"/>
      <c r="L107" s="67"/>
    </row>
    <row r="108" spans="1:15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8"/>
      <c r="L108" s="8"/>
    </row>
    <row r="109" spans="1:15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8"/>
      <c r="L109" s="8"/>
    </row>
    <row r="110" spans="1:15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8"/>
      <c r="L110" s="8"/>
    </row>
    <row r="111" spans="1:15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</row>
    <row r="112" spans="1:15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04:C104"/>
    <mergeCell ref="B105:C105"/>
    <mergeCell ref="D101:E101"/>
    <mergeCell ref="B102:C102"/>
    <mergeCell ref="D102:E102"/>
    <mergeCell ref="B103:C103"/>
    <mergeCell ref="D103:E103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G23" sqref="G23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</cols>
  <sheetData>
    <row r="1" spans="1:9" ht="25.5" customHeight="1">
      <c r="A1" s="1"/>
      <c r="B1" s="36" t="s">
        <v>0</v>
      </c>
      <c r="C1" s="53"/>
      <c r="D1" s="53"/>
      <c r="E1" s="53"/>
      <c r="F1" s="53"/>
      <c r="G1" s="53"/>
      <c r="H1" s="54"/>
      <c r="I1" s="1"/>
    </row>
    <row r="2" spans="1:9" ht="18.75" customHeight="1">
      <c r="A2" s="1"/>
      <c r="B2" s="37" t="s">
        <v>1</v>
      </c>
      <c r="C2" s="55"/>
      <c r="D2" s="55"/>
      <c r="E2" s="55"/>
      <c r="F2" s="55"/>
      <c r="G2" s="55"/>
      <c r="H2" s="56"/>
      <c r="I2" s="1"/>
    </row>
    <row r="3" spans="1:9" ht="14.25">
      <c r="A3" s="1"/>
      <c r="B3" s="38" t="s">
        <v>2</v>
      </c>
      <c r="C3" s="55"/>
      <c r="D3" s="55"/>
      <c r="E3" s="55"/>
      <c r="F3" s="55"/>
      <c r="G3" s="55"/>
      <c r="H3" s="56"/>
      <c r="I3" s="1"/>
    </row>
    <row r="4" spans="1:9" ht="14.25">
      <c r="A4" s="1"/>
      <c r="B4" s="39" t="s">
        <v>3</v>
      </c>
      <c r="C4" s="57"/>
      <c r="D4" s="57"/>
      <c r="E4" s="57"/>
      <c r="F4" s="57"/>
      <c r="G4" s="57"/>
      <c r="H4" s="58"/>
      <c r="I4" s="1"/>
    </row>
    <row r="5" spans="1:9" ht="15.75" customHeight="1">
      <c r="A5" s="1"/>
      <c r="B5" s="39" t="s">
        <v>4</v>
      </c>
      <c r="C5" s="57"/>
      <c r="D5" s="57"/>
      <c r="E5" s="57"/>
      <c r="F5" s="57"/>
      <c r="G5" s="57"/>
      <c r="H5" s="58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45" t="str">
        <f>'Dados do Projeto'!B7</f>
        <v>Café com Letras</v>
      </c>
      <c r="C7" s="59"/>
      <c r="D7" s="59"/>
      <c r="E7" s="59"/>
      <c r="F7" s="59"/>
      <c r="G7" s="59"/>
      <c r="H7" s="60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46" t="s">
        <v>30</v>
      </c>
      <c r="C9" s="59"/>
      <c r="D9" s="59"/>
      <c r="E9" s="59"/>
      <c r="F9" s="59"/>
      <c r="G9" s="59"/>
      <c r="H9" s="60"/>
      <c r="I9" s="1"/>
    </row>
    <row r="10" spans="1:9" ht="21" customHeight="1">
      <c r="A10" s="1"/>
      <c r="B10" s="10" t="s">
        <v>31</v>
      </c>
      <c r="C10" s="10" t="s">
        <v>32</v>
      </c>
      <c r="D10" s="10" t="s">
        <v>33</v>
      </c>
      <c r="E10" s="47" t="s">
        <v>34</v>
      </c>
      <c r="F10" s="59"/>
      <c r="G10" s="60"/>
      <c r="H10" s="10" t="s">
        <v>35</v>
      </c>
      <c r="I10" s="1"/>
    </row>
    <row r="11" spans="1:9" ht="15.75" customHeight="1">
      <c r="A11" s="1"/>
      <c r="B11" s="11">
        <v>1</v>
      </c>
      <c r="C11" s="12">
        <v>45516</v>
      </c>
      <c r="D11" s="12">
        <v>45536</v>
      </c>
      <c r="E11" s="48"/>
      <c r="F11" s="59"/>
      <c r="G11" s="60"/>
      <c r="H11" s="13">
        <v>100</v>
      </c>
      <c r="I11" s="1"/>
    </row>
    <row r="12" spans="1:9" ht="15.75" customHeight="1">
      <c r="A12" s="1"/>
      <c r="B12" s="11">
        <v>2</v>
      </c>
      <c r="C12" s="12">
        <f t="shared" ref="C12:C16" si="0">C11+21</f>
        <v>45537</v>
      </c>
      <c r="D12" s="12">
        <f t="shared" ref="D12:D15" si="1">C12+20</f>
        <v>45557</v>
      </c>
      <c r="E12" s="48"/>
      <c r="F12" s="59"/>
      <c r="G12" s="59"/>
      <c r="H12" s="13"/>
      <c r="I12" s="1"/>
    </row>
    <row r="13" spans="1:9" ht="15.75" customHeight="1">
      <c r="A13" s="1"/>
      <c r="B13" s="11">
        <v>3</v>
      </c>
      <c r="C13" s="12">
        <f t="shared" si="0"/>
        <v>45558</v>
      </c>
      <c r="D13" s="12">
        <f t="shared" si="1"/>
        <v>45578</v>
      </c>
      <c r="E13" s="48"/>
      <c r="F13" s="59"/>
      <c r="G13" s="60"/>
      <c r="H13" s="13"/>
      <c r="I13" s="1"/>
    </row>
    <row r="14" spans="1:9" ht="15.75" customHeight="1">
      <c r="A14" s="1"/>
      <c r="B14" s="11">
        <v>4</v>
      </c>
      <c r="C14" s="12">
        <f t="shared" si="0"/>
        <v>45579</v>
      </c>
      <c r="D14" s="12">
        <f t="shared" si="1"/>
        <v>45599</v>
      </c>
      <c r="E14" s="44"/>
      <c r="F14" s="59"/>
      <c r="G14" s="59"/>
      <c r="H14" s="13"/>
      <c r="I14" s="1"/>
    </row>
    <row r="15" spans="1:9" ht="15.75" customHeight="1">
      <c r="A15" s="1"/>
      <c r="B15" s="11">
        <v>5</v>
      </c>
      <c r="C15" s="12">
        <f t="shared" si="0"/>
        <v>45600</v>
      </c>
      <c r="D15" s="12">
        <f t="shared" si="1"/>
        <v>45620</v>
      </c>
      <c r="E15" s="44"/>
      <c r="F15" s="59"/>
      <c r="G15" s="59"/>
      <c r="H15" s="13"/>
      <c r="I15" s="1"/>
    </row>
    <row r="16" spans="1:9" ht="15.75" customHeight="1">
      <c r="A16" s="1"/>
      <c r="B16" s="11">
        <v>6</v>
      </c>
      <c r="C16" s="12">
        <f t="shared" si="0"/>
        <v>45621</v>
      </c>
      <c r="D16" s="12">
        <f>C16+13</f>
        <v>45634</v>
      </c>
      <c r="E16" s="44"/>
      <c r="F16" s="59"/>
      <c r="G16" s="59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>
      <c r="A104" s="1"/>
      <c r="B104" s="14" t="s">
        <v>36</v>
      </c>
      <c r="C104" s="14"/>
      <c r="D104" s="14" t="s">
        <v>37</v>
      </c>
      <c r="E104" s="9"/>
      <c r="F104" s="9"/>
      <c r="G104" s="9"/>
      <c r="H104" s="5"/>
      <c r="I104" s="1"/>
    </row>
    <row r="105" spans="1:9" ht="15.75" customHeight="1">
      <c r="A105" s="1"/>
      <c r="B105" s="14" t="s">
        <v>38</v>
      </c>
      <c r="C105" s="14"/>
      <c r="D105" s="14" t="s">
        <v>20</v>
      </c>
      <c r="E105" s="9"/>
      <c r="F105" s="9"/>
      <c r="G105" s="9"/>
      <c r="H105" s="5"/>
      <c r="I105" s="1"/>
    </row>
    <row r="106" spans="1:9" ht="15.75" customHeight="1">
      <c r="A106" s="1"/>
      <c r="B106" s="14" t="s">
        <v>39</v>
      </c>
      <c r="C106" s="14"/>
      <c r="D106" s="14" t="s">
        <v>23</v>
      </c>
      <c r="E106" s="9"/>
      <c r="F106" s="9"/>
      <c r="G106" s="9"/>
      <c r="H106" s="5"/>
      <c r="I106" s="1"/>
    </row>
    <row r="107" spans="1:9" ht="15.75" customHeight="1">
      <c r="A107" s="1"/>
      <c r="B107" s="14" t="s">
        <v>40</v>
      </c>
      <c r="C107" s="14"/>
      <c r="D107" s="14" t="s">
        <v>26</v>
      </c>
      <c r="E107" s="9"/>
      <c r="F107" s="9"/>
      <c r="G107" s="9"/>
      <c r="H107" s="5"/>
      <c r="I107" s="1"/>
    </row>
    <row r="108" spans="1:9" ht="15.75" customHeight="1">
      <c r="A108" s="1"/>
      <c r="B108" s="14"/>
      <c r="C108" s="14"/>
      <c r="D108" s="14" t="s">
        <v>28</v>
      </c>
      <c r="E108" s="9"/>
      <c r="F108" s="9"/>
      <c r="G108" s="9"/>
      <c r="H108" s="5"/>
      <c r="I108" s="1"/>
    </row>
    <row r="109" spans="1:9" ht="15.75" customHeight="1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1"/>
  <sheetViews>
    <sheetView workbookViewId="0">
      <pane ySplit="1" topLeftCell="A15" activePane="bottomLeft" state="frozen"/>
      <selection pane="bottomLeft" activeCell="D20" sqref="D20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42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7" customHeight="1">
      <c r="A1" s="15"/>
      <c r="B1" s="36" t="s">
        <v>0</v>
      </c>
      <c r="C1" s="53"/>
      <c r="D1" s="53"/>
      <c r="E1" s="53"/>
      <c r="F1" s="53"/>
      <c r="G1" s="53"/>
      <c r="H1" s="53"/>
      <c r="I1" s="54"/>
      <c r="J1" s="16">
        <f>Planejamento!C12</f>
        <v>45537</v>
      </c>
    </row>
    <row r="2" spans="1:20" ht="21" customHeight="1">
      <c r="A2" s="1"/>
      <c r="B2" s="37" t="s">
        <v>1</v>
      </c>
      <c r="C2" s="55"/>
      <c r="D2" s="55"/>
      <c r="E2" s="55"/>
      <c r="F2" s="55"/>
      <c r="G2" s="55"/>
      <c r="H2" s="55"/>
      <c r="I2" s="56"/>
      <c r="J2" s="16">
        <f t="shared" ref="J2:J22" si="0">J1+1</f>
        <v>45538</v>
      </c>
    </row>
    <row r="3" spans="1:20" ht="15.75" customHeight="1">
      <c r="A3" s="1"/>
      <c r="B3" s="38" t="s">
        <v>2</v>
      </c>
      <c r="C3" s="55"/>
      <c r="D3" s="55"/>
      <c r="E3" s="55"/>
      <c r="F3" s="55"/>
      <c r="G3" s="55"/>
      <c r="H3" s="55"/>
      <c r="I3" s="56"/>
      <c r="J3" s="16">
        <f t="shared" si="0"/>
        <v>45539</v>
      </c>
    </row>
    <row r="4" spans="1:20" ht="15.75" customHeight="1">
      <c r="A4" s="1"/>
      <c r="B4" s="39" t="s">
        <v>3</v>
      </c>
      <c r="C4" s="57"/>
      <c r="D4" s="57"/>
      <c r="E4" s="57"/>
      <c r="F4" s="57"/>
      <c r="G4" s="57"/>
      <c r="H4" s="57"/>
      <c r="I4" s="58"/>
      <c r="J4" s="16">
        <f t="shared" si="0"/>
        <v>45540</v>
      </c>
    </row>
    <row r="5" spans="1:20" ht="15.75" customHeight="1">
      <c r="A5" s="1"/>
      <c r="B5" s="38" t="s">
        <v>4</v>
      </c>
      <c r="C5" s="55"/>
      <c r="D5" s="55"/>
      <c r="E5" s="55"/>
      <c r="F5" s="55"/>
      <c r="G5" s="55"/>
      <c r="H5" s="55"/>
      <c r="I5" s="56"/>
      <c r="J5" s="16">
        <f t="shared" si="0"/>
        <v>45541</v>
      </c>
    </row>
    <row r="6" spans="1:20" ht="15.75" customHeight="1">
      <c r="A6" s="1"/>
      <c r="B6" s="1"/>
      <c r="D6" s="1"/>
      <c r="E6" s="1"/>
      <c r="F6" s="1"/>
      <c r="G6" s="1"/>
      <c r="H6" s="1"/>
      <c r="I6" s="17"/>
      <c r="J6" s="16">
        <f t="shared" si="0"/>
        <v>45542</v>
      </c>
    </row>
    <row r="7" spans="1:20" ht="26.25">
      <c r="A7" s="1"/>
      <c r="B7" s="40" t="str">
        <f>'Dados do Projeto'!B7</f>
        <v>Café com Letras</v>
      </c>
      <c r="C7" s="59"/>
      <c r="D7" s="59"/>
      <c r="E7" s="59"/>
      <c r="F7" s="59"/>
      <c r="G7" s="59"/>
      <c r="H7" s="59"/>
      <c r="I7" s="60"/>
      <c r="J7" s="16">
        <f t="shared" si="0"/>
        <v>45543</v>
      </c>
    </row>
    <row r="8" spans="1:20" ht="15.75" customHeight="1">
      <c r="A8" s="1"/>
      <c r="B8" s="1"/>
      <c r="D8" s="1"/>
      <c r="E8" s="1"/>
      <c r="F8" s="1"/>
      <c r="G8" s="1"/>
      <c r="H8" s="1"/>
      <c r="I8" s="17"/>
      <c r="J8" s="16">
        <f t="shared" si="0"/>
        <v>45544</v>
      </c>
    </row>
    <row r="9" spans="1:20" ht="15.75" customHeight="1">
      <c r="A9" s="1"/>
      <c r="B9" s="50" t="s">
        <v>41</v>
      </c>
      <c r="C9" s="59"/>
      <c r="D9" s="59"/>
      <c r="E9" s="59"/>
      <c r="F9" s="59"/>
      <c r="G9" s="59"/>
      <c r="H9" s="60"/>
      <c r="I9" s="72" t="s">
        <v>42</v>
      </c>
      <c r="J9" s="16">
        <f t="shared" si="0"/>
        <v>45545</v>
      </c>
    </row>
    <row r="10" spans="1:20" ht="15.75" customHeight="1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10" t="s">
        <v>49</v>
      </c>
      <c r="J10" s="16">
        <f t="shared" si="0"/>
        <v>45546</v>
      </c>
    </row>
    <row r="11" spans="1:20" ht="48.75" customHeight="1">
      <c r="A11" s="5"/>
      <c r="B11" s="19">
        <v>1</v>
      </c>
      <c r="C11" s="20">
        <v>45538</v>
      </c>
      <c r="D11" s="21" t="s">
        <v>50</v>
      </c>
      <c r="E11" s="35" t="s">
        <v>51</v>
      </c>
      <c r="F11" s="22"/>
      <c r="G11" s="23">
        <v>3</v>
      </c>
      <c r="H11" s="23">
        <v>0</v>
      </c>
      <c r="I11" s="21"/>
      <c r="J11" s="16">
        <f t="shared" si="0"/>
        <v>45547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45544</v>
      </c>
      <c r="D12" s="21" t="s">
        <v>52</v>
      </c>
      <c r="E12" s="35" t="s">
        <v>53</v>
      </c>
      <c r="F12" s="22"/>
      <c r="G12" s="23">
        <v>2</v>
      </c>
      <c r="H12" s="23">
        <v>1</v>
      </c>
      <c r="I12" s="21"/>
      <c r="J12" s="16">
        <f t="shared" si="0"/>
        <v>45548</v>
      </c>
    </row>
    <row r="13" spans="1:20" ht="50.25" customHeight="1">
      <c r="A13" s="1"/>
      <c r="B13" s="19"/>
      <c r="C13" s="20">
        <v>45546</v>
      </c>
      <c r="D13" s="21" t="s">
        <v>54</v>
      </c>
      <c r="E13" s="35" t="s">
        <v>55</v>
      </c>
      <c r="F13" s="22"/>
      <c r="G13" s="23">
        <v>2</v>
      </c>
      <c r="H13" s="23">
        <v>1</v>
      </c>
      <c r="I13" s="21"/>
      <c r="J13" s="16"/>
    </row>
    <row r="14" spans="1:20" ht="50.25" customHeight="1">
      <c r="A14" s="1"/>
      <c r="B14" s="19"/>
      <c r="C14" s="20">
        <v>45545</v>
      </c>
      <c r="D14" s="21" t="s">
        <v>56</v>
      </c>
      <c r="E14" s="35" t="s">
        <v>57</v>
      </c>
      <c r="F14" s="22"/>
      <c r="G14" s="23">
        <v>2</v>
      </c>
      <c r="H14" s="23">
        <v>1</v>
      </c>
      <c r="I14" s="21"/>
      <c r="J14" s="16"/>
    </row>
    <row r="15" spans="1:20" ht="52.5" customHeight="1">
      <c r="A15" s="1"/>
      <c r="B15" s="19">
        <v>3</v>
      </c>
      <c r="C15" s="20">
        <v>45541</v>
      </c>
      <c r="D15" s="35" t="s">
        <v>58</v>
      </c>
      <c r="E15" s="35" t="s">
        <v>59</v>
      </c>
      <c r="F15" s="22"/>
      <c r="G15" s="23">
        <v>1</v>
      </c>
      <c r="H15" s="23">
        <v>1</v>
      </c>
      <c r="I15" s="21"/>
      <c r="J15" s="16">
        <f>J12+1</f>
        <v>45549</v>
      </c>
    </row>
    <row r="16" spans="1:20" ht="37.5" customHeight="1">
      <c r="A16" s="1"/>
      <c r="B16" s="19">
        <v>5</v>
      </c>
      <c r="C16" s="20">
        <v>45552</v>
      </c>
      <c r="D16" s="35" t="s">
        <v>54</v>
      </c>
      <c r="E16" s="35" t="s">
        <v>53</v>
      </c>
      <c r="F16" s="22"/>
      <c r="G16" s="23">
        <v>2</v>
      </c>
      <c r="H16" s="23">
        <v>1</v>
      </c>
      <c r="I16" s="21"/>
      <c r="J16" s="16" t="e">
        <f>#REF!+1</f>
        <v>#REF!</v>
      </c>
    </row>
    <row r="17" spans="1:10" ht="37.5" customHeight="1">
      <c r="A17" s="1"/>
      <c r="B17" s="19">
        <v>6</v>
      </c>
      <c r="C17" s="20">
        <v>45552</v>
      </c>
      <c r="D17" s="35" t="s">
        <v>60</v>
      </c>
      <c r="E17" s="35" t="s">
        <v>55</v>
      </c>
      <c r="F17" s="22"/>
      <c r="G17" s="23">
        <v>2</v>
      </c>
      <c r="H17" s="23">
        <v>1</v>
      </c>
      <c r="I17" s="21"/>
      <c r="J17" s="16" t="e">
        <f t="shared" si="0"/>
        <v>#REF!</v>
      </c>
    </row>
    <row r="18" spans="1:10" ht="37.5" customHeight="1">
      <c r="A18" s="1"/>
      <c r="B18" s="19">
        <v>7</v>
      </c>
      <c r="C18" s="20">
        <v>45552</v>
      </c>
      <c r="D18" s="35" t="s">
        <v>61</v>
      </c>
      <c r="E18" s="35" t="s">
        <v>57</v>
      </c>
      <c r="F18" s="22"/>
      <c r="G18" s="23">
        <v>2</v>
      </c>
      <c r="H18" s="23">
        <v>1</v>
      </c>
      <c r="I18" s="21"/>
      <c r="J18" s="16" t="e">
        <f t="shared" si="0"/>
        <v>#REF!</v>
      </c>
    </row>
    <row r="19" spans="1:10" ht="37.5" customHeight="1">
      <c r="A19" s="1"/>
      <c r="B19" s="19">
        <v>8</v>
      </c>
      <c r="C19" s="20">
        <v>45555</v>
      </c>
      <c r="D19" s="35" t="s">
        <v>62</v>
      </c>
      <c r="E19" s="35" t="s">
        <v>59</v>
      </c>
      <c r="F19" s="22"/>
      <c r="G19" s="23">
        <v>3</v>
      </c>
      <c r="H19" s="23">
        <v>2</v>
      </c>
      <c r="I19" s="21"/>
      <c r="J19" s="16" t="e">
        <f t="shared" si="0"/>
        <v>#REF!</v>
      </c>
    </row>
    <row r="20" spans="1:10" ht="37.5" customHeight="1">
      <c r="A20" s="1"/>
      <c r="B20" s="19">
        <v>9</v>
      </c>
      <c r="C20" s="20">
        <v>45556</v>
      </c>
      <c r="D20" s="34" t="s">
        <v>63</v>
      </c>
      <c r="E20" s="35" t="s">
        <v>64</v>
      </c>
      <c r="F20" s="22"/>
      <c r="G20" s="23">
        <v>2</v>
      </c>
      <c r="H20" s="23">
        <v>2</v>
      </c>
      <c r="I20" s="21"/>
      <c r="J20" s="16" t="e">
        <f t="shared" si="0"/>
        <v>#REF!</v>
      </c>
    </row>
    <row r="21" spans="1:10" ht="37.5" customHeight="1">
      <c r="A21" s="1"/>
      <c r="B21" s="19">
        <v>10</v>
      </c>
      <c r="C21" s="20"/>
      <c r="D21" s="22"/>
      <c r="E21" s="21"/>
      <c r="F21" s="22"/>
      <c r="G21" s="23">
        <v>0</v>
      </c>
      <c r="H21" s="23">
        <v>0</v>
      </c>
      <c r="I21" s="21"/>
      <c r="J21" s="16" t="e">
        <f t="shared" si="0"/>
        <v>#REF!</v>
      </c>
    </row>
    <row r="22" spans="1:10" ht="37.5" customHeight="1">
      <c r="A22" s="1"/>
      <c r="B22" s="19">
        <v>11</v>
      </c>
      <c r="C22" s="20"/>
      <c r="D22" s="22"/>
      <c r="E22" s="21"/>
      <c r="F22" s="22"/>
      <c r="G22" s="23">
        <v>0</v>
      </c>
      <c r="H22" s="23">
        <v>0</v>
      </c>
      <c r="I22" s="21"/>
      <c r="J22" s="16" t="e">
        <f t="shared" si="0"/>
        <v>#REF!</v>
      </c>
    </row>
    <row r="23" spans="1:10" ht="37.5" customHeight="1">
      <c r="A23" s="1"/>
      <c r="B23" s="19">
        <v>12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37.5" customHeight="1">
      <c r="A24" s="1"/>
      <c r="B24" s="19">
        <v>13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37.5" customHeight="1">
      <c r="A25" s="1"/>
      <c r="B25" s="19">
        <v>14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37.5" customHeight="1">
      <c r="A26" s="1"/>
      <c r="B26" s="19">
        <v>15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>
      <c r="A27" s="1"/>
      <c r="B27" s="19">
        <v>16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>
      <c r="A28" s="1"/>
      <c r="B28" s="19">
        <v>17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>
      <c r="A29" s="1"/>
      <c r="B29" s="19">
        <v>18</v>
      </c>
      <c r="C29" s="20"/>
      <c r="D29" s="22"/>
      <c r="E29" s="22"/>
      <c r="F29" s="22"/>
      <c r="G29" s="23">
        <v>0</v>
      </c>
      <c r="H29" s="23">
        <v>0</v>
      </c>
      <c r="I29" s="21"/>
      <c r="J29" s="16"/>
    </row>
    <row r="30" spans="1:10" ht="37.5" customHeight="1">
      <c r="A30" s="1"/>
      <c r="B30" s="19">
        <v>19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20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21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22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23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24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25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26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27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28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29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30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31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32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33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34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35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36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37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38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39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40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41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42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43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44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45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46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47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48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>
      <c r="A60" s="1"/>
      <c r="B60" s="19">
        <v>49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>
      <c r="A61" s="1"/>
      <c r="B61" s="19">
        <v>50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>
      <c r="A62" s="1"/>
      <c r="B62" s="19">
        <v>51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>
      <c r="A63" s="1"/>
      <c r="B63" s="19">
        <v>52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>
      <c r="A64" s="1"/>
      <c r="B64" s="19">
        <v>53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>
      <c r="A65" s="1"/>
      <c r="B65" s="19">
        <v>54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>
      <c r="A66" s="1"/>
      <c r="B66" s="19">
        <v>55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>
      <c r="A67" s="1"/>
      <c r="B67" s="19">
        <v>56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>
      <c r="A68" s="1"/>
      <c r="B68" s="19">
        <v>57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>
      <c r="A69" s="1"/>
      <c r="B69" s="19">
        <v>58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37.5" customHeight="1">
      <c r="A70" s="1"/>
      <c r="B70" s="19">
        <v>59</v>
      </c>
      <c r="C70" s="20"/>
      <c r="D70" s="25"/>
      <c r="E70" s="22"/>
      <c r="F70" s="22"/>
      <c r="G70" s="23">
        <v>0</v>
      </c>
      <c r="H70" s="23">
        <v>0</v>
      </c>
      <c r="I70" s="21"/>
    </row>
    <row r="71" spans="1:9" ht="15.75" customHeight="1">
      <c r="A71" s="1"/>
      <c r="B71" s="1"/>
      <c r="D71" s="1"/>
      <c r="E71" s="1"/>
      <c r="F71" s="26" t="s">
        <v>65</v>
      </c>
      <c r="G71" s="27">
        <f t="shared" ref="G71:H71" si="1">SUM(G11:G61)</f>
        <v>21</v>
      </c>
      <c r="H71" s="27">
        <f t="shared" si="1"/>
        <v>11</v>
      </c>
      <c r="I71" s="17"/>
    </row>
    <row r="72" spans="1:9" ht="15.75" customHeight="1">
      <c r="A72" s="1"/>
      <c r="B72" s="8"/>
      <c r="C72" s="8"/>
      <c r="D72" s="8">
        <f>COUNTIFS(D11:D61, "&lt;&gt;"&amp;"")</f>
        <v>10</v>
      </c>
      <c r="E72" s="8"/>
      <c r="F72" s="8">
        <f>COUNTIFS(F11:F61, "Concluído",D11:D61, "&lt;&gt;"&amp;"")</f>
        <v>0</v>
      </c>
      <c r="G72" s="1"/>
      <c r="H72" s="1"/>
      <c r="I72" s="17"/>
    </row>
    <row r="73" spans="1:9" ht="15.75" customHeight="1">
      <c r="A73" s="1"/>
      <c r="B73" s="50" t="s">
        <v>66</v>
      </c>
      <c r="C73" s="59"/>
      <c r="D73" s="59"/>
      <c r="E73" s="59"/>
      <c r="F73" s="59"/>
      <c r="G73" s="59"/>
      <c r="H73" s="60"/>
    </row>
    <row r="74" spans="1:9" ht="15.75" customHeight="1">
      <c r="A74" s="1"/>
      <c r="B74" s="51" t="s">
        <v>67</v>
      </c>
      <c r="C74" s="59"/>
      <c r="D74" s="59"/>
      <c r="E74" s="59"/>
      <c r="F74" s="60"/>
      <c r="G74" s="18" t="s">
        <v>68</v>
      </c>
      <c r="H74" s="18" t="s">
        <v>15</v>
      </c>
    </row>
    <row r="75" spans="1:9" ht="15.75" customHeight="1">
      <c r="A75" s="1"/>
      <c r="B75" s="49" t="str">
        <f>'Dados do Projeto'!B10</f>
        <v>Allan dos Anjos Viana</v>
      </c>
      <c r="C75" s="59"/>
      <c r="D75" s="59"/>
      <c r="E75" s="59"/>
      <c r="F75" s="60"/>
      <c r="G75" s="28">
        <f>SUMIF($E$11:$E$61,'Dados do Projeto'!$B10,G$11:G$61)</f>
        <v>0</v>
      </c>
      <c r="H75" s="28">
        <f>SUMIF($E$11:$E$61,'Dados do Projeto'!$B10,H$11:H$61)</f>
        <v>0</v>
      </c>
    </row>
    <row r="76" spans="1:9" ht="15.75" customHeight="1">
      <c r="A76" s="1"/>
      <c r="B76" s="49" t="str">
        <f>'Dados do Projeto'!B11</f>
        <v>Danilo Leal Raul</v>
      </c>
      <c r="C76" s="59"/>
      <c r="D76" s="59"/>
      <c r="E76" s="59"/>
      <c r="F76" s="60"/>
      <c r="G76" s="28">
        <f>SUMIF(E$11:E$61,'Dados do Projeto'!B11,G$11:G$61)</f>
        <v>0</v>
      </c>
      <c r="H76" s="28">
        <f>SUMIF($E$11:$E$61,'Dados do Projeto'!$B11,H$11:H$61)</f>
        <v>0</v>
      </c>
    </row>
    <row r="77" spans="1:9" ht="15.75" customHeight="1">
      <c r="A77" s="1"/>
      <c r="B77" s="49" t="str">
        <f>'Dados do Projeto'!B12</f>
        <v>João de Sousa Lourenço</v>
      </c>
      <c r="C77" s="59"/>
      <c r="D77" s="59"/>
      <c r="E77" s="59"/>
      <c r="F77" s="60"/>
      <c r="G77" s="28">
        <f>SUMIF(E$11:E$61,'Dados do Projeto'!B12,G$11:G$61)</f>
        <v>0</v>
      </c>
      <c r="H77" s="28">
        <f>SUMIF($E$11:$E$61,'Dados do Projeto'!$B12,H$11:H$61)</f>
        <v>0</v>
      </c>
    </row>
    <row r="78" spans="1:9" ht="15.75" customHeight="1">
      <c r="A78" s="1"/>
      <c r="B78" s="49" t="str">
        <f>'Dados do Projeto'!B13</f>
        <v>Marco Tulio Crecencio Araujo</v>
      </c>
      <c r="C78" s="59"/>
      <c r="D78" s="59"/>
      <c r="E78" s="59"/>
      <c r="F78" s="60"/>
      <c r="G78" s="28">
        <f>SUMIF(E$11:E$61,'Dados do Projeto'!B13,G$11:G$61)</f>
        <v>0</v>
      </c>
      <c r="H78" s="28">
        <f>SUMIF($E$11:$E$61,'Dados do Projeto'!$B13,H$11:H$61)</f>
        <v>0</v>
      </c>
    </row>
    <row r="79" spans="1:9" ht="15.75" customHeight="1">
      <c r="A79" s="1"/>
      <c r="B79" s="49" t="str">
        <f>'Dados do Projeto'!B14</f>
        <v>Mariana Carvalho Silva Ribeiro</v>
      </c>
      <c r="C79" s="59"/>
      <c r="D79" s="59"/>
      <c r="E79" s="59"/>
      <c r="F79" s="60"/>
      <c r="G79" s="28">
        <f>SUMIF(E$11:E$61,'Dados do Projeto'!B14,G$11:G$61)</f>
        <v>0</v>
      </c>
      <c r="H79" s="28">
        <f>SUMIF($E$11:$E$61,'Dados do Projeto'!$B14,H$11:H$61)</f>
        <v>0</v>
      </c>
    </row>
    <row r="80" spans="1:9" ht="15.75" customHeight="1">
      <c r="A80" s="1"/>
      <c r="B80" s="49" t="str">
        <f>'Dados do Projeto'!B15</f>
        <v>Rodrigo Carvalho Cattoi da Costa</v>
      </c>
      <c r="C80" s="59"/>
      <c r="D80" s="59"/>
      <c r="E80" s="59"/>
      <c r="F80" s="60"/>
      <c r="G80" s="28">
        <f>SUMIF(E$11:E$61,'Dados do Projeto'!B15,G$11:G$61)</f>
        <v>0</v>
      </c>
      <c r="H80" s="28">
        <f>SUMIF($E$11:$E$61,'Dados do Projeto'!$B15,H$11:H$61)</f>
        <v>0</v>
      </c>
      <c r="I80" s="17"/>
    </row>
    <row r="81" spans="1:9" ht="15.75" customHeight="1">
      <c r="A81" s="1"/>
      <c r="B81" s="1"/>
      <c r="D81" s="1"/>
      <c r="E81" s="1"/>
      <c r="F81" s="1"/>
      <c r="G81" s="1"/>
      <c r="H81" s="1"/>
      <c r="I81" s="17"/>
    </row>
    <row r="82" spans="1:9" ht="15.75" customHeight="1">
      <c r="A82" s="1"/>
      <c r="B82" s="1"/>
      <c r="D82" s="1"/>
      <c r="E82" s="1"/>
      <c r="F82" s="1"/>
      <c r="G82" s="1"/>
      <c r="H82" s="1"/>
      <c r="I82" s="17"/>
    </row>
    <row r="83" spans="1:9" ht="15.75" customHeight="1">
      <c r="A83" s="1"/>
      <c r="B83" s="1"/>
      <c r="D83" s="1"/>
      <c r="E83" s="1"/>
      <c r="F83" s="1"/>
      <c r="G83" s="1"/>
      <c r="H83" s="1"/>
      <c r="I83" s="17"/>
    </row>
    <row r="84" spans="1:9" ht="15.75" customHeight="1">
      <c r="A84" s="1"/>
      <c r="B84" s="1"/>
      <c r="D84" s="1"/>
      <c r="E84" s="1"/>
      <c r="F84" s="1"/>
      <c r="G84" s="1"/>
      <c r="H84" s="1"/>
      <c r="I84" s="17"/>
    </row>
    <row r="85" spans="1:9" ht="15.75" customHeight="1">
      <c r="A85" s="1"/>
      <c r="B85" s="1"/>
      <c r="D85" s="1"/>
      <c r="E85" s="1"/>
      <c r="F85" s="1"/>
      <c r="G85" s="1"/>
      <c r="H85" s="1"/>
      <c r="I85" s="17"/>
    </row>
    <row r="86" spans="1:9" ht="15.75" customHeight="1">
      <c r="A86" s="1"/>
      <c r="B86" s="1"/>
      <c r="D86" s="1"/>
      <c r="E86" s="1"/>
      <c r="F86" s="1"/>
      <c r="G86" s="1"/>
      <c r="H86" s="1"/>
      <c r="I86" s="17"/>
    </row>
    <row r="87" spans="1:9" ht="15.75" customHeight="1">
      <c r="A87" s="1"/>
      <c r="B87" s="1"/>
      <c r="D87" s="1"/>
      <c r="E87" s="1"/>
      <c r="F87" s="1"/>
      <c r="G87" s="1"/>
      <c r="H87" s="1"/>
      <c r="I87" s="17"/>
    </row>
    <row r="88" spans="1:9" ht="15.75" customHeight="1">
      <c r="A88" s="1"/>
      <c r="B88" s="1"/>
      <c r="D88" s="1"/>
      <c r="E88" s="1"/>
      <c r="F88" s="1"/>
      <c r="G88" s="1"/>
      <c r="H88" s="1"/>
      <c r="I88" s="17"/>
    </row>
    <row r="89" spans="1:9" ht="15.75" customHeight="1">
      <c r="A89" s="1"/>
      <c r="B89" s="1"/>
      <c r="D89" s="1"/>
      <c r="E89" s="1"/>
      <c r="F89" s="1"/>
      <c r="G89" s="1"/>
      <c r="H89" s="1"/>
      <c r="I89" s="17"/>
    </row>
    <row r="90" spans="1:9" ht="15.75" customHeight="1">
      <c r="A90" s="1"/>
      <c r="B90" s="1"/>
      <c r="D90" s="1"/>
      <c r="E90" s="1"/>
      <c r="F90" s="1"/>
      <c r="G90" s="1"/>
      <c r="H90" s="1"/>
      <c r="I90" s="17"/>
    </row>
    <row r="91" spans="1:9" ht="15.75" customHeight="1">
      <c r="A91" s="1"/>
      <c r="B91" s="1"/>
      <c r="D91" s="1"/>
      <c r="E91" s="1"/>
      <c r="F91" s="1"/>
      <c r="G91" s="1"/>
      <c r="H91" s="1"/>
      <c r="I91" s="17"/>
    </row>
    <row r="92" spans="1:9" ht="15.75" customHeight="1">
      <c r="A92" s="1"/>
      <c r="B92" s="1"/>
      <c r="D92" s="1"/>
      <c r="E92" s="1"/>
      <c r="F92" s="1"/>
      <c r="G92" s="1"/>
      <c r="H92" s="1"/>
      <c r="I92" s="17"/>
    </row>
    <row r="93" spans="1:9" ht="15.75" customHeight="1">
      <c r="A93" s="1"/>
      <c r="B93" s="1"/>
      <c r="D93" s="1"/>
      <c r="E93" s="1"/>
      <c r="F93" s="1"/>
      <c r="G93" s="1"/>
      <c r="H93" s="1"/>
      <c r="I93" s="17"/>
    </row>
    <row r="94" spans="1:9" ht="15.75" customHeight="1">
      <c r="A94" s="1"/>
      <c r="B94" s="1"/>
      <c r="D94" s="1"/>
      <c r="E94" s="1"/>
      <c r="F94" s="1"/>
      <c r="G94" s="1"/>
      <c r="H94" s="1"/>
      <c r="I94" s="17"/>
    </row>
    <row r="95" spans="1:9" ht="15.75" customHeight="1">
      <c r="A95" s="1"/>
      <c r="B95" s="1"/>
      <c r="D95" s="1"/>
      <c r="E95" s="1"/>
      <c r="F95" s="1"/>
      <c r="G95" s="1"/>
      <c r="H95" s="1"/>
      <c r="I95" s="17"/>
    </row>
    <row r="96" spans="1:9" ht="15.75" customHeight="1">
      <c r="A96" s="1"/>
      <c r="B96" s="1"/>
      <c r="D96" s="1"/>
      <c r="E96" s="1"/>
      <c r="F96" s="1"/>
      <c r="G96" s="1"/>
      <c r="H96" s="1"/>
      <c r="I96" s="17"/>
    </row>
    <row r="97" spans="1:9" ht="15.75" customHeight="1">
      <c r="A97" s="1"/>
      <c r="B97" s="1"/>
      <c r="D97" s="1"/>
      <c r="E97" s="1"/>
      <c r="F97" s="1"/>
      <c r="G97" s="1"/>
      <c r="H97" s="1"/>
      <c r="I97" s="17"/>
    </row>
    <row r="98" spans="1:9" ht="15.75" customHeight="1">
      <c r="A98" s="1"/>
      <c r="B98" s="1"/>
      <c r="D98" s="1"/>
      <c r="E98" s="1"/>
      <c r="F98" s="1"/>
      <c r="G98" s="1"/>
      <c r="H98" s="1"/>
      <c r="I98" s="17"/>
    </row>
    <row r="99" spans="1:9" ht="15.75" customHeight="1">
      <c r="A99" s="1"/>
      <c r="B99" s="1"/>
      <c r="D99" s="1"/>
      <c r="E99" s="1"/>
      <c r="F99" s="1"/>
      <c r="G99" s="1"/>
      <c r="H99" s="1"/>
      <c r="I99" s="17"/>
    </row>
    <row r="100" spans="1:9" ht="15.75" customHeight="1">
      <c r="A100" s="1"/>
      <c r="B100" s="1"/>
      <c r="D100" s="1"/>
      <c r="E100" s="1"/>
      <c r="F100" s="1"/>
      <c r="G100" s="1"/>
      <c r="H100" s="1"/>
      <c r="I100" s="17"/>
    </row>
    <row r="101" spans="1:9" ht="15.75" customHeight="1">
      <c r="A101" s="1"/>
      <c r="B101" s="1"/>
      <c r="D101" s="1"/>
      <c r="E101" s="1"/>
      <c r="F101" s="1"/>
      <c r="G101" s="1"/>
      <c r="H101" s="1"/>
      <c r="I101" s="17"/>
    </row>
    <row r="102" spans="1:9" ht="15.75" customHeight="1">
      <c r="A102" s="1"/>
      <c r="B102" s="1"/>
      <c r="D102" s="1"/>
      <c r="E102" s="1"/>
      <c r="F102" s="1"/>
      <c r="G102" s="1"/>
      <c r="H102" s="1"/>
      <c r="I102" s="17"/>
    </row>
    <row r="103" spans="1:9" ht="15.75" customHeight="1">
      <c r="A103" s="1"/>
      <c r="B103" s="1"/>
      <c r="D103" s="1"/>
      <c r="E103" s="1"/>
      <c r="F103" s="1"/>
      <c r="G103" s="1"/>
      <c r="H103" s="1"/>
      <c r="I103" s="17"/>
    </row>
    <row r="104" spans="1:9" ht="15.75" customHeight="1">
      <c r="A104" s="1"/>
      <c r="B104" s="1"/>
      <c r="D104" s="1"/>
      <c r="E104" s="1"/>
      <c r="F104" s="1"/>
      <c r="G104" s="1"/>
      <c r="H104" s="1"/>
      <c r="I104" s="17"/>
    </row>
    <row r="105" spans="1:9" ht="15.75" customHeight="1">
      <c r="A105" s="1"/>
      <c r="B105" s="1"/>
      <c r="D105" s="1"/>
      <c r="E105" s="1"/>
      <c r="F105" s="1"/>
      <c r="G105" s="1"/>
      <c r="H105" s="1"/>
      <c r="I105" s="17"/>
    </row>
    <row r="106" spans="1:9" ht="15.75" customHeight="1">
      <c r="A106" s="1"/>
      <c r="B106" s="1"/>
      <c r="D106" s="1"/>
      <c r="E106" s="1"/>
      <c r="F106" s="1"/>
      <c r="G106" s="1"/>
      <c r="H106" s="1"/>
      <c r="I106" s="17"/>
    </row>
    <row r="107" spans="1:9" ht="15.75" customHeight="1">
      <c r="A107" s="1"/>
      <c r="B107" s="1"/>
      <c r="D107" s="1"/>
      <c r="E107" s="1"/>
      <c r="F107" s="1"/>
      <c r="G107" s="1"/>
      <c r="H107" s="1"/>
      <c r="I107" s="17"/>
    </row>
    <row r="108" spans="1:9" ht="15.75" customHeight="1">
      <c r="A108" s="1"/>
      <c r="B108" s="1"/>
      <c r="D108" s="1"/>
      <c r="E108" s="1"/>
      <c r="F108" s="1"/>
      <c r="G108" s="1"/>
      <c r="H108" s="1"/>
      <c r="I108" s="17"/>
    </row>
    <row r="109" spans="1:9" ht="15.75" customHeight="1">
      <c r="A109" s="1"/>
      <c r="B109" s="1"/>
      <c r="D109" s="1"/>
      <c r="E109" s="1"/>
      <c r="F109" s="1"/>
      <c r="G109" s="1"/>
      <c r="H109" s="1"/>
      <c r="I109" s="17"/>
    </row>
    <row r="110" spans="1:9" ht="15.75" customHeight="1">
      <c r="A110" s="1"/>
      <c r="B110" s="1"/>
      <c r="D110" s="1"/>
      <c r="E110" s="1"/>
      <c r="F110" s="1"/>
      <c r="G110" s="1"/>
      <c r="H110" s="1"/>
      <c r="I110" s="17"/>
    </row>
    <row r="111" spans="1:9" ht="15.75" customHeight="1">
      <c r="A111" s="1"/>
      <c r="B111" s="1"/>
      <c r="D111" s="4"/>
      <c r="E111" s="1"/>
      <c r="F111" s="4"/>
      <c r="G111" s="1"/>
      <c r="H111" s="1"/>
      <c r="I111" s="17"/>
    </row>
    <row r="112" spans="1:9" ht="15.75" customHeight="1">
      <c r="A112" s="1"/>
      <c r="B112" s="1"/>
      <c r="D112" s="4"/>
      <c r="E112" s="1"/>
      <c r="F112" s="4"/>
      <c r="G112" s="1"/>
      <c r="H112" s="1"/>
      <c r="I112" s="17"/>
    </row>
    <row r="113" spans="1:9" ht="15.75" customHeight="1">
      <c r="A113" s="1"/>
      <c r="B113" s="1"/>
      <c r="D113" s="4"/>
      <c r="E113" s="1"/>
      <c r="F113" s="4"/>
      <c r="G113" s="1"/>
      <c r="H113" s="1"/>
      <c r="I113" s="17"/>
    </row>
    <row r="114" spans="1:9" ht="15.75" customHeight="1">
      <c r="A114" s="1"/>
      <c r="B114" s="1"/>
      <c r="D114" s="4"/>
      <c r="E114" s="1"/>
      <c r="F114" s="4"/>
      <c r="G114" s="1"/>
      <c r="H114" s="1"/>
      <c r="I114" s="17"/>
    </row>
    <row r="115" spans="1:9" ht="15.75" customHeight="1">
      <c r="A115" s="1"/>
      <c r="B115" s="1"/>
      <c r="D115" s="4"/>
      <c r="E115" s="1"/>
      <c r="F115" s="1"/>
      <c r="G115" s="1"/>
      <c r="H115" s="1"/>
      <c r="I115" s="17"/>
    </row>
    <row r="116" spans="1:9" ht="15.75" customHeight="1">
      <c r="A116" s="1"/>
      <c r="B116" s="1"/>
      <c r="D116" s="1"/>
      <c r="E116" s="1"/>
      <c r="F116" s="1"/>
      <c r="G116" s="1"/>
      <c r="H116" s="1"/>
      <c r="I116" s="17"/>
    </row>
    <row r="117" spans="1:9" ht="15.75" customHeight="1">
      <c r="I117" s="6"/>
    </row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B78:F78"/>
    <mergeCell ref="B79:F79"/>
    <mergeCell ref="B80:F80"/>
    <mergeCell ref="B1:I1"/>
    <mergeCell ref="B2:I2"/>
    <mergeCell ref="B3:I3"/>
    <mergeCell ref="B4:I4"/>
    <mergeCell ref="B5:I5"/>
    <mergeCell ref="B7:I7"/>
    <mergeCell ref="B9:H9"/>
    <mergeCell ref="B73:H73"/>
    <mergeCell ref="B74:F74"/>
    <mergeCell ref="B75:F75"/>
    <mergeCell ref="B76:F76"/>
    <mergeCell ref="B77:F77"/>
  </mergeCells>
  <conditionalFormatting sqref="C11:C70">
    <cfRule type="expression" dxfId="177" priority="13">
      <formula>AND(ISNUMBER(C11),TRUNC(C11)&lt;TODAY())</formula>
    </cfRule>
  </conditionalFormatting>
  <conditionalFormatting sqref="E11:E70">
    <cfRule type="expression" dxfId="176" priority="1">
      <formula>NOT(ISERROR(SEARCH(($B$75),(E11))))</formula>
    </cfRule>
    <cfRule type="expression" dxfId="175" priority="2">
      <formula>NOT(ISERROR(SEARCH(($B$76),(E11))))</formula>
    </cfRule>
    <cfRule type="expression" dxfId="174" priority="3">
      <formula>NOT(ISERROR(SEARCH(($B$77),(E11))))</formula>
    </cfRule>
    <cfRule type="expression" dxfId="173" priority="4">
      <formula>NOT(ISERROR(SEARCH(($B$78),(E11))))</formula>
    </cfRule>
    <cfRule type="expression" dxfId="172" priority="5">
      <formula>NOT(ISERROR(SEARCH(($B$79),(E11))))</formula>
    </cfRule>
    <cfRule type="containsBlanks" dxfId="171" priority="6">
      <formula>LEN(TRIM(E11))=0</formula>
    </cfRule>
    <cfRule type="expression" dxfId="170" priority="14">
      <formula>NOT(ISERROR(SEARCH(($B$75),(E11))))</formula>
    </cfRule>
    <cfRule type="expression" dxfId="169" priority="15">
      <formula>NOT(ISERROR(SEARCH(($B$76),(E11))))</formula>
    </cfRule>
    <cfRule type="expression" dxfId="168" priority="16">
      <formula>NOT(ISERROR(SEARCH(($B$77),(E11))))</formula>
    </cfRule>
    <cfRule type="expression" dxfId="167" priority="17">
      <formula>NOT(ISERROR(SEARCH(($B$78),(E11))))</formula>
    </cfRule>
    <cfRule type="expression" dxfId="166" priority="18">
      <formula>NOT(ISERROR(SEARCH(($B$79),(E11))))</formula>
    </cfRule>
    <cfRule type="containsBlanks" dxfId="165" priority="19">
      <formula>LEN(TRIM(E11))=0</formula>
    </cfRule>
  </conditionalFormatting>
  <dataValidations count="1">
    <dataValidation type="list" allowBlank="1" showErrorMessage="1" sqref="C11:C70" xr:uid="{00000000-0002-0000-0200-000000000000}">
      <formula1>$J$1:$J$22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tabSelected="1" workbookViewId="0">
      <pane ySplit="1" topLeftCell="B12" activePane="bottomLeft" state="frozen"/>
      <selection pane="bottomLeft" activeCell="H18" sqref="H18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1.75" customHeight="1">
      <c r="A1" s="15"/>
      <c r="B1" s="36" t="s">
        <v>0</v>
      </c>
      <c r="C1" s="53"/>
      <c r="D1" s="53"/>
      <c r="E1" s="53"/>
      <c r="F1" s="53"/>
      <c r="G1" s="53"/>
      <c r="H1" s="53"/>
      <c r="I1" s="54"/>
      <c r="J1" s="16">
        <f>Planejamento!C13</f>
        <v>45558</v>
      </c>
    </row>
    <row r="2" spans="1:20" ht="19.5" customHeight="1">
      <c r="A2" s="1"/>
      <c r="B2" s="37" t="s">
        <v>1</v>
      </c>
      <c r="C2" s="55"/>
      <c r="D2" s="55"/>
      <c r="E2" s="55"/>
      <c r="F2" s="55"/>
      <c r="G2" s="55"/>
      <c r="H2" s="55"/>
      <c r="I2" s="56"/>
      <c r="J2" s="16">
        <f t="shared" ref="J2:J21" si="0">J1+1</f>
        <v>45559</v>
      </c>
    </row>
    <row r="3" spans="1:20" ht="15.75" customHeight="1">
      <c r="A3" s="1"/>
      <c r="B3" s="38" t="s">
        <v>2</v>
      </c>
      <c r="C3" s="55"/>
      <c r="D3" s="55"/>
      <c r="E3" s="55"/>
      <c r="F3" s="55"/>
      <c r="G3" s="55"/>
      <c r="H3" s="55"/>
      <c r="I3" s="56"/>
      <c r="J3" s="16">
        <f t="shared" si="0"/>
        <v>45560</v>
      </c>
    </row>
    <row r="4" spans="1:20" ht="15.75" customHeight="1">
      <c r="A4" s="1"/>
      <c r="B4" s="39" t="s">
        <v>3</v>
      </c>
      <c r="C4" s="57"/>
      <c r="D4" s="57"/>
      <c r="E4" s="57"/>
      <c r="F4" s="57"/>
      <c r="G4" s="57"/>
      <c r="H4" s="57"/>
      <c r="I4" s="58"/>
      <c r="J4" s="16">
        <f t="shared" si="0"/>
        <v>45561</v>
      </c>
    </row>
    <row r="5" spans="1:20" ht="15.75" customHeight="1">
      <c r="A5" s="1"/>
      <c r="B5" s="38" t="s">
        <v>4</v>
      </c>
      <c r="C5" s="55"/>
      <c r="D5" s="55"/>
      <c r="E5" s="55"/>
      <c r="F5" s="55"/>
      <c r="G5" s="55"/>
      <c r="H5" s="55"/>
      <c r="I5" s="56"/>
      <c r="J5" s="16">
        <f t="shared" si="0"/>
        <v>45562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45563</v>
      </c>
    </row>
    <row r="7" spans="1:20" ht="21.75" customHeight="1">
      <c r="A7" s="1"/>
      <c r="B7" s="40" t="str">
        <f>'Dados do Projeto'!B7</f>
        <v>Café com Letras</v>
      </c>
      <c r="C7" s="59"/>
      <c r="D7" s="59"/>
      <c r="E7" s="59"/>
      <c r="F7" s="59"/>
      <c r="G7" s="59"/>
      <c r="H7" s="59"/>
      <c r="I7" s="60"/>
      <c r="J7" s="16">
        <f t="shared" si="0"/>
        <v>45564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45565</v>
      </c>
    </row>
    <row r="9" spans="1:20" ht="15.75" customHeight="1">
      <c r="A9" s="1"/>
      <c r="B9" s="50" t="s">
        <v>69</v>
      </c>
      <c r="C9" s="59"/>
      <c r="D9" s="59"/>
      <c r="E9" s="59"/>
      <c r="F9" s="59"/>
      <c r="G9" s="59"/>
      <c r="H9" s="60"/>
      <c r="I9" s="73" t="s">
        <v>42</v>
      </c>
      <c r="J9" s="16">
        <f t="shared" si="0"/>
        <v>45566</v>
      </c>
    </row>
    <row r="10" spans="1:20" ht="15.75" customHeight="1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45567</v>
      </c>
    </row>
    <row r="11" spans="1:20" ht="48.75" customHeight="1">
      <c r="A11" s="5"/>
      <c r="B11" s="19">
        <v>1</v>
      </c>
      <c r="C11" s="20">
        <v>45562</v>
      </c>
      <c r="D11" s="21" t="s">
        <v>50</v>
      </c>
      <c r="E11" s="52" t="s">
        <v>59</v>
      </c>
      <c r="F11" s="22"/>
      <c r="G11" s="23">
        <v>0</v>
      </c>
      <c r="H11" s="23">
        <v>0</v>
      </c>
      <c r="I11" s="30"/>
      <c r="J11" s="16">
        <f t="shared" si="0"/>
        <v>45568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83.25" customHeight="1">
      <c r="A12" s="1"/>
      <c r="B12" s="19">
        <v>2</v>
      </c>
      <c r="C12" s="20">
        <v>45562</v>
      </c>
      <c r="D12" s="21" t="s">
        <v>70</v>
      </c>
      <c r="E12" s="34" t="s">
        <v>53</v>
      </c>
      <c r="F12" s="22"/>
      <c r="G12" s="23">
        <v>3</v>
      </c>
      <c r="H12" s="23">
        <v>0</v>
      </c>
      <c r="I12" s="24"/>
      <c r="J12" s="16">
        <f t="shared" si="0"/>
        <v>45569</v>
      </c>
    </row>
    <row r="13" spans="1:20" ht="82.5" customHeight="1">
      <c r="A13" s="1"/>
      <c r="B13" s="19">
        <v>3</v>
      </c>
      <c r="C13" s="20">
        <v>45562</v>
      </c>
      <c r="D13" s="21" t="s">
        <v>71</v>
      </c>
      <c r="E13" s="34" t="s">
        <v>55</v>
      </c>
      <c r="F13" s="22"/>
      <c r="G13" s="23">
        <v>3</v>
      </c>
      <c r="H13" s="23">
        <v>0</v>
      </c>
      <c r="I13" s="30"/>
      <c r="J13" s="16">
        <f t="shared" si="0"/>
        <v>45570</v>
      </c>
    </row>
    <row r="14" spans="1:20" ht="96.75" customHeight="1">
      <c r="A14" s="1"/>
      <c r="B14" s="19">
        <v>4</v>
      </c>
      <c r="C14" s="20">
        <v>45562</v>
      </c>
      <c r="D14" s="21" t="s">
        <v>72</v>
      </c>
      <c r="E14" s="34" t="s">
        <v>57</v>
      </c>
      <c r="F14" s="22"/>
      <c r="G14" s="23">
        <v>3</v>
      </c>
      <c r="H14" s="23">
        <v>0</v>
      </c>
      <c r="I14" s="30"/>
      <c r="J14" s="16">
        <f t="shared" si="0"/>
        <v>45571</v>
      </c>
    </row>
    <row r="15" spans="1:20" ht="44.25" customHeight="1">
      <c r="A15" s="1"/>
      <c r="B15" s="19">
        <v>5</v>
      </c>
      <c r="C15" s="20">
        <v>45569</v>
      </c>
      <c r="D15" s="21" t="s">
        <v>73</v>
      </c>
      <c r="E15" s="35" t="s">
        <v>53</v>
      </c>
      <c r="F15" s="22"/>
      <c r="G15" s="23">
        <v>3</v>
      </c>
      <c r="H15" s="23">
        <v>0</v>
      </c>
      <c r="I15" s="30"/>
      <c r="J15" s="16">
        <f t="shared" si="0"/>
        <v>45572</v>
      </c>
    </row>
    <row r="16" spans="1:20" ht="44.25" customHeight="1">
      <c r="A16" s="1"/>
      <c r="B16" s="19">
        <v>6</v>
      </c>
      <c r="C16" s="20">
        <v>45569</v>
      </c>
      <c r="D16" s="21" t="s">
        <v>74</v>
      </c>
      <c r="E16" s="35" t="s">
        <v>55</v>
      </c>
      <c r="F16" s="22"/>
      <c r="G16" s="23">
        <v>3</v>
      </c>
      <c r="H16" s="23">
        <v>0</v>
      </c>
      <c r="I16" s="30"/>
      <c r="J16" s="16">
        <f t="shared" si="0"/>
        <v>45573</v>
      </c>
    </row>
    <row r="17" spans="1:10" ht="44.25" customHeight="1">
      <c r="A17" s="1"/>
      <c r="B17" s="19">
        <v>7</v>
      </c>
      <c r="C17" s="20">
        <v>45569</v>
      </c>
      <c r="D17" s="21" t="s">
        <v>75</v>
      </c>
      <c r="E17" s="34" t="s">
        <v>57</v>
      </c>
      <c r="F17" s="22"/>
      <c r="G17" s="23">
        <v>3</v>
      </c>
      <c r="H17" s="23">
        <v>0</v>
      </c>
      <c r="I17" s="30"/>
      <c r="J17" s="16">
        <f t="shared" si="0"/>
        <v>45574</v>
      </c>
    </row>
    <row r="18" spans="1:10" ht="37.5" customHeight="1">
      <c r="A18" s="1"/>
      <c r="B18" s="19">
        <v>8</v>
      </c>
      <c r="C18" s="20">
        <v>45569</v>
      </c>
      <c r="D18" s="21" t="s">
        <v>76</v>
      </c>
      <c r="E18" s="22" t="s">
        <v>64</v>
      </c>
      <c r="F18" s="22"/>
      <c r="G18" s="23">
        <v>1</v>
      </c>
      <c r="H18" s="23">
        <v>0</v>
      </c>
      <c r="I18" s="30"/>
      <c r="J18" s="16">
        <f t="shared" si="0"/>
        <v>45575</v>
      </c>
    </row>
    <row r="19" spans="1:10" ht="37.5" customHeight="1">
      <c r="A19" s="1"/>
      <c r="B19" s="19">
        <v>9</v>
      </c>
      <c r="C19" s="20">
        <v>45569</v>
      </c>
      <c r="D19" s="22" t="s">
        <v>63</v>
      </c>
      <c r="E19" s="22" t="s">
        <v>64</v>
      </c>
      <c r="F19" s="22"/>
      <c r="G19" s="23">
        <v>2</v>
      </c>
      <c r="H19" s="23">
        <v>0</v>
      </c>
      <c r="I19" s="21"/>
      <c r="J19" s="16">
        <f t="shared" si="0"/>
        <v>45576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45577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45578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1"/>
    </row>
    <row r="43" spans="1:9" ht="37.5" customHeight="1">
      <c r="A43" s="1"/>
      <c r="B43" s="19">
        <v>33</v>
      </c>
      <c r="C43" s="20"/>
      <c r="D43" s="74"/>
      <c r="E43" s="22"/>
      <c r="F43" s="22"/>
      <c r="G43" s="23">
        <v>0</v>
      </c>
      <c r="H43" s="23">
        <v>0</v>
      </c>
      <c r="I43" s="3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1"/>
    </row>
    <row r="52" spans="1:9" ht="37.5" customHeight="1">
      <c r="A52" s="1"/>
      <c r="B52" s="19">
        <v>42</v>
      </c>
      <c r="C52" s="20"/>
      <c r="D52" s="32"/>
      <c r="E52" s="22"/>
      <c r="F52" s="22"/>
      <c r="G52" s="23">
        <v>0</v>
      </c>
      <c r="H52" s="23">
        <v>0</v>
      </c>
      <c r="I52" s="31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1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0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0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0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0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0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0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0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21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9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50" t="s">
        <v>66</v>
      </c>
      <c r="C63" s="59"/>
      <c r="D63" s="59"/>
      <c r="E63" s="59"/>
      <c r="F63" s="59"/>
      <c r="G63" s="59"/>
      <c r="H63" s="60"/>
    </row>
    <row r="64" spans="1:9" ht="15.75" customHeight="1">
      <c r="A64" s="1"/>
      <c r="B64" s="51" t="s">
        <v>67</v>
      </c>
      <c r="C64" s="59"/>
      <c r="D64" s="59"/>
      <c r="E64" s="59"/>
      <c r="F64" s="60"/>
      <c r="G64" s="18" t="s">
        <v>68</v>
      </c>
      <c r="H64" s="18" t="s">
        <v>15</v>
      </c>
    </row>
    <row r="65" spans="1:9" ht="15.75" customHeight="1">
      <c r="A65" s="1"/>
      <c r="B65" s="49" t="str">
        <f>'Dados do Projeto'!B10</f>
        <v>Allan dos Anjos Viana</v>
      </c>
      <c r="C65" s="59"/>
      <c r="D65" s="59"/>
      <c r="E65" s="59"/>
      <c r="F65" s="60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49" t="str">
        <f>'Dados do Projeto'!B11</f>
        <v>Danilo Leal Raul</v>
      </c>
      <c r="C66" s="59"/>
      <c r="D66" s="59"/>
      <c r="E66" s="59"/>
      <c r="F66" s="60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49" t="str">
        <f>'Dados do Projeto'!B12</f>
        <v>João de Sousa Lourenço</v>
      </c>
      <c r="C67" s="59"/>
      <c r="D67" s="59"/>
      <c r="E67" s="59"/>
      <c r="F67" s="60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49" t="str">
        <f>'Dados do Projeto'!B13</f>
        <v>Marco Tulio Crecencio Araujo</v>
      </c>
      <c r="C68" s="59"/>
      <c r="D68" s="59"/>
      <c r="E68" s="59"/>
      <c r="F68" s="60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49" t="str">
        <f>'Dados do Projeto'!B14</f>
        <v>Mariana Carvalho Silva Ribeiro</v>
      </c>
      <c r="C69" s="59"/>
      <c r="D69" s="59"/>
      <c r="E69" s="59"/>
      <c r="F69" s="60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49" t="str">
        <f>'Dados do Projeto'!B15</f>
        <v>Rodrigo Carvalho Cattoi da Costa</v>
      </c>
      <c r="C70" s="59"/>
      <c r="D70" s="59"/>
      <c r="E70" s="59"/>
      <c r="F70" s="60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2:C60">
    <cfRule type="expression" dxfId="164" priority="14">
      <formula>AND(ISNUMBER(C12),TRUNC(C12)&lt;TODAY())</formula>
    </cfRule>
  </conditionalFormatting>
  <conditionalFormatting sqref="E11">
    <cfRule type="containsBlanks" dxfId="163" priority="16">
      <formula>LEN(TRIM(E11))=0</formula>
    </cfRule>
    <cfRule type="expression" dxfId="162" priority="17">
      <formula>NOT(ISERROR(SEARCH(($B$69),(E11))))</formula>
    </cfRule>
    <cfRule type="expression" dxfId="161" priority="18">
      <formula>NOT(ISERROR(SEARCH(($B$68),(E11))))</formula>
    </cfRule>
    <cfRule type="expression" dxfId="160" priority="19">
      <formula>NOT(ISERROR(SEARCH(($B$67),(E11))))</formula>
    </cfRule>
    <cfRule type="expression" dxfId="159" priority="20">
      <formula>NOT(ISERROR(SEARCH(($B$66),(E11))))</formula>
    </cfRule>
    <cfRule type="containsBlanks" dxfId="158" priority="21">
      <formula>LEN(TRIM(E11))=0</formula>
    </cfRule>
    <cfRule type="expression" dxfId="157" priority="22">
      <formula>NOT(ISERROR(SEARCH(($B$69),(E11))))</formula>
    </cfRule>
    <cfRule type="expression" dxfId="156" priority="23">
      <formula>NOT(ISERROR(SEARCH(($B$68),(E11))))</formula>
    </cfRule>
    <cfRule type="expression" dxfId="155" priority="24">
      <formula>NOT(ISERROR(SEARCH(($B$67),(E11))))</formula>
    </cfRule>
    <cfRule type="expression" dxfId="154" priority="25">
      <formula>NOT(ISERROR(SEARCH(($B$66),(E11))))</formula>
    </cfRule>
    <cfRule type="expression" dxfId="153" priority="26">
      <formula>NOT(ISERROR(SEARCH(($B$65),(E11))))</formula>
    </cfRule>
    <cfRule type="expression" dxfId="152" priority="50">
      <formula>NOT(ISERROR(SEARCH(($B$69),(E11))))</formula>
    </cfRule>
    <cfRule type="expression" dxfId="151" priority="51">
      <formula>NOT(ISERROR(SEARCH(($B$68),(E11))))</formula>
    </cfRule>
    <cfRule type="expression" dxfId="150" priority="52">
      <formula>NOT(ISERROR(SEARCH(($B$67),(E11))))</formula>
    </cfRule>
    <cfRule type="expression" dxfId="149" priority="53">
      <formula>NOT(ISERROR(SEARCH(($B$66),(E11))))</formula>
    </cfRule>
    <cfRule type="containsBlanks" dxfId="148" priority="54">
      <formula>LEN(TRIM(E11))=0</formula>
    </cfRule>
    <cfRule type="expression" dxfId="147" priority="55">
      <formula>NOT(ISERROR(SEARCH(($B$69),(E11))))</formula>
    </cfRule>
    <cfRule type="expression" dxfId="146" priority="56">
      <formula>NOT(ISERROR(SEARCH(($B$68),(E11))))</formula>
    </cfRule>
    <cfRule type="expression" dxfId="145" priority="57">
      <formula>NOT(ISERROR(SEARCH(($B$67),(E11))))</formula>
    </cfRule>
    <cfRule type="expression" dxfId="144" priority="58">
      <formula>NOT(ISERROR(SEARCH(($B$66),(E11))))</formula>
    </cfRule>
    <cfRule type="expression" dxfId="143" priority="59">
      <formula>NOT(ISERROR(SEARCH(($B$65),(E11))))</formula>
    </cfRule>
  </conditionalFormatting>
  <conditionalFormatting sqref="E11 E18:E60">
    <cfRule type="expression" dxfId="142" priority="40">
      <formula>NOT(ISERROR(SEARCH(($B$65),(E11))))</formula>
    </cfRule>
    <cfRule type="expression" dxfId="141" priority="41">
      <formula>NOT(ISERROR(SEARCH(($B$66),(E11))))</formula>
    </cfRule>
    <cfRule type="expression" dxfId="140" priority="42">
      <formula>NOT(ISERROR(SEARCH(($B$67),(E11))))</formula>
    </cfRule>
    <cfRule type="expression" dxfId="139" priority="43">
      <formula>NOT(ISERROR(SEARCH(($B$68),(E11))))</formula>
    </cfRule>
    <cfRule type="expression" dxfId="138" priority="44">
      <formula>NOT(ISERROR(SEARCH(($B$69),(E11))))</formula>
    </cfRule>
    <cfRule type="containsBlanks" dxfId="137" priority="45">
      <formula>LEN(TRIM(E11))=0</formula>
    </cfRule>
    <cfRule type="expression" dxfId="136" priority="73">
      <formula>NOT(ISERROR(SEARCH(($B$65),(E11))))</formula>
    </cfRule>
    <cfRule type="expression" dxfId="135" priority="74">
      <formula>NOT(ISERROR(SEARCH(($B$66),(E11))))</formula>
    </cfRule>
    <cfRule type="expression" dxfId="134" priority="75">
      <formula>NOT(ISERROR(SEARCH(($B$67),(E11))))</formula>
    </cfRule>
    <cfRule type="expression" dxfId="133" priority="76">
      <formula>NOT(ISERROR(SEARCH(($B$68),(E11))))</formula>
    </cfRule>
    <cfRule type="expression" dxfId="132" priority="77">
      <formula>NOT(ISERROR(SEARCH(($B$69),(E11))))</formula>
    </cfRule>
    <cfRule type="containsBlanks" dxfId="131" priority="78">
      <formula>LEN(TRIM(E11))=0</formula>
    </cfRule>
  </conditionalFormatting>
  <conditionalFormatting sqref="E18:E20">
    <cfRule type="expression" dxfId="130" priority="28">
      <formula>NOT(ISERROR(SEARCH(($B$65),(E18))))</formula>
    </cfRule>
    <cfRule type="expression" dxfId="129" priority="30">
      <formula>NOT(ISERROR(SEARCH(($B$66),(E18))))</formula>
    </cfRule>
    <cfRule type="expression" dxfId="128" priority="31">
      <formula>NOT(ISERROR(SEARCH(($B$67),(E18))))</formula>
    </cfRule>
    <cfRule type="expression" dxfId="127" priority="32">
      <formula>NOT(ISERROR(SEARCH(($B$68),(E18))))</formula>
    </cfRule>
    <cfRule type="expression" dxfId="126" priority="33">
      <formula>NOT(ISERROR(SEARCH(($B$69),(E18))))</formula>
    </cfRule>
    <cfRule type="containsBlanks" dxfId="125" priority="34">
      <formula>LEN(TRIM(E18))=0</formula>
    </cfRule>
    <cfRule type="expression" dxfId="124" priority="35">
      <formula>NOT(ISERROR(SEARCH(($B$66),(E18))))</formula>
    </cfRule>
    <cfRule type="expression" dxfId="123" priority="36">
      <formula>NOT(ISERROR(SEARCH(($B$67),(E18))))</formula>
    </cfRule>
    <cfRule type="expression" dxfId="122" priority="37">
      <formula>NOT(ISERROR(SEARCH(($B$68),(E18))))</formula>
    </cfRule>
    <cfRule type="expression" dxfId="121" priority="38">
      <formula>NOT(ISERROR(SEARCH(($B$69),(E18))))</formula>
    </cfRule>
    <cfRule type="containsBlanks" dxfId="120" priority="39">
      <formula>LEN(TRIM(E18))=0</formula>
    </cfRule>
    <cfRule type="expression" dxfId="119" priority="61">
      <formula>NOT(ISERROR(SEARCH(($B$65),(E18))))</formula>
    </cfRule>
    <cfRule type="expression" dxfId="118" priority="63">
      <formula>NOT(ISERROR(SEARCH(($B$66),(E18))))</formula>
    </cfRule>
    <cfRule type="expression" dxfId="117" priority="64">
      <formula>NOT(ISERROR(SEARCH(($B$67),(E18))))</formula>
    </cfRule>
    <cfRule type="expression" dxfId="116" priority="65">
      <formula>NOT(ISERROR(SEARCH(($B$68),(E18))))</formula>
    </cfRule>
    <cfRule type="expression" dxfId="115" priority="66">
      <formula>NOT(ISERROR(SEARCH(($B$69),(E18))))</formula>
    </cfRule>
    <cfRule type="containsBlanks" dxfId="114" priority="67">
      <formula>LEN(TRIM(E18))=0</formula>
    </cfRule>
    <cfRule type="expression" dxfId="113" priority="68">
      <formula>NOT(ISERROR(SEARCH(($B$66),(E18))))</formula>
    </cfRule>
    <cfRule type="expression" dxfId="112" priority="69">
      <formula>NOT(ISERROR(SEARCH(($B$67),(E18))))</formula>
    </cfRule>
    <cfRule type="expression" dxfId="111" priority="70">
      <formula>NOT(ISERROR(SEARCH(($B$68),(E18))))</formula>
    </cfRule>
    <cfRule type="expression" dxfId="110" priority="71">
      <formula>NOT(ISERROR(SEARCH(($B$69),(E18))))</formula>
    </cfRule>
    <cfRule type="containsBlanks" dxfId="109" priority="72">
      <formula>LEN(TRIM(E18))=0</formula>
    </cfRule>
  </conditionalFormatting>
  <conditionalFormatting sqref="C11">
    <cfRule type="expression" dxfId="108" priority="13">
      <formula>AND(ISNUMBER(C11),TRUNC(C11)&lt;TODAY())</formula>
    </cfRule>
  </conditionalFormatting>
  <conditionalFormatting sqref="E12:E17">
    <cfRule type="expression" dxfId="107" priority="1">
      <formula>NOT(ISERROR(SEARCH(($B$75),(E12))))</formula>
    </cfRule>
    <cfRule type="expression" dxfId="106" priority="2">
      <formula>NOT(ISERROR(SEARCH(($B$76),(E12))))</formula>
    </cfRule>
    <cfRule type="expression" dxfId="105" priority="3">
      <formula>NOT(ISERROR(SEARCH(($B$77),(E12))))</formula>
    </cfRule>
    <cfRule type="expression" dxfId="104" priority="4">
      <formula>NOT(ISERROR(SEARCH(($B$78),(E12))))</formula>
    </cfRule>
    <cfRule type="expression" dxfId="103" priority="5">
      <formula>NOT(ISERROR(SEARCH(($B$79),(E12))))</formula>
    </cfRule>
    <cfRule type="containsBlanks" dxfId="102" priority="6">
      <formula>LEN(TRIM(E12))=0</formula>
    </cfRule>
    <cfRule type="expression" dxfId="101" priority="7">
      <formula>NOT(ISERROR(SEARCH(($B$75),(E12))))</formula>
    </cfRule>
    <cfRule type="expression" dxfId="100" priority="8">
      <formula>NOT(ISERROR(SEARCH(($B$76),(E12))))</formula>
    </cfRule>
    <cfRule type="expression" dxfId="99" priority="9">
      <formula>NOT(ISERROR(SEARCH(($B$77),(E12))))</formula>
    </cfRule>
    <cfRule type="expression" dxfId="98" priority="10">
      <formula>NOT(ISERROR(SEARCH(($B$78),(E12))))</formula>
    </cfRule>
    <cfRule type="expression" dxfId="97" priority="11">
      <formula>NOT(ISERROR(SEARCH(($B$79),(E12))))</formula>
    </cfRule>
    <cfRule type="containsBlanks" dxfId="96" priority="12">
      <formula>LEN(TRIM(E12))=0</formula>
    </cfRule>
  </conditionalFormatting>
  <dataValidations count="2">
    <dataValidation type="list" allowBlank="1" showErrorMessage="1" sqref="C12:C60" xr:uid="{00000000-0002-0000-0300-000000000000}">
      <formula1>$J$1:$J$21</formula1>
    </dataValidation>
    <dataValidation type="list" allowBlank="1" showErrorMessage="1" sqref="C11" xr:uid="{D4336828-2C20-4AD5-9BFF-AB29D3D15405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F11" sqref="F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>
      <c r="A1" s="15"/>
      <c r="B1" s="36" t="s">
        <v>0</v>
      </c>
      <c r="C1" s="53"/>
      <c r="D1" s="53"/>
      <c r="E1" s="53"/>
      <c r="F1" s="53"/>
      <c r="G1" s="53"/>
      <c r="H1" s="53"/>
      <c r="I1" s="54"/>
      <c r="J1" s="16">
        <f>Planejamento!C14</f>
        <v>45579</v>
      </c>
    </row>
    <row r="2" spans="1:20" ht="18" customHeight="1">
      <c r="A2" s="1"/>
      <c r="B2" s="37" t="s">
        <v>1</v>
      </c>
      <c r="C2" s="55"/>
      <c r="D2" s="55"/>
      <c r="E2" s="55"/>
      <c r="F2" s="55"/>
      <c r="G2" s="55"/>
      <c r="H2" s="55"/>
      <c r="I2" s="56"/>
      <c r="J2" s="16">
        <f t="shared" ref="J2:J21" si="0">J1+1</f>
        <v>45580</v>
      </c>
    </row>
    <row r="3" spans="1:20" ht="15.75" customHeight="1">
      <c r="A3" s="1"/>
      <c r="B3" s="38" t="s">
        <v>2</v>
      </c>
      <c r="C3" s="55"/>
      <c r="D3" s="55"/>
      <c r="E3" s="55"/>
      <c r="F3" s="55"/>
      <c r="G3" s="55"/>
      <c r="H3" s="55"/>
      <c r="I3" s="56"/>
      <c r="J3" s="16">
        <f t="shared" si="0"/>
        <v>45581</v>
      </c>
    </row>
    <row r="4" spans="1:20" ht="15.75" customHeight="1">
      <c r="A4" s="1"/>
      <c r="B4" s="39" t="s">
        <v>3</v>
      </c>
      <c r="C4" s="57"/>
      <c r="D4" s="57"/>
      <c r="E4" s="57"/>
      <c r="F4" s="57"/>
      <c r="G4" s="57"/>
      <c r="H4" s="57"/>
      <c r="I4" s="58"/>
      <c r="J4" s="16">
        <f t="shared" si="0"/>
        <v>45582</v>
      </c>
    </row>
    <row r="5" spans="1:20" ht="15.75" customHeight="1">
      <c r="A5" s="1"/>
      <c r="B5" s="38" t="s">
        <v>4</v>
      </c>
      <c r="C5" s="55"/>
      <c r="D5" s="55"/>
      <c r="E5" s="55"/>
      <c r="F5" s="55"/>
      <c r="G5" s="55"/>
      <c r="H5" s="55"/>
      <c r="I5" s="56"/>
      <c r="J5" s="16">
        <f t="shared" si="0"/>
        <v>45583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45584</v>
      </c>
    </row>
    <row r="7" spans="1:20" ht="22.5" customHeight="1">
      <c r="A7" s="1"/>
      <c r="B7" s="40" t="str">
        <f>'Dados do Projeto'!B7</f>
        <v>Café com Letras</v>
      </c>
      <c r="C7" s="59"/>
      <c r="D7" s="59"/>
      <c r="E7" s="59"/>
      <c r="F7" s="59"/>
      <c r="G7" s="59"/>
      <c r="H7" s="59"/>
      <c r="I7" s="60"/>
      <c r="J7" s="16">
        <f t="shared" si="0"/>
        <v>45585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45586</v>
      </c>
    </row>
    <row r="9" spans="1:20" ht="15.75" customHeight="1">
      <c r="A9" s="1"/>
      <c r="B9" s="50" t="s">
        <v>77</v>
      </c>
      <c r="C9" s="59"/>
      <c r="D9" s="59"/>
      <c r="E9" s="59"/>
      <c r="F9" s="59"/>
      <c r="G9" s="59"/>
      <c r="H9" s="60"/>
      <c r="I9" s="73" t="s">
        <v>42</v>
      </c>
      <c r="J9" s="16">
        <f t="shared" si="0"/>
        <v>45587</v>
      </c>
    </row>
    <row r="10" spans="1:20" ht="15.75" customHeight="1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45588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45589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45590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45591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45592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>
        <f t="shared" si="0"/>
        <v>45593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>
        <f t="shared" si="0"/>
        <v>45594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>
        <f t="shared" si="0"/>
        <v>45595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>
        <f t="shared" si="0"/>
        <v>45596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>
        <f t="shared" si="0"/>
        <v>45597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>
        <f t="shared" si="0"/>
        <v>45598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>
        <f t="shared" si="0"/>
        <v>45599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  <c r="J29" s="16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  <c r="J30" s="16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50" t="s">
        <v>66</v>
      </c>
      <c r="C63" s="59"/>
      <c r="D63" s="59"/>
      <c r="E63" s="59"/>
      <c r="F63" s="59"/>
      <c r="G63" s="59"/>
      <c r="H63" s="60"/>
    </row>
    <row r="64" spans="1:9" ht="15.75" customHeight="1">
      <c r="A64" s="1"/>
      <c r="B64" s="51" t="s">
        <v>67</v>
      </c>
      <c r="C64" s="59"/>
      <c r="D64" s="59"/>
      <c r="E64" s="59"/>
      <c r="F64" s="60"/>
      <c r="G64" s="18" t="s">
        <v>68</v>
      </c>
      <c r="H64" s="18" t="s">
        <v>15</v>
      </c>
    </row>
    <row r="65" spans="1:9" ht="15.75" customHeight="1">
      <c r="A65" s="1"/>
      <c r="B65" s="49" t="str">
        <f>'Dados do Projeto'!B10</f>
        <v>Allan dos Anjos Viana</v>
      </c>
      <c r="C65" s="59"/>
      <c r="D65" s="59"/>
      <c r="E65" s="59"/>
      <c r="F65" s="60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49" t="str">
        <f>'Dados do Projeto'!B11</f>
        <v>Danilo Leal Raul</v>
      </c>
      <c r="C66" s="59"/>
      <c r="D66" s="59"/>
      <c r="E66" s="59"/>
      <c r="F66" s="60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49" t="str">
        <f>'Dados do Projeto'!B12</f>
        <v>João de Sousa Lourenço</v>
      </c>
      <c r="C67" s="59"/>
      <c r="D67" s="59"/>
      <c r="E67" s="59"/>
      <c r="F67" s="60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49" t="str">
        <f>'Dados do Projeto'!B13</f>
        <v>Marco Tulio Crecencio Araujo</v>
      </c>
      <c r="C68" s="59"/>
      <c r="D68" s="59"/>
      <c r="E68" s="59"/>
      <c r="F68" s="60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49" t="str">
        <f>'Dados do Projeto'!B14</f>
        <v>Mariana Carvalho Silva Ribeiro</v>
      </c>
      <c r="C69" s="59"/>
      <c r="D69" s="59"/>
      <c r="E69" s="59"/>
      <c r="F69" s="60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49" t="str">
        <f>'Dados do Projeto'!B15</f>
        <v>Rodrigo Carvalho Cattoi da Costa</v>
      </c>
      <c r="C70" s="59"/>
      <c r="D70" s="59"/>
      <c r="E70" s="59"/>
      <c r="F70" s="60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95" priority="19">
      <formula>AND(ISNUMBER(C11),TRUNC(C11)&lt;TODAY())</formula>
    </cfRule>
  </conditionalFormatting>
  <conditionalFormatting sqref="E11:E60">
    <cfRule type="expression" dxfId="94" priority="11">
      <formula>NOT(ISERROR(SEARCH(($B$65),(E11))))</formula>
    </cfRule>
    <cfRule type="expression" dxfId="93" priority="14">
      <formula>NOT(ISERROR(SEARCH(($B$66),(E11))))</formula>
    </cfRule>
    <cfRule type="expression" dxfId="92" priority="15">
      <formula>NOT(ISERROR(SEARCH(($B$67),(E11))))</formula>
    </cfRule>
    <cfRule type="expression" dxfId="91" priority="16">
      <formula>NOT(ISERROR(SEARCH(($B$68),(E11))))</formula>
    </cfRule>
    <cfRule type="expression" dxfId="90" priority="17">
      <formula>NOT(ISERROR(SEARCH(($B$69),(E11))))</formula>
    </cfRule>
    <cfRule type="containsBlanks" dxfId="89" priority="18">
      <formula>LEN(TRIM(E11))=0</formula>
    </cfRule>
    <cfRule type="expression" dxfId="88" priority="30">
      <formula>NOT(ISERROR(SEARCH(($B$65),(E11))))</formula>
    </cfRule>
    <cfRule type="expression" dxfId="87" priority="33">
      <formula>NOT(ISERROR(SEARCH(($B$66),(E11))))</formula>
    </cfRule>
    <cfRule type="expression" dxfId="86" priority="34">
      <formula>NOT(ISERROR(SEARCH(($B$67),(E11))))</formula>
    </cfRule>
    <cfRule type="expression" dxfId="85" priority="35">
      <formula>NOT(ISERROR(SEARCH(($B$68),(E11))))</formula>
    </cfRule>
    <cfRule type="expression" dxfId="84" priority="36">
      <formula>NOT(ISERROR(SEARCH(($B$69),(E11))))</formula>
    </cfRule>
    <cfRule type="containsBlanks" dxfId="83" priority="37">
      <formula>LEN(TRIM(E11))=0</formula>
    </cfRule>
  </conditionalFormatting>
  <conditionalFormatting sqref="E13 E17">
    <cfRule type="containsBlanks" dxfId="82" priority="1">
      <formula>LEN(TRIM(E13))=0</formula>
    </cfRule>
    <cfRule type="expression" dxfId="81" priority="2">
      <formula>NOT(ISERROR(SEARCH(($B$69),(E13))))</formula>
    </cfRule>
    <cfRule type="expression" dxfId="80" priority="3">
      <formula>NOT(ISERROR(SEARCH(($B$68),(E13))))</formula>
    </cfRule>
    <cfRule type="expression" dxfId="79" priority="4">
      <formula>NOT(ISERROR(SEARCH(($B$67),(E13))))</formula>
    </cfRule>
    <cfRule type="expression" dxfId="78" priority="5">
      <formula>NOT(ISERROR(SEARCH(($B$66),(E13))))</formula>
    </cfRule>
    <cfRule type="containsBlanks" dxfId="77" priority="6">
      <formula>LEN(TRIM(E13))=0</formula>
    </cfRule>
    <cfRule type="expression" dxfId="76" priority="7">
      <formula>NOT(ISERROR(SEARCH(($B$69),(E13))))</formula>
    </cfRule>
    <cfRule type="expression" dxfId="75" priority="8">
      <formula>NOT(ISERROR(SEARCH(($B$68),(E13))))</formula>
    </cfRule>
    <cfRule type="expression" dxfId="74" priority="9">
      <formula>NOT(ISERROR(SEARCH(($B$67),(E13))))</formula>
    </cfRule>
    <cfRule type="expression" dxfId="73" priority="10">
      <formula>NOT(ISERROR(SEARCH(($B$66),(E13))))</formula>
    </cfRule>
    <cfRule type="expression" dxfId="72" priority="21">
      <formula>NOT(ISERROR(SEARCH(($B$69),(E13))))</formula>
    </cfRule>
    <cfRule type="expression" dxfId="71" priority="22">
      <formula>NOT(ISERROR(SEARCH(($B$68),(E13))))</formula>
    </cfRule>
    <cfRule type="expression" dxfId="70" priority="23">
      <formula>NOT(ISERROR(SEARCH(($B$67),(E13))))</formula>
    </cfRule>
    <cfRule type="expression" dxfId="69" priority="24">
      <formula>NOT(ISERROR(SEARCH(($B$66),(E13))))</formula>
    </cfRule>
    <cfRule type="containsBlanks" dxfId="68" priority="25">
      <formula>LEN(TRIM(E13))=0</formula>
    </cfRule>
    <cfRule type="expression" dxfId="67" priority="26">
      <formula>NOT(ISERROR(SEARCH(($B$69),(E13))))</formula>
    </cfRule>
    <cfRule type="expression" dxfId="66" priority="27">
      <formula>NOT(ISERROR(SEARCH(($B$68),(E13))))</formula>
    </cfRule>
    <cfRule type="expression" dxfId="65" priority="28">
      <formula>NOT(ISERROR(SEARCH(($B$67),(E13))))</formula>
    </cfRule>
    <cfRule type="expression" dxfId="64" priority="29">
      <formula>NOT(ISERROR(SEARCH(($B$66),(E13))))</formula>
    </cfRule>
  </conditionalFormatting>
  <dataValidations count="1">
    <dataValidation type="list" allowBlank="1" showErrorMessage="1" sqref="C11:C60" xr:uid="{00000000-0002-0000-04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>
      <c r="A1" s="15"/>
      <c r="B1" s="36" t="s">
        <v>0</v>
      </c>
      <c r="C1" s="53"/>
      <c r="D1" s="53"/>
      <c r="E1" s="53"/>
      <c r="F1" s="53"/>
      <c r="G1" s="53"/>
      <c r="H1" s="53"/>
      <c r="I1" s="54"/>
      <c r="J1" s="16">
        <f>Planejamento!C15</f>
        <v>45600</v>
      </c>
    </row>
    <row r="2" spans="1:20" ht="18" customHeight="1">
      <c r="A2" s="1"/>
      <c r="B2" s="37" t="s">
        <v>1</v>
      </c>
      <c r="C2" s="55"/>
      <c r="D2" s="55"/>
      <c r="E2" s="55"/>
      <c r="F2" s="55"/>
      <c r="G2" s="55"/>
      <c r="H2" s="55"/>
      <c r="I2" s="56"/>
      <c r="J2" s="16">
        <f t="shared" ref="J2:J21" si="0">J1+1</f>
        <v>45601</v>
      </c>
    </row>
    <row r="3" spans="1:20" ht="15.75" customHeight="1">
      <c r="A3" s="1"/>
      <c r="B3" s="38" t="s">
        <v>2</v>
      </c>
      <c r="C3" s="55"/>
      <c r="D3" s="55"/>
      <c r="E3" s="55"/>
      <c r="F3" s="55"/>
      <c r="G3" s="55"/>
      <c r="H3" s="55"/>
      <c r="I3" s="56"/>
      <c r="J3" s="16">
        <f t="shared" si="0"/>
        <v>45602</v>
      </c>
    </row>
    <row r="4" spans="1:20" ht="15.75" customHeight="1">
      <c r="A4" s="1"/>
      <c r="B4" s="39" t="s">
        <v>3</v>
      </c>
      <c r="C4" s="57"/>
      <c r="D4" s="57"/>
      <c r="E4" s="57"/>
      <c r="F4" s="57"/>
      <c r="G4" s="57"/>
      <c r="H4" s="57"/>
      <c r="I4" s="58"/>
      <c r="J4" s="16">
        <f t="shared" si="0"/>
        <v>45603</v>
      </c>
    </row>
    <row r="5" spans="1:20" ht="15.75" customHeight="1">
      <c r="A5" s="1"/>
      <c r="B5" s="38" t="s">
        <v>4</v>
      </c>
      <c r="C5" s="55"/>
      <c r="D5" s="55"/>
      <c r="E5" s="55"/>
      <c r="F5" s="55"/>
      <c r="G5" s="55"/>
      <c r="H5" s="55"/>
      <c r="I5" s="56"/>
      <c r="J5" s="16">
        <f t="shared" si="0"/>
        <v>45604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45605</v>
      </c>
    </row>
    <row r="7" spans="1:20" ht="22.5" customHeight="1">
      <c r="A7" s="1"/>
      <c r="B7" s="40" t="str">
        <f>'Dados do Projeto'!B7</f>
        <v>Café com Letras</v>
      </c>
      <c r="C7" s="59"/>
      <c r="D7" s="59"/>
      <c r="E7" s="59"/>
      <c r="F7" s="59"/>
      <c r="G7" s="59"/>
      <c r="H7" s="59"/>
      <c r="I7" s="60"/>
      <c r="J7" s="16">
        <f t="shared" si="0"/>
        <v>45606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45607</v>
      </c>
    </row>
    <row r="9" spans="1:20" ht="15.75" customHeight="1">
      <c r="A9" s="1"/>
      <c r="B9" s="50" t="s">
        <v>78</v>
      </c>
      <c r="C9" s="59"/>
      <c r="D9" s="59"/>
      <c r="E9" s="59"/>
      <c r="F9" s="59"/>
      <c r="G9" s="59"/>
      <c r="H9" s="60"/>
      <c r="I9" s="73" t="s">
        <v>42</v>
      </c>
      <c r="J9" s="16">
        <f t="shared" si="0"/>
        <v>45608</v>
      </c>
    </row>
    <row r="10" spans="1:20" ht="15.75" customHeight="1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45609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45610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45611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45612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45613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>
        <f t="shared" si="0"/>
        <v>45614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>
        <f t="shared" si="0"/>
        <v>45615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>
        <f t="shared" si="0"/>
        <v>45616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>
        <f t="shared" si="0"/>
        <v>45617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>
        <f t="shared" si="0"/>
        <v>45618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>
        <f t="shared" si="0"/>
        <v>45619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>
        <f t="shared" si="0"/>
        <v>45620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50" t="s">
        <v>66</v>
      </c>
      <c r="C63" s="59"/>
      <c r="D63" s="59"/>
      <c r="E63" s="59"/>
      <c r="F63" s="59"/>
      <c r="G63" s="59"/>
      <c r="H63" s="60"/>
    </row>
    <row r="64" spans="1:9" ht="15.75" customHeight="1">
      <c r="A64" s="1"/>
      <c r="B64" s="51" t="s">
        <v>67</v>
      </c>
      <c r="C64" s="59"/>
      <c r="D64" s="59"/>
      <c r="E64" s="59"/>
      <c r="F64" s="60"/>
      <c r="G64" s="18" t="s">
        <v>68</v>
      </c>
      <c r="H64" s="18" t="s">
        <v>15</v>
      </c>
    </row>
    <row r="65" spans="1:9" ht="15.75" customHeight="1">
      <c r="A65" s="1"/>
      <c r="B65" s="49" t="str">
        <f>'Dados do Projeto'!B10</f>
        <v>Allan dos Anjos Viana</v>
      </c>
      <c r="C65" s="59"/>
      <c r="D65" s="59"/>
      <c r="E65" s="59"/>
      <c r="F65" s="60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49" t="str">
        <f>'Dados do Projeto'!B11</f>
        <v>Danilo Leal Raul</v>
      </c>
      <c r="C66" s="59"/>
      <c r="D66" s="59"/>
      <c r="E66" s="59"/>
      <c r="F66" s="60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49" t="str">
        <f>'Dados do Projeto'!B12</f>
        <v>João de Sousa Lourenço</v>
      </c>
      <c r="C67" s="59"/>
      <c r="D67" s="59"/>
      <c r="E67" s="59"/>
      <c r="F67" s="60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49" t="str">
        <f>'Dados do Projeto'!B13</f>
        <v>Marco Tulio Crecencio Araujo</v>
      </c>
      <c r="C68" s="59"/>
      <c r="D68" s="59"/>
      <c r="E68" s="59"/>
      <c r="F68" s="60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49" t="str">
        <f>'Dados do Projeto'!B14</f>
        <v>Mariana Carvalho Silva Ribeiro</v>
      </c>
      <c r="C69" s="59"/>
      <c r="D69" s="59"/>
      <c r="E69" s="59"/>
      <c r="F69" s="60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49" t="str">
        <f>'Dados do Projeto'!B15</f>
        <v>Rodrigo Carvalho Cattoi da Costa</v>
      </c>
      <c r="C70" s="59"/>
      <c r="D70" s="59"/>
      <c r="E70" s="59"/>
      <c r="F70" s="60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63" priority="19">
      <formula>AND(ISNUMBER(C11),TRUNC(C11)&lt;TODAY())</formula>
    </cfRule>
  </conditionalFormatting>
  <conditionalFormatting sqref="E11:E60">
    <cfRule type="expression" dxfId="62" priority="11">
      <formula>NOT(ISERROR(SEARCH(($B$65),(E11))))</formula>
    </cfRule>
    <cfRule type="expression" dxfId="61" priority="14">
      <formula>NOT(ISERROR(SEARCH(($B$66),(E11))))</formula>
    </cfRule>
    <cfRule type="expression" dxfId="60" priority="15">
      <formula>NOT(ISERROR(SEARCH(($B$67),(E11))))</formula>
    </cfRule>
    <cfRule type="expression" dxfId="59" priority="16">
      <formula>NOT(ISERROR(SEARCH(($B$68),(E11))))</formula>
    </cfRule>
    <cfRule type="expression" dxfId="58" priority="17">
      <formula>NOT(ISERROR(SEARCH(($B$69),(E11))))</formula>
    </cfRule>
    <cfRule type="containsBlanks" dxfId="57" priority="18">
      <formula>LEN(TRIM(E11))=0</formula>
    </cfRule>
    <cfRule type="expression" dxfId="56" priority="30">
      <formula>NOT(ISERROR(SEARCH(($B$65),(E11))))</formula>
    </cfRule>
    <cfRule type="expression" dxfId="55" priority="33">
      <formula>NOT(ISERROR(SEARCH(($B$66),(E11))))</formula>
    </cfRule>
    <cfRule type="expression" dxfId="54" priority="34">
      <formula>NOT(ISERROR(SEARCH(($B$67),(E11))))</formula>
    </cfRule>
    <cfRule type="expression" dxfId="53" priority="35">
      <formula>NOT(ISERROR(SEARCH(($B$68),(E11))))</formula>
    </cfRule>
    <cfRule type="expression" dxfId="52" priority="36">
      <formula>NOT(ISERROR(SEARCH(($B$69),(E11))))</formula>
    </cfRule>
    <cfRule type="containsBlanks" dxfId="51" priority="37">
      <formula>LEN(TRIM(E11))=0</formula>
    </cfRule>
  </conditionalFormatting>
  <conditionalFormatting sqref="E13 E17">
    <cfRule type="containsBlanks" dxfId="50" priority="1">
      <formula>LEN(TRIM(E13))=0</formula>
    </cfRule>
    <cfRule type="expression" dxfId="49" priority="2">
      <formula>NOT(ISERROR(SEARCH(($B$69),(E13))))</formula>
    </cfRule>
    <cfRule type="expression" dxfId="48" priority="3">
      <formula>NOT(ISERROR(SEARCH(($B$68),(E13))))</formula>
    </cfRule>
    <cfRule type="expression" dxfId="47" priority="4">
      <formula>NOT(ISERROR(SEARCH(($B$67),(E13))))</formula>
    </cfRule>
    <cfRule type="expression" dxfId="46" priority="5">
      <formula>NOT(ISERROR(SEARCH(($B$66),(E13))))</formula>
    </cfRule>
    <cfRule type="containsBlanks" dxfId="45" priority="6">
      <formula>LEN(TRIM(E13))=0</formula>
    </cfRule>
    <cfRule type="expression" dxfId="44" priority="7">
      <formula>NOT(ISERROR(SEARCH(($B$69),(E13))))</formula>
    </cfRule>
    <cfRule type="expression" dxfId="43" priority="8">
      <formula>NOT(ISERROR(SEARCH(($B$68),(E13))))</formula>
    </cfRule>
    <cfRule type="expression" dxfId="42" priority="9">
      <formula>NOT(ISERROR(SEARCH(($B$67),(E13))))</formula>
    </cfRule>
    <cfRule type="expression" dxfId="41" priority="10">
      <formula>NOT(ISERROR(SEARCH(($B$66),(E13))))</formula>
    </cfRule>
    <cfRule type="expression" dxfId="40" priority="21">
      <formula>NOT(ISERROR(SEARCH(($B$69),(E13))))</formula>
    </cfRule>
    <cfRule type="expression" dxfId="39" priority="22">
      <formula>NOT(ISERROR(SEARCH(($B$68),(E13))))</formula>
    </cfRule>
    <cfRule type="expression" dxfId="38" priority="23">
      <formula>NOT(ISERROR(SEARCH(($B$67),(E13))))</formula>
    </cfRule>
    <cfRule type="expression" dxfId="37" priority="24">
      <formula>NOT(ISERROR(SEARCH(($B$66),(E13))))</formula>
    </cfRule>
    <cfRule type="containsBlanks" dxfId="36" priority="25">
      <formula>LEN(TRIM(E13))=0</formula>
    </cfRule>
    <cfRule type="expression" dxfId="35" priority="26">
      <formula>NOT(ISERROR(SEARCH(($B$69),(E13))))</formula>
    </cfRule>
    <cfRule type="expression" dxfId="34" priority="27">
      <formula>NOT(ISERROR(SEARCH(($B$68),(E13))))</formula>
    </cfRule>
    <cfRule type="expression" dxfId="33" priority="28">
      <formula>NOT(ISERROR(SEARCH(($B$67),(E13))))</formula>
    </cfRule>
    <cfRule type="expression" dxfId="32" priority="29">
      <formula>NOT(ISERROR(SEARCH(($B$66),(E13))))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>
      <c r="A1" s="15"/>
      <c r="B1" s="36" t="s">
        <v>0</v>
      </c>
      <c r="C1" s="53"/>
      <c r="D1" s="53"/>
      <c r="E1" s="53"/>
      <c r="F1" s="53"/>
      <c r="G1" s="53"/>
      <c r="H1" s="53"/>
      <c r="I1" s="54"/>
      <c r="J1" s="16">
        <f>Planejamento!C16</f>
        <v>45621</v>
      </c>
    </row>
    <row r="2" spans="1:20" ht="18" customHeight="1">
      <c r="A2" s="1"/>
      <c r="B2" s="37" t="s">
        <v>1</v>
      </c>
      <c r="C2" s="55"/>
      <c r="D2" s="55"/>
      <c r="E2" s="55"/>
      <c r="F2" s="55"/>
      <c r="G2" s="55"/>
      <c r="H2" s="55"/>
      <c r="I2" s="56"/>
      <c r="J2" s="16">
        <f t="shared" ref="J2:J14" si="0">J1+1</f>
        <v>45622</v>
      </c>
    </row>
    <row r="3" spans="1:20" ht="15.75" customHeight="1">
      <c r="A3" s="1"/>
      <c r="B3" s="38" t="s">
        <v>2</v>
      </c>
      <c r="C3" s="55"/>
      <c r="D3" s="55"/>
      <c r="E3" s="55"/>
      <c r="F3" s="55"/>
      <c r="G3" s="55"/>
      <c r="H3" s="55"/>
      <c r="I3" s="56"/>
      <c r="J3" s="16">
        <f t="shared" si="0"/>
        <v>45623</v>
      </c>
    </row>
    <row r="4" spans="1:20" ht="15.75" customHeight="1">
      <c r="A4" s="1"/>
      <c r="B4" s="39" t="s">
        <v>3</v>
      </c>
      <c r="C4" s="57"/>
      <c r="D4" s="57"/>
      <c r="E4" s="57"/>
      <c r="F4" s="57"/>
      <c r="G4" s="57"/>
      <c r="H4" s="57"/>
      <c r="I4" s="58"/>
      <c r="J4" s="16">
        <f t="shared" si="0"/>
        <v>45624</v>
      </c>
    </row>
    <row r="5" spans="1:20" ht="15.75" customHeight="1">
      <c r="A5" s="1"/>
      <c r="B5" s="38" t="s">
        <v>4</v>
      </c>
      <c r="C5" s="55"/>
      <c r="D5" s="55"/>
      <c r="E5" s="55"/>
      <c r="F5" s="55"/>
      <c r="G5" s="55"/>
      <c r="H5" s="55"/>
      <c r="I5" s="56"/>
      <c r="J5" s="16">
        <f t="shared" si="0"/>
        <v>45625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45626</v>
      </c>
    </row>
    <row r="7" spans="1:20" ht="22.5" customHeight="1">
      <c r="A7" s="1"/>
      <c r="B7" s="40" t="str">
        <f>'Dados do Projeto'!B7</f>
        <v>Café com Letras</v>
      </c>
      <c r="C7" s="59"/>
      <c r="D7" s="59"/>
      <c r="E7" s="59"/>
      <c r="F7" s="59"/>
      <c r="G7" s="59"/>
      <c r="H7" s="59"/>
      <c r="I7" s="60"/>
      <c r="J7" s="16">
        <f t="shared" si="0"/>
        <v>45627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45628</v>
      </c>
    </row>
    <row r="9" spans="1:20" ht="15.75" customHeight="1">
      <c r="A9" s="1"/>
      <c r="B9" s="50" t="s">
        <v>79</v>
      </c>
      <c r="C9" s="59"/>
      <c r="D9" s="59"/>
      <c r="E9" s="59"/>
      <c r="F9" s="59"/>
      <c r="G9" s="59"/>
      <c r="H9" s="60"/>
      <c r="I9" s="73" t="s">
        <v>42</v>
      </c>
      <c r="J9" s="16">
        <f t="shared" si="0"/>
        <v>45629</v>
      </c>
    </row>
    <row r="10" spans="1:20" ht="15.75" customHeight="1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45630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45631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45632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45633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45634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/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/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/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/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/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/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/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50" t="s">
        <v>66</v>
      </c>
      <c r="C63" s="59"/>
      <c r="D63" s="59"/>
      <c r="E63" s="59"/>
      <c r="F63" s="59"/>
      <c r="G63" s="59"/>
      <c r="H63" s="60"/>
    </row>
    <row r="64" spans="1:9" ht="15.75" customHeight="1">
      <c r="A64" s="1"/>
      <c r="B64" s="51" t="s">
        <v>67</v>
      </c>
      <c r="C64" s="59"/>
      <c r="D64" s="59"/>
      <c r="E64" s="59"/>
      <c r="F64" s="60"/>
      <c r="G64" s="18" t="s">
        <v>68</v>
      </c>
      <c r="H64" s="18" t="s">
        <v>15</v>
      </c>
    </row>
    <row r="65" spans="1:9" ht="15.75" customHeight="1">
      <c r="A65" s="1"/>
      <c r="B65" s="49" t="str">
        <f>'Dados do Projeto'!B10</f>
        <v>Allan dos Anjos Viana</v>
      </c>
      <c r="C65" s="59"/>
      <c r="D65" s="59"/>
      <c r="E65" s="59"/>
      <c r="F65" s="60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49" t="str">
        <f>'Dados do Projeto'!B11</f>
        <v>Danilo Leal Raul</v>
      </c>
      <c r="C66" s="59"/>
      <c r="D66" s="59"/>
      <c r="E66" s="59"/>
      <c r="F66" s="60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49" t="str">
        <f>'Dados do Projeto'!B12</f>
        <v>João de Sousa Lourenço</v>
      </c>
      <c r="C67" s="59"/>
      <c r="D67" s="59"/>
      <c r="E67" s="59"/>
      <c r="F67" s="60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49" t="str">
        <f>'Dados do Projeto'!B13</f>
        <v>Marco Tulio Crecencio Araujo</v>
      </c>
      <c r="C68" s="59"/>
      <c r="D68" s="59"/>
      <c r="E68" s="59"/>
      <c r="F68" s="60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49" t="str">
        <f>'Dados do Projeto'!B14</f>
        <v>Mariana Carvalho Silva Ribeiro</v>
      </c>
      <c r="C69" s="59"/>
      <c r="D69" s="59"/>
      <c r="E69" s="59"/>
      <c r="F69" s="60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49" t="str">
        <f>'Dados do Projeto'!B15</f>
        <v>Rodrigo Carvalho Cattoi da Costa</v>
      </c>
      <c r="C70" s="59"/>
      <c r="D70" s="59"/>
      <c r="E70" s="59"/>
      <c r="F70" s="60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31" priority="19">
      <formula>AND(ISNUMBER(C11),TRUNC(C11)&lt;TODAY())</formula>
    </cfRule>
  </conditionalFormatting>
  <conditionalFormatting sqref="E11:E60">
    <cfRule type="expression" dxfId="30" priority="11">
      <formula>NOT(ISERROR(SEARCH(($B$65),(E11))))</formula>
    </cfRule>
    <cfRule type="expression" dxfId="29" priority="14">
      <formula>NOT(ISERROR(SEARCH(($B$66),(E11))))</formula>
    </cfRule>
    <cfRule type="expression" dxfId="28" priority="15">
      <formula>NOT(ISERROR(SEARCH(($B$67),(E11))))</formula>
    </cfRule>
    <cfRule type="expression" dxfId="27" priority="16">
      <formula>NOT(ISERROR(SEARCH(($B$68),(E11))))</formula>
    </cfRule>
    <cfRule type="expression" dxfId="26" priority="17">
      <formula>NOT(ISERROR(SEARCH(($B$69),(E11))))</formula>
    </cfRule>
    <cfRule type="containsBlanks" dxfId="25" priority="18">
      <formula>LEN(TRIM(E11))=0</formula>
    </cfRule>
    <cfRule type="expression" dxfId="24" priority="30">
      <formula>NOT(ISERROR(SEARCH(($B$65),(E11))))</formula>
    </cfRule>
    <cfRule type="expression" dxfId="23" priority="33">
      <formula>NOT(ISERROR(SEARCH(($B$66),(E11))))</formula>
    </cfRule>
    <cfRule type="expression" dxfId="22" priority="34">
      <formula>NOT(ISERROR(SEARCH(($B$67),(E11))))</formula>
    </cfRule>
    <cfRule type="expression" dxfId="21" priority="35">
      <formula>NOT(ISERROR(SEARCH(($B$68),(E11))))</formula>
    </cfRule>
    <cfRule type="expression" dxfId="20" priority="36">
      <formula>NOT(ISERROR(SEARCH(($B$69),(E11))))</formula>
    </cfRule>
    <cfRule type="containsBlanks" dxfId="19" priority="37">
      <formula>LEN(TRIM(E11))=0</formula>
    </cfRule>
  </conditionalFormatting>
  <conditionalFormatting sqref="E13 E17">
    <cfRule type="containsBlanks" dxfId="18" priority="1">
      <formula>LEN(TRIM(E13))=0</formula>
    </cfRule>
    <cfRule type="expression" dxfId="17" priority="2">
      <formula>NOT(ISERROR(SEARCH(($B$69),(E13))))</formula>
    </cfRule>
    <cfRule type="expression" dxfId="16" priority="3">
      <formula>NOT(ISERROR(SEARCH(($B$68),(E13))))</formula>
    </cfRule>
    <cfRule type="expression" dxfId="15" priority="4">
      <formula>NOT(ISERROR(SEARCH(($B$67),(E13))))</formula>
    </cfRule>
    <cfRule type="expression" dxfId="14" priority="5">
      <formula>NOT(ISERROR(SEARCH(($B$66),(E13))))</formula>
    </cfRule>
    <cfRule type="containsBlanks" dxfId="13" priority="6">
      <formula>LEN(TRIM(E13))=0</formula>
    </cfRule>
    <cfRule type="expression" dxfId="12" priority="7">
      <formula>NOT(ISERROR(SEARCH(($B$69),(E13))))</formula>
    </cfRule>
    <cfRule type="expression" dxfId="11" priority="8">
      <formula>NOT(ISERROR(SEARCH(($B$68),(E13))))</formula>
    </cfRule>
    <cfRule type="expression" dxfId="10" priority="9">
      <formula>NOT(ISERROR(SEARCH(($B$67),(E13))))</formula>
    </cfRule>
    <cfRule type="expression" dxfId="9" priority="10">
      <formula>NOT(ISERROR(SEARCH(($B$66),(E13))))</formula>
    </cfRule>
    <cfRule type="expression" dxfId="8" priority="21">
      <formula>NOT(ISERROR(SEARCH(($B$69),(E13))))</formula>
    </cfRule>
    <cfRule type="expression" dxfId="7" priority="22">
      <formula>NOT(ISERROR(SEARCH(($B$68),(E13))))</formula>
    </cfRule>
    <cfRule type="expression" dxfId="6" priority="23">
      <formula>NOT(ISERROR(SEARCH(($B$67),(E13))))</formula>
    </cfRule>
    <cfRule type="expression" dxfId="5" priority="24">
      <formula>NOT(ISERROR(SEARCH(($B$66),(E13))))</formula>
    </cfRule>
    <cfRule type="containsBlanks" dxfId="4" priority="25">
      <formula>LEN(TRIM(E13))=0</formula>
    </cfRule>
    <cfRule type="expression" dxfId="3" priority="26">
      <formula>NOT(ISERROR(SEARCH(($B$69),(E13))))</formula>
    </cfRule>
    <cfRule type="expression" dxfId="2" priority="27">
      <formula>NOT(ISERROR(SEARCH(($B$68),(E13))))</formula>
    </cfRule>
    <cfRule type="expression" dxfId="1" priority="28">
      <formula>NOT(ISERROR(SEARCH(($B$67),(E13))))</formula>
    </cfRule>
    <cfRule type="expression" dxfId="0" priority="29">
      <formula>NOT(ISERROR(SEARCH(($B$66),(E13))))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2024-09-02T00:03:22Z</dcterms:created>
  <dcterms:modified xsi:type="dcterms:W3CDTF">2024-09-23T00:01:43Z</dcterms:modified>
  <cp:category/>
  <cp:contentStatus/>
</cp:coreProperties>
</file>