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eDan - Note\OneDrive\Documentos\Danilo\PUC\2º Período\Projeto\"/>
    </mc:Choice>
  </mc:AlternateContent>
  <xr:revisionPtr revIDLastSave="0" documentId="13_ncr:1_{10984709-72E6-4746-8DD4-99B577F4CE38}" xr6:coauthVersionLast="47" xr6:coauthVersionMax="47" xr10:uidLastSave="{00000000-0000-0000-0000-000000000000}"/>
  <bookViews>
    <workbookView xWindow="-120" yWindow="-120" windowWidth="29040" windowHeight="15840" tabRatio="500" firstSheet="1" activeTab="5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2" i="2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80" i="3"/>
  <c r="G80" i="3"/>
  <c r="B80" i="3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F72" i="3"/>
  <c r="D72" i="3"/>
  <c r="H71" i="3"/>
  <c r="G71" i="3"/>
  <c r="J1" i="3"/>
  <c r="J2" i="3"/>
  <c r="J3" i="3"/>
  <c r="J4" i="3"/>
  <c r="J5" i="3"/>
  <c r="J6" i="3"/>
  <c r="J7" i="3"/>
  <c r="J8" i="3"/>
  <c r="J9" i="3"/>
  <c r="J10" i="3"/>
  <c r="J11" i="3"/>
  <c r="J12" i="3"/>
  <c r="J15" i="3"/>
  <c r="J16" i="3"/>
  <c r="J17" i="3"/>
  <c r="J18" i="3"/>
  <c r="J19" i="3"/>
  <c r="J20" i="3"/>
  <c r="J21" i="3"/>
  <c r="J22" i="3"/>
  <c r="B7" i="3"/>
  <c r="D16" i="2"/>
  <c r="D15" i="2"/>
  <c r="D14" i="2"/>
  <c r="D13" i="2"/>
  <c r="D12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<sst xmlns="http://schemas.openxmlformats.org/spreadsheetml/2006/main" count="254" uniqueCount="112">
  <si>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</si>
  <si>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</si>
  <si>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</si>
  <si>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</si>
  <si>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</si>
  <si>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</si>
  <si>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</si>
  <si>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</si>
  <si>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</si>
  <si>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</si>
  <si>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</si>
  <si>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</si>
  <si>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</si>
  <si>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</si>
  <si>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</si>
  <si>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</si>
  <si>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</si>
  <si>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</si>
  <si>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</si>
  <si>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</si>
  <si>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</si>
  <si>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</si>
  <si>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</si>
  <si>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</si>
  <si>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</si>
  <si>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</si>
  <si>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</si>
  <si>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</si>
  <si>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</si>
  <si>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</si>
  <si>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</si>
  <si>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</si>
  <si>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</si>
  <si>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</si>
  <si>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</si>
  <si>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</si>
  <si>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</si>
  <si>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</si>
  <si>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</si>
  <si>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</si>
  <si>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</si>
  <si>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</si>
  <si>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</si>
  <si>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</si>
  <si>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</si>
  <si>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</si>
  <si>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</si>
  <si>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</si>
  <si>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</si>
  <si>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</si>
  <si>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</si>
  <si>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Marco Tulio</t>
  </si>
  <si>
    <t>Modelar, na ferramenta Sydle One, a proposta de ASIS para o processo de negócio Cadastro de Produto</t>
  </si>
  <si>
    <t>João Lourenço / Rodrigo Cattoi</t>
  </si>
  <si>
    <t xml:space="preserve">Modelar, na ferramenta Sydle One, a proposta de solução futura para o processo de negócio Vendas </t>
  </si>
  <si>
    <t>Allan Viana / Marco Tulio</t>
  </si>
  <si>
    <t>Modelar, na ferramenta Sydle One, a proposta de solução futura para o processo de Cadastro de Cliente</t>
  </si>
  <si>
    <t>Danilo Leal / Mariana Carvalho</t>
  </si>
  <si>
    <t>Atualizar a seção 3.1. Análise da situação atual (AS-IS), do documento do projeto, com as imagens dos modelos criados no passo anterior.</t>
  </si>
  <si>
    <t>Danilo Leal</t>
  </si>
  <si>
    <t>Modelar, na ferramenta Sydle One, a proposta de solução futura para o processo de negócio Cadastro Produtos</t>
  </si>
  <si>
    <t>Modelar, na ferramenta Sydle One, a proposta de solução futura para o processo de negócio Cadastro Clientes</t>
  </si>
  <si>
    <t>Descrever e analisar a proposta de solução para o processo de negócio</t>
  </si>
  <si>
    <t>Planejamento da Próxima Etapa</t>
  </si>
  <si>
    <t>Todos</t>
  </si>
  <si>
    <t>Total:</t>
  </si>
  <si>
    <t>Distribuição de Tarefas</t>
  </si>
  <si>
    <t>Nome do Aluno</t>
  </si>
  <si>
    <t>Tempo Estimado</t>
  </si>
  <si>
    <t xml:space="preserve">ETAPA #3 </t>
  </si>
  <si>
    <t xml:space="preserve"> Construir o diagrama entidade-relacionamento associado ao processo de negócio Vendas e mapear esse diagrama entidade-relacionamento em um modelo relacional</t>
  </si>
  <si>
    <t xml:space="preserve"> Construir o diagrama entidade-relacionamento associado ao processo de negócio Cadastro Produtos e mapear esse diagrama entidade-relacionamento em um modelo relacional</t>
  </si>
  <si>
    <t xml:space="preserve"> Construir o diagrama entidade-relacionamento associado ao processo de negócio Cadastro de Cliente e mapear esse diagrama entidade-relacionamento em um modelo relacional</t>
  </si>
  <si>
    <t>Criar tipos abstratos de dados e descrever propriedades do processo de Vendas</t>
  </si>
  <si>
    <t>Criar tipos abstratos de dados e descrever propriedades do processo Cadastro Produto</t>
  </si>
  <si>
    <t>Criar tipos abstratos de dados e descrever propriedades do processo Cadastro de Cliente</t>
  </si>
  <si>
    <t>Avaliar as possibilidades e impactos do emprego de um banco de dados NoSQL para implementação do processo de negócio</t>
  </si>
  <si>
    <t>ETAPA #4</t>
  </si>
  <si>
    <t>ETAPA #5</t>
  </si>
  <si>
    <t>ETAPA #6</t>
  </si>
  <si>
    <t>Utilizada data final da entrega pois temos que aguardar a correção da professora para iniciar esta tarefa</t>
  </si>
  <si>
    <t>Criar papéis associados ao processo "Vendas" e relacioná-los aos executores das atividades do processo</t>
  </si>
  <si>
    <t>Criar papéis associados ao processo "Cadastro de Produtos" e relacioná-los aos executores das atividades do processo</t>
  </si>
  <si>
    <t>Criar papéis associados ao processo "Cadastro de Clientes" e relacioná-los aos executores das atividades do processo</t>
  </si>
  <si>
    <t>Danilo Leal / Mariana</t>
  </si>
  <si>
    <t>Programar scripts, na ferramenta Sydle One, necessários à automatização do processo "Vendas"</t>
  </si>
  <si>
    <t>Programar scripts, na ferramenta Sydle One, necessários à automatização do processo "Cadastro de Produtos"</t>
  </si>
  <si>
    <t>Programar scripts, na ferramenta Sydle One, necessários à automatização do processo "Cadastro de Clientes"</t>
  </si>
  <si>
    <t>Gravar um vídeo apresentando, na ferramenta Sydle One, a execução de, pelo menos, duas instâncias de cada processo modelado.</t>
  </si>
  <si>
    <t>Esboçar consulta com SQL de acordo com as necessidades de informação dos participantes do processo "Vendas"</t>
  </si>
  <si>
    <t>Esboçar consulta com SQL de acordo com as necessidades de informação dos participantes do processo "Cadastro de Produtos"</t>
  </si>
  <si>
    <t>Esboçar consulta com SQL de acordo com as necessidades de informação dos participantes do processo "Cadastro de Clientes"</t>
  </si>
  <si>
    <t xml:space="preserve">3 vídeos, dividir em duplas </t>
  </si>
  <si>
    <t>Escolha de indicadores de desempenho (mínimo 5) para avaliar o processo de negócio (modelo to be)</t>
  </si>
  <si>
    <t>Descrição dos indicadores por meio de medidas estatísticas</t>
  </si>
  <si>
    <t>Registro da seção 6 do documento do projeto (Indicadores de desempenho)</t>
  </si>
  <si>
    <t>Avaliar quebra por processo</t>
  </si>
  <si>
    <t>Projetar relatório para a análise do desempenho do processo "Vendas"</t>
  </si>
  <si>
    <t>Projetar relatório para a análise do desempenho do processo "Cadastro de Produtos"</t>
  </si>
  <si>
    <t>Projetar relatório para a análise do desempenho do processo "Cadastro de Clientes"</t>
  </si>
  <si>
    <t>Desenvolver, na ferramenta Sydle One, o relatório do processo "Vendas"</t>
  </si>
  <si>
    <t>Desenvolver, na ferramenta Sydle One, o relatório do processo "Cadastro de Produtos"</t>
  </si>
  <si>
    <t>Desenvolver, na ferramenta Sydle One, o relatório do processo "Cadastro de Clientes"</t>
  </si>
  <si>
    <t>Registrar os relatórios no documento do projeto (seção 5. Relatórios analíticos)</t>
  </si>
  <si>
    <t>Elaborar consultas com SQL que produzam o relatório do processo "Vendas"</t>
  </si>
  <si>
    <t>Elaborar consultas com SQL que produzam o relatório do processo "Cadastro de Produtos"</t>
  </si>
  <si>
    <t>Elaborar consultas com SQL que produzam o relatório do processo "Cadastro de Clientes"</t>
  </si>
  <si>
    <t>Registrar as consultas SQL no documento do projeto (seção 5.1. Associação de comandos SQL)</t>
  </si>
  <si>
    <t>Preencha a lista de verificaçãocom a avaliação da qualidade e viabilidade do software produzido.</t>
  </si>
  <si>
    <t>Elaborar uma prévia da apresentação da solução proposta (PowerPoint)</t>
  </si>
  <si>
    <t>Elaborar um esboço de um roteiro de vídeo mostrando os principais aspectos do projeto desenvolvido ao longo do semestre.</t>
  </si>
  <si>
    <t>Planejar as atividades da próxima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</si>
</sst>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2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rgb="FFF3F3F3"/>
      </patternFill>
    </fill>
    <fill>
      <patternFill patternType="solid">
        <fgColor theme="9" tint="0.7999816888943144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8" fillId="11" borderId="12" xfId="0" applyNumberFormat="1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3" fillId="0" borderId="11" xfId="0" applyFont="1" applyBorder="1"/>
    <xf numFmtId="0" fontId="13" fillId="5" borderId="11" xfId="0" applyFont="1" applyFill="1" applyBorder="1"/>
    <xf numFmtId="0" fontId="6" fillId="3" borderId="8" xfId="0" applyFont="1" applyFill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7" fillId="4" borderId="8" xfId="0" applyFont="1" applyFill="1" applyBorder="1" applyAlignment="1">
      <alignment horizontal="center"/>
    </xf>
    <xf numFmtId="0" fontId="10" fillId="5" borderId="11" xfId="0" applyFont="1" applyFill="1" applyBorder="1"/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4" xfId="0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</cellXfs>
  <cellStyles count="1">
    <cellStyle name="Normal" xfId="0" builtinId="0"/>
  </cellStyles>
  <dxfs count="454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97</c:v>
                </c:pt>
                <c:pt idx="3">
                  <c:v>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709-A151-804B87CAE20E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709-A151-804B87CA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10392"/>
        <c:axId val="2074691048"/>
      </c:areaChart>
      <c:catAx>
        <c:axId val="2077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4691048"/>
        <c:crosses val="autoZero"/>
        <c:auto val="1"/>
        <c:lblAlgn val="ctr"/>
        <c:lblOffset val="100"/>
        <c:noMultiLvlLbl val="1"/>
      </c:catAx>
      <c:valAx>
        <c:axId val="207469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74103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8" workbookViewId="0">
      <selection activeCell="B15" sqref="B15:H15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63" t="s">
        <v>0</v>
      </c>
      <c r="C1" s="64"/>
      <c r="D1" s="64"/>
      <c r="E1" s="64"/>
      <c r="F1" s="64"/>
      <c r="G1" s="64"/>
      <c r="H1" s="65"/>
      <c r="I1" s="1"/>
      <c r="J1" s="1"/>
      <c r="K1" s="1"/>
      <c r="L1" s="1"/>
    </row>
    <row r="2" spans="1:15" ht="18" x14ac:dyDescent="0.25">
      <c r="A2" s="1"/>
      <c r="B2" s="66" t="s">
        <v>1</v>
      </c>
      <c r="C2" s="53"/>
      <c r="D2" s="53"/>
      <c r="E2" s="53"/>
      <c r="F2" s="53"/>
      <c r="G2" s="53"/>
      <c r="H2" s="67"/>
      <c r="I2" s="1"/>
      <c r="J2" s="1"/>
      <c r="K2" s="1"/>
      <c r="L2" s="1"/>
    </row>
    <row r="3" spans="1:15" ht="14.25" x14ac:dyDescent="0.2">
      <c r="A3" s="1"/>
      <c r="B3" s="68" t="s">
        <v>2</v>
      </c>
      <c r="C3" s="53"/>
      <c r="D3" s="53"/>
      <c r="E3" s="53"/>
      <c r="F3" s="53"/>
      <c r="G3" s="53"/>
      <c r="H3" s="67"/>
      <c r="I3" s="1"/>
      <c r="J3" s="1"/>
      <c r="K3" s="1"/>
      <c r="L3" s="1"/>
    </row>
    <row r="4" spans="1:15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1"/>
      <c r="I4" s="1"/>
      <c r="J4" s="1"/>
      <c r="K4" s="1"/>
      <c r="L4" s="1"/>
    </row>
    <row r="5" spans="1:15" ht="15.75" customHeight="1" x14ac:dyDescent="0.2">
      <c r="A5" s="1"/>
      <c r="B5" s="69" t="s">
        <v>4</v>
      </c>
      <c r="C5" s="70"/>
      <c r="D5" s="70"/>
      <c r="E5" s="70"/>
      <c r="F5" s="70"/>
      <c r="G5" s="70"/>
      <c r="H5" s="71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55" t="s">
        <v>5</v>
      </c>
      <c r="C7" s="56"/>
      <c r="D7" s="56"/>
      <c r="E7" s="56"/>
      <c r="F7" s="56"/>
      <c r="G7" s="56"/>
      <c r="H7" s="57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58" t="s">
        <v>6</v>
      </c>
      <c r="C9" s="56"/>
      <c r="D9" s="56"/>
      <c r="E9" s="56"/>
      <c r="F9" s="56"/>
      <c r="G9" s="56"/>
      <c r="H9" s="57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60" t="s">
        <v>7</v>
      </c>
      <c r="C10" s="56"/>
      <c r="D10" s="56"/>
      <c r="E10" s="56"/>
      <c r="F10" s="56"/>
      <c r="G10" s="56"/>
      <c r="H10" s="57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60" t="s">
        <v>8</v>
      </c>
      <c r="C11" s="56"/>
      <c r="D11" s="56"/>
      <c r="E11" s="56"/>
      <c r="F11" s="56"/>
      <c r="G11" s="56"/>
      <c r="H11" s="57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60" t="s">
        <v>9</v>
      </c>
      <c r="C12" s="56"/>
      <c r="D12" s="56"/>
      <c r="E12" s="56"/>
      <c r="F12" s="56"/>
      <c r="G12" s="56"/>
      <c r="H12" s="57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60" t="s">
        <v>10</v>
      </c>
      <c r="C13" s="56"/>
      <c r="D13" s="56"/>
      <c r="E13" s="56"/>
      <c r="F13" s="56"/>
      <c r="G13" s="56"/>
      <c r="H13" s="57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61" t="s">
        <v>11</v>
      </c>
      <c r="C14" s="56"/>
      <c r="D14" s="56"/>
      <c r="E14" s="56"/>
      <c r="F14" s="56"/>
      <c r="G14" s="56"/>
      <c r="H14" s="57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61" t="s">
        <v>12</v>
      </c>
      <c r="C15" s="56"/>
      <c r="D15" s="56"/>
      <c r="E15" s="56"/>
      <c r="F15" s="56"/>
      <c r="G15" s="56"/>
      <c r="H15" s="57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13</v>
      </c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 x14ac:dyDescent="0.2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 x14ac:dyDescent="0.25">
      <c r="A100" s="37"/>
      <c r="B100" s="62"/>
      <c r="C100" s="53"/>
      <c r="D100" s="59"/>
      <c r="E100" s="53"/>
      <c r="F100" s="59"/>
      <c r="G100" s="53"/>
      <c r="H100" s="38" t="s">
        <v>14</v>
      </c>
      <c r="I100" s="39" t="s">
        <v>15</v>
      </c>
      <c r="J100" s="40"/>
      <c r="K100" s="41"/>
      <c r="L100" s="41" t="s">
        <v>16</v>
      </c>
      <c r="M100" s="38" t="s">
        <v>17</v>
      </c>
      <c r="N100" s="7" t="s">
        <v>18</v>
      </c>
      <c r="O100" s="8"/>
    </row>
    <row r="101" spans="1:15" ht="9" customHeight="1" x14ac:dyDescent="0.2">
      <c r="A101" s="37"/>
      <c r="B101" s="52"/>
      <c r="C101" s="53"/>
      <c r="D101" s="54"/>
      <c r="E101" s="53"/>
      <c r="F101" s="40"/>
      <c r="G101" s="41" t="s">
        <v>19</v>
      </c>
      <c r="H101" s="43">
        <f>'Etapa #2'!G71</f>
        <v>21</v>
      </c>
      <c r="I101" s="43">
        <f>'Etapa #2'!H71</f>
        <v>11</v>
      </c>
      <c r="J101" s="40"/>
      <c r="K101" s="41" t="str">
        <f t="shared" ref="K101:K106" si="0">B10</f>
        <v>Allan dos Anjos Viana</v>
      </c>
      <c r="L101" s="41">
        <f>SUM('Etapa #6'!$I65, 'Etapa #2'!$H75, 'Etapa #3'!$H65, 'Etapa #5'!$H65, 'Etapa #4'!$H65)</f>
        <v>0</v>
      </c>
      <c r="M101" s="40" t="s">
        <v>20</v>
      </c>
      <c r="N101" s="8" t="s">
        <v>21</v>
      </c>
      <c r="O101" s="8"/>
    </row>
    <row r="102" spans="1:15" ht="9.75" customHeight="1" x14ac:dyDescent="0.2">
      <c r="A102" s="37"/>
      <c r="B102" s="52"/>
      <c r="C102" s="53"/>
      <c r="D102" s="54"/>
      <c r="E102" s="53"/>
      <c r="F102" s="40"/>
      <c r="G102" s="41" t="s">
        <v>22</v>
      </c>
      <c r="H102" s="43">
        <f>'Etapa #3'!G61</f>
        <v>21</v>
      </c>
      <c r="I102" s="43">
        <f>'Etapa #3'!H61</f>
        <v>0</v>
      </c>
      <c r="J102" s="40"/>
      <c r="K102" s="41" t="str">
        <f t="shared" si="0"/>
        <v>Danilo Leal Raul</v>
      </c>
      <c r="L102" s="41">
        <f>SUM('Etapa #6'!$I66, 'Etapa #2'!$H76, 'Etapa #3'!$H66, 'Etapa #5'!$H66, 'Etapa #4'!$H66)</f>
        <v>0</v>
      </c>
      <c r="M102" s="40" t="s">
        <v>23</v>
      </c>
      <c r="N102" s="8" t="s">
        <v>24</v>
      </c>
      <c r="O102" s="8"/>
    </row>
    <row r="103" spans="1:15" ht="9" customHeight="1" x14ac:dyDescent="0.2">
      <c r="A103" s="37"/>
      <c r="B103" s="52"/>
      <c r="C103" s="53"/>
      <c r="D103" s="54"/>
      <c r="E103" s="53"/>
      <c r="F103" s="40"/>
      <c r="G103" s="41" t="s">
        <v>25</v>
      </c>
      <c r="H103" s="43">
        <f>'Etapa #4'!G61</f>
        <v>97</v>
      </c>
      <c r="I103" s="43">
        <f>'Etapa #4'!H61</f>
        <v>0</v>
      </c>
      <c r="J103" s="40"/>
      <c r="K103" s="41" t="str">
        <f t="shared" si="0"/>
        <v>João de Sousa Lourenço</v>
      </c>
      <c r="L103" s="41">
        <f>SUM('Etapa #6'!$I67, 'Etapa #2'!$H77, 'Etapa #3'!$H67, 'Etapa #5'!$H67, 'Etapa #4'!$H67)</f>
        <v>0</v>
      </c>
      <c r="M103" s="40" t="s">
        <v>26</v>
      </c>
      <c r="N103" s="8" t="s">
        <v>26</v>
      </c>
      <c r="O103" s="8"/>
    </row>
    <row r="104" spans="1:15" ht="8.25" customHeight="1" x14ac:dyDescent="0.2">
      <c r="A104" s="37"/>
      <c r="B104" s="52"/>
      <c r="C104" s="53"/>
      <c r="D104" s="54"/>
      <c r="E104" s="53"/>
      <c r="F104" s="40"/>
      <c r="G104" s="41" t="s">
        <v>27</v>
      </c>
      <c r="H104" s="43">
        <f>'Etapa #5'!G61</f>
        <v>68</v>
      </c>
      <c r="I104" s="43">
        <f>'Etapa #5'!H61</f>
        <v>0</v>
      </c>
      <c r="J104" s="40"/>
      <c r="K104" s="41" t="str">
        <f t="shared" si="0"/>
        <v>Marco Tulio Crecencio Araujo</v>
      </c>
      <c r="L104" s="41">
        <f>SUM('Etapa #6'!$I68, 'Etapa #2'!$H78, 'Etapa #3'!$H68, 'Etapa #5'!$H68, 'Etapa #4'!$H68)</f>
        <v>0</v>
      </c>
      <c r="M104" s="40" t="s">
        <v>28</v>
      </c>
      <c r="N104" s="8"/>
      <c r="O104" s="8"/>
    </row>
    <row r="105" spans="1:15" ht="6.75" customHeight="1" x14ac:dyDescent="0.2">
      <c r="A105" s="37"/>
      <c r="B105" s="52"/>
      <c r="C105" s="53"/>
      <c r="D105" s="54"/>
      <c r="E105" s="53"/>
      <c r="F105" s="40"/>
      <c r="G105" s="41" t="s">
        <v>29</v>
      </c>
      <c r="H105" s="43">
        <f>'Etapa #6'!G61</f>
        <v>0</v>
      </c>
      <c r="I105" s="43">
        <f>'Etapa #6'!H61</f>
        <v>0</v>
      </c>
      <c r="J105" s="40"/>
      <c r="K105" s="41" t="str">
        <f t="shared" si="0"/>
        <v>Mariana Carvalho Silva Ribeiro</v>
      </c>
      <c r="L105" s="41">
        <f>SUM('Etapa #6'!$I69, 'Etapa #2'!$H79, 'Etapa #3'!$H69, 'Etapa #5'!$H69, 'Etapa #4'!$H69)</f>
        <v>0</v>
      </c>
    </row>
    <row r="106" spans="1:15" ht="15.75" customHeight="1" x14ac:dyDescent="0.2">
      <c r="A106" s="37"/>
      <c r="B106" s="52"/>
      <c r="C106" s="53"/>
      <c r="F106" s="40"/>
      <c r="G106" s="40"/>
      <c r="H106" s="40"/>
      <c r="I106" s="40"/>
      <c r="J106" s="40"/>
      <c r="K106" s="41" t="str">
        <f t="shared" si="0"/>
        <v>Rodrigo Carvalho Cattoi da Costa</v>
      </c>
      <c r="L106" s="41">
        <f>SUM('Etapa #6'!$I70, 'Etapa #2'!$H80, 'Etapa #3'!$H70, 'Etapa #5'!$H70, 'Etapa #4'!$H70)</f>
        <v>0</v>
      </c>
    </row>
    <row r="107" spans="1:15" ht="15.75" customHeight="1" x14ac:dyDescent="0.2">
      <c r="A107" s="37"/>
      <c r="B107" s="52"/>
      <c r="C107" s="53"/>
      <c r="D107" s="42"/>
      <c r="E107" s="40"/>
      <c r="F107" s="40"/>
      <c r="G107" s="40"/>
      <c r="H107" s="40"/>
      <c r="I107" s="40"/>
      <c r="J107" s="40"/>
      <c r="K107" s="8"/>
      <c r="L107" s="41"/>
    </row>
    <row r="108" spans="1:15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8"/>
      <c r="L108" s="8"/>
    </row>
    <row r="109" spans="1:15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8"/>
      <c r="L109" s="8"/>
    </row>
    <row r="110" spans="1:15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8"/>
      <c r="L110" s="8"/>
    </row>
    <row r="111" spans="1:15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</row>
    <row r="112" spans="1:15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B1:H1"/>
    <mergeCell ref="B2:H2"/>
    <mergeCell ref="B3:H3"/>
    <mergeCell ref="B4:H4"/>
    <mergeCell ref="B5:H5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04:C104"/>
    <mergeCell ref="B105:C105"/>
    <mergeCell ref="D101:E101"/>
    <mergeCell ref="B102:C102"/>
    <mergeCell ref="D102:E102"/>
    <mergeCell ref="B103:C103"/>
    <mergeCell ref="D103:E103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G23" sqref="G23"/>
    </sheetView>
  </sheetViews>
  <sheetFormatPr defaultColWidth="12.710937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</cols>
  <sheetData>
    <row r="1" spans="1:9" ht="25.5" customHeight="1" x14ac:dyDescent="0.3">
      <c r="A1" s="1"/>
      <c r="B1" s="63" t="s">
        <v>0</v>
      </c>
      <c r="C1" s="64"/>
      <c r="D1" s="64"/>
      <c r="E1" s="64"/>
      <c r="F1" s="64"/>
      <c r="G1" s="64"/>
      <c r="H1" s="65"/>
      <c r="I1" s="1"/>
    </row>
    <row r="2" spans="1:9" ht="18.75" customHeight="1" x14ac:dyDescent="0.25">
      <c r="A2" s="1"/>
      <c r="B2" s="66" t="s">
        <v>1</v>
      </c>
      <c r="C2" s="53"/>
      <c r="D2" s="53"/>
      <c r="E2" s="53"/>
      <c r="F2" s="53"/>
      <c r="G2" s="53"/>
      <c r="H2" s="67"/>
      <c r="I2" s="1"/>
    </row>
    <row r="3" spans="1:9" ht="14.25" x14ac:dyDescent="0.2">
      <c r="A3" s="1"/>
      <c r="B3" s="68" t="s">
        <v>2</v>
      </c>
      <c r="C3" s="53"/>
      <c r="D3" s="53"/>
      <c r="E3" s="53"/>
      <c r="F3" s="53"/>
      <c r="G3" s="53"/>
      <c r="H3" s="67"/>
      <c r="I3" s="1"/>
    </row>
    <row r="4" spans="1:9" ht="14.25" x14ac:dyDescent="0.2">
      <c r="A4" s="1"/>
      <c r="B4" s="69" t="s">
        <v>3</v>
      </c>
      <c r="C4" s="70"/>
      <c r="D4" s="70"/>
      <c r="E4" s="70"/>
      <c r="F4" s="70"/>
      <c r="G4" s="70"/>
      <c r="H4" s="71"/>
      <c r="I4" s="1"/>
    </row>
    <row r="5" spans="1:9" ht="15.75" customHeight="1" x14ac:dyDescent="0.2">
      <c r="A5" s="1"/>
      <c r="B5" s="69" t="s">
        <v>4</v>
      </c>
      <c r="C5" s="70"/>
      <c r="D5" s="70"/>
      <c r="E5" s="70"/>
      <c r="F5" s="70"/>
      <c r="G5" s="70"/>
      <c r="H5" s="71"/>
      <c r="I5" s="1"/>
    </row>
    <row r="6" spans="1:9" ht="15.75" customHeight="1" x14ac:dyDescent="0.2">
      <c r="A6" s="1"/>
      <c r="B6" s="5"/>
      <c r="C6" s="9"/>
      <c r="D6" s="9"/>
      <c r="E6" s="9"/>
      <c r="F6" s="9"/>
      <c r="G6" s="9"/>
      <c r="H6" s="5"/>
      <c r="I6" s="1"/>
    </row>
    <row r="7" spans="1:9" ht="26.25" x14ac:dyDescent="0.2">
      <c r="A7" s="1"/>
      <c r="B7" s="73" t="str">
        <f>'Dados do Projeto'!B7</f>
        <v>Café com Letras</v>
      </c>
      <c r="C7" s="56"/>
      <c r="D7" s="56"/>
      <c r="E7" s="56"/>
      <c r="F7" s="56"/>
      <c r="G7" s="56"/>
      <c r="H7" s="57"/>
      <c r="I7" s="1"/>
    </row>
    <row r="8" spans="1:9" ht="15.75" customHeight="1" x14ac:dyDescent="0.2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 x14ac:dyDescent="0.2">
      <c r="A9" s="1"/>
      <c r="B9" s="74" t="s">
        <v>30</v>
      </c>
      <c r="C9" s="56"/>
      <c r="D9" s="56"/>
      <c r="E9" s="56"/>
      <c r="F9" s="56"/>
      <c r="G9" s="56"/>
      <c r="H9" s="57"/>
      <c r="I9" s="1"/>
    </row>
    <row r="10" spans="1:9" ht="21" customHeight="1" x14ac:dyDescent="0.2">
      <c r="A10" s="1"/>
      <c r="B10" s="10" t="s">
        <v>31</v>
      </c>
      <c r="C10" s="10" t="s">
        <v>32</v>
      </c>
      <c r="D10" s="10" t="s">
        <v>33</v>
      </c>
      <c r="E10" s="75" t="s">
        <v>34</v>
      </c>
      <c r="F10" s="56"/>
      <c r="G10" s="57"/>
      <c r="H10" s="10" t="s">
        <v>35</v>
      </c>
      <c r="I10" s="1"/>
    </row>
    <row r="11" spans="1:9" ht="15.75" customHeight="1" x14ac:dyDescent="0.2">
      <c r="A11" s="1"/>
      <c r="B11" s="11">
        <v>1</v>
      </c>
      <c r="C11" s="12">
        <v>45516</v>
      </c>
      <c r="D11" s="12">
        <v>45536</v>
      </c>
      <c r="E11" s="76"/>
      <c r="F11" s="56"/>
      <c r="G11" s="57"/>
      <c r="H11" s="13">
        <v>100</v>
      </c>
      <c r="I11" s="1"/>
    </row>
    <row r="12" spans="1:9" ht="15.75" customHeight="1" x14ac:dyDescent="0.2">
      <c r="A12" s="1"/>
      <c r="B12" s="11">
        <v>2</v>
      </c>
      <c r="C12" s="12">
        <f t="shared" ref="C12:C16" si="0">C11+21</f>
        <v>45537</v>
      </c>
      <c r="D12" s="12">
        <f t="shared" ref="D12:D15" si="1">C12+20</f>
        <v>45557</v>
      </c>
      <c r="E12" s="76"/>
      <c r="F12" s="56"/>
      <c r="G12" s="56"/>
      <c r="H12" s="13"/>
      <c r="I12" s="1"/>
    </row>
    <row r="13" spans="1:9" ht="15.75" customHeight="1" x14ac:dyDescent="0.2">
      <c r="A13" s="1"/>
      <c r="B13" s="11">
        <v>3</v>
      </c>
      <c r="C13" s="12">
        <f t="shared" si="0"/>
        <v>45558</v>
      </c>
      <c r="D13" s="12">
        <f t="shared" si="1"/>
        <v>45578</v>
      </c>
      <c r="E13" s="76"/>
      <c r="F13" s="56"/>
      <c r="G13" s="57"/>
      <c r="H13" s="13"/>
      <c r="I13" s="1"/>
    </row>
    <row r="14" spans="1:9" ht="15.75" customHeight="1" x14ac:dyDescent="0.2">
      <c r="A14" s="1"/>
      <c r="B14" s="11">
        <v>4</v>
      </c>
      <c r="C14" s="12">
        <f t="shared" si="0"/>
        <v>45579</v>
      </c>
      <c r="D14" s="12">
        <f t="shared" si="1"/>
        <v>45599</v>
      </c>
      <c r="E14" s="72"/>
      <c r="F14" s="56"/>
      <c r="G14" s="56"/>
      <c r="H14" s="13"/>
      <c r="I14" s="1"/>
    </row>
    <row r="15" spans="1:9" ht="15.75" customHeight="1" x14ac:dyDescent="0.2">
      <c r="A15" s="1"/>
      <c r="B15" s="11">
        <v>5</v>
      </c>
      <c r="C15" s="12">
        <f t="shared" si="0"/>
        <v>45600</v>
      </c>
      <c r="D15" s="12">
        <f t="shared" si="1"/>
        <v>45620</v>
      </c>
      <c r="E15" s="72"/>
      <c r="F15" s="56"/>
      <c r="G15" s="56"/>
      <c r="H15" s="13"/>
      <c r="I15" s="1"/>
    </row>
    <row r="16" spans="1:9" ht="15.75" customHeight="1" x14ac:dyDescent="0.2">
      <c r="A16" s="1"/>
      <c r="B16" s="11">
        <v>6</v>
      </c>
      <c r="C16" s="12">
        <f t="shared" si="0"/>
        <v>45621</v>
      </c>
      <c r="D16" s="12">
        <f>C16+13</f>
        <v>45634</v>
      </c>
      <c r="E16" s="72"/>
      <c r="F16" s="56"/>
      <c r="G16" s="56"/>
      <c r="H16" s="13"/>
      <c r="I16" s="1"/>
    </row>
    <row r="17" spans="1:9" ht="15.75" customHeight="1" x14ac:dyDescent="0.2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 x14ac:dyDescent="0.2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 x14ac:dyDescent="0.2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 x14ac:dyDescent="0.2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 x14ac:dyDescent="0.2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 x14ac:dyDescent="0.2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 x14ac:dyDescent="0.2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 x14ac:dyDescent="0.2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 x14ac:dyDescent="0.2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 x14ac:dyDescent="0.2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 x14ac:dyDescent="0.2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 x14ac:dyDescent="0.2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 x14ac:dyDescent="0.2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 x14ac:dyDescent="0.2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 x14ac:dyDescent="0.2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 x14ac:dyDescent="0.2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 x14ac:dyDescent="0.2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 x14ac:dyDescent="0.2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 x14ac:dyDescent="0.2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 x14ac:dyDescent="0.2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 x14ac:dyDescent="0.2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 x14ac:dyDescent="0.2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 x14ac:dyDescent="0.2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 x14ac:dyDescent="0.2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 x14ac:dyDescent="0.2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 x14ac:dyDescent="0.2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 x14ac:dyDescent="0.2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 x14ac:dyDescent="0.2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 x14ac:dyDescent="0.2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 x14ac:dyDescent="0.2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 x14ac:dyDescent="0.2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 x14ac:dyDescent="0.2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 x14ac:dyDescent="0.2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 x14ac:dyDescent="0.2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 x14ac:dyDescent="0.2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 x14ac:dyDescent="0.2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 x14ac:dyDescent="0.2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 x14ac:dyDescent="0.2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 x14ac:dyDescent="0.2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 x14ac:dyDescent="0.2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 x14ac:dyDescent="0.2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 x14ac:dyDescent="0.2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 x14ac:dyDescent="0.2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 x14ac:dyDescent="0.2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 x14ac:dyDescent="0.2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 x14ac:dyDescent="0.2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 x14ac:dyDescent="0.2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 x14ac:dyDescent="0.2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 x14ac:dyDescent="0.2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 x14ac:dyDescent="0.2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 x14ac:dyDescent="0.2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 x14ac:dyDescent="0.2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 x14ac:dyDescent="0.2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 x14ac:dyDescent="0.2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 x14ac:dyDescent="0.2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 x14ac:dyDescent="0.2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 x14ac:dyDescent="0.2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 x14ac:dyDescent="0.2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 x14ac:dyDescent="0.2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 x14ac:dyDescent="0.2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 x14ac:dyDescent="0.2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 x14ac:dyDescent="0.2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 x14ac:dyDescent="0.2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 x14ac:dyDescent="0.2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 x14ac:dyDescent="0.2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 x14ac:dyDescent="0.2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 x14ac:dyDescent="0.2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 x14ac:dyDescent="0.2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 x14ac:dyDescent="0.2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 x14ac:dyDescent="0.2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 x14ac:dyDescent="0.2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 x14ac:dyDescent="0.2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 x14ac:dyDescent="0.2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 x14ac:dyDescent="0.2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 x14ac:dyDescent="0.2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 x14ac:dyDescent="0.2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 x14ac:dyDescent="0.2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 x14ac:dyDescent="0.2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 x14ac:dyDescent="0.2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 x14ac:dyDescent="0.2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 x14ac:dyDescent="0.2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 x14ac:dyDescent="0.2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 x14ac:dyDescent="0.2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 x14ac:dyDescent="0.2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 x14ac:dyDescent="0.2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 x14ac:dyDescent="0.2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 x14ac:dyDescent="0.2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 x14ac:dyDescent="0.2">
      <c r="A104" s="1"/>
      <c r="B104" s="14" t="s">
        <v>36</v>
      </c>
      <c r="C104" s="14"/>
      <c r="D104" s="14" t="s">
        <v>37</v>
      </c>
      <c r="E104" s="9"/>
      <c r="F104" s="9"/>
      <c r="G104" s="9"/>
      <c r="H104" s="5"/>
      <c r="I104" s="1"/>
    </row>
    <row r="105" spans="1:9" ht="15.75" customHeight="1" x14ac:dyDescent="0.2">
      <c r="A105" s="1"/>
      <c r="B105" s="14" t="s">
        <v>38</v>
      </c>
      <c r="C105" s="14"/>
      <c r="D105" s="14" t="s">
        <v>20</v>
      </c>
      <c r="E105" s="9"/>
      <c r="F105" s="9"/>
      <c r="G105" s="9"/>
      <c r="H105" s="5"/>
      <c r="I105" s="1"/>
    </row>
    <row r="106" spans="1:9" ht="15.75" customHeight="1" x14ac:dyDescent="0.2">
      <c r="A106" s="1"/>
      <c r="B106" s="14" t="s">
        <v>39</v>
      </c>
      <c r="C106" s="14"/>
      <c r="D106" s="14" t="s">
        <v>23</v>
      </c>
      <c r="E106" s="9"/>
      <c r="F106" s="9"/>
      <c r="G106" s="9"/>
      <c r="H106" s="5"/>
      <c r="I106" s="1"/>
    </row>
    <row r="107" spans="1:9" ht="15.75" customHeight="1" x14ac:dyDescent="0.2">
      <c r="A107" s="1"/>
      <c r="B107" s="14" t="s">
        <v>40</v>
      </c>
      <c r="C107" s="14"/>
      <c r="D107" s="14" t="s">
        <v>26</v>
      </c>
      <c r="E107" s="9"/>
      <c r="F107" s="9"/>
      <c r="G107" s="9"/>
      <c r="H107" s="5"/>
      <c r="I107" s="1"/>
    </row>
    <row r="108" spans="1:9" ht="15.75" customHeight="1" x14ac:dyDescent="0.2">
      <c r="A108" s="1"/>
      <c r="B108" s="14"/>
      <c r="C108" s="14"/>
      <c r="D108" s="14" t="s">
        <v>28</v>
      </c>
      <c r="E108" s="9"/>
      <c r="F108" s="9"/>
      <c r="G108" s="9"/>
      <c r="H108" s="5"/>
      <c r="I108" s="1"/>
    </row>
    <row r="109" spans="1:9" ht="15.75" customHeight="1" x14ac:dyDescent="0.2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 x14ac:dyDescent="0.2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1"/>
  <sheetViews>
    <sheetView workbookViewId="0">
      <pane ySplit="1" topLeftCell="A12" activePane="bottomLeft" state="frozen"/>
      <selection pane="bottomLeft" activeCell="D20" sqref="D20"/>
    </sheetView>
  </sheetViews>
  <sheetFormatPr defaultColWidth="12.710937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42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7" customHeight="1" x14ac:dyDescent="0.3">
      <c r="A1" s="15"/>
      <c r="B1" s="63" t="s">
        <v>0</v>
      </c>
      <c r="C1" s="64"/>
      <c r="D1" s="64"/>
      <c r="E1" s="64"/>
      <c r="F1" s="64"/>
      <c r="G1" s="64"/>
      <c r="H1" s="64"/>
      <c r="I1" s="65"/>
      <c r="J1" s="16">
        <f>Planejamento!C12</f>
        <v>45537</v>
      </c>
    </row>
    <row r="2" spans="1:20" ht="21" customHeight="1" x14ac:dyDescent="0.25">
      <c r="A2" s="1"/>
      <c r="B2" s="66" t="s">
        <v>1</v>
      </c>
      <c r="C2" s="53"/>
      <c r="D2" s="53"/>
      <c r="E2" s="53"/>
      <c r="F2" s="53"/>
      <c r="G2" s="53"/>
      <c r="H2" s="53"/>
      <c r="I2" s="67"/>
      <c r="J2" s="16">
        <f t="shared" ref="J2:J22" si="0">J1+1</f>
        <v>45538</v>
      </c>
    </row>
    <row r="3" spans="1:20" ht="15.75" customHeight="1" x14ac:dyDescent="0.2">
      <c r="A3" s="1"/>
      <c r="B3" s="68" t="s">
        <v>2</v>
      </c>
      <c r="C3" s="53"/>
      <c r="D3" s="53"/>
      <c r="E3" s="53"/>
      <c r="F3" s="53"/>
      <c r="G3" s="53"/>
      <c r="H3" s="53"/>
      <c r="I3" s="67"/>
      <c r="J3" s="16">
        <f t="shared" si="0"/>
        <v>45539</v>
      </c>
    </row>
    <row r="4" spans="1:20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0"/>
      <c r="I4" s="71"/>
      <c r="J4" s="16">
        <f t="shared" si="0"/>
        <v>45540</v>
      </c>
    </row>
    <row r="5" spans="1:20" ht="15.75" customHeight="1" x14ac:dyDescent="0.2">
      <c r="A5" s="1"/>
      <c r="B5" s="68" t="s">
        <v>4</v>
      </c>
      <c r="C5" s="53"/>
      <c r="D5" s="53"/>
      <c r="E5" s="53"/>
      <c r="F5" s="53"/>
      <c r="G5" s="53"/>
      <c r="H5" s="53"/>
      <c r="I5" s="67"/>
      <c r="J5" s="16">
        <f t="shared" si="0"/>
        <v>45541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7"/>
      <c r="J6" s="16">
        <f t="shared" si="0"/>
        <v>45542</v>
      </c>
    </row>
    <row r="7" spans="1:20" ht="26.25" x14ac:dyDescent="0.4">
      <c r="A7" s="1"/>
      <c r="B7" s="55" t="str">
        <f>'Dados do Projeto'!B7</f>
        <v>Café com Letras</v>
      </c>
      <c r="C7" s="56"/>
      <c r="D7" s="56"/>
      <c r="E7" s="56"/>
      <c r="F7" s="56"/>
      <c r="G7" s="56"/>
      <c r="H7" s="56"/>
      <c r="I7" s="57"/>
      <c r="J7" s="16">
        <f t="shared" si="0"/>
        <v>45543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7"/>
      <c r="J8" s="16">
        <f t="shared" si="0"/>
        <v>45544</v>
      </c>
    </row>
    <row r="9" spans="1:20" ht="15.75" customHeight="1" x14ac:dyDescent="0.25">
      <c r="A9" s="1"/>
      <c r="B9" s="78" t="s">
        <v>41</v>
      </c>
      <c r="C9" s="56"/>
      <c r="D9" s="56"/>
      <c r="E9" s="56"/>
      <c r="F9" s="56"/>
      <c r="G9" s="56"/>
      <c r="H9" s="57"/>
      <c r="I9" s="44" t="s">
        <v>42</v>
      </c>
      <c r="J9" s="16">
        <f t="shared" si="0"/>
        <v>45545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10" t="s">
        <v>49</v>
      </c>
      <c r="J10" s="16">
        <f t="shared" si="0"/>
        <v>45546</v>
      </c>
    </row>
    <row r="11" spans="1:20" ht="48.75" customHeight="1" x14ac:dyDescent="0.2">
      <c r="A11" s="5"/>
      <c r="B11" s="19">
        <v>1</v>
      </c>
      <c r="C11" s="20">
        <v>45538</v>
      </c>
      <c r="D11" s="21" t="s">
        <v>50</v>
      </c>
      <c r="E11" s="35" t="s">
        <v>51</v>
      </c>
      <c r="F11" s="22"/>
      <c r="G11" s="23">
        <v>3</v>
      </c>
      <c r="H11" s="23">
        <v>0</v>
      </c>
      <c r="I11" s="21"/>
      <c r="J11" s="16">
        <f t="shared" si="0"/>
        <v>45547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>
        <v>45544</v>
      </c>
      <c r="D12" s="21" t="s">
        <v>52</v>
      </c>
      <c r="E12" s="35" t="s">
        <v>53</v>
      </c>
      <c r="F12" s="22"/>
      <c r="G12" s="23">
        <v>2</v>
      </c>
      <c r="H12" s="23">
        <v>1</v>
      </c>
      <c r="I12" s="21"/>
      <c r="J12" s="16">
        <f t="shared" si="0"/>
        <v>45548</v>
      </c>
    </row>
    <row r="13" spans="1:20" ht="50.25" customHeight="1" x14ac:dyDescent="0.2">
      <c r="A13" s="1"/>
      <c r="B13" s="19"/>
      <c r="C13" s="20">
        <v>45546</v>
      </c>
      <c r="D13" s="21" t="s">
        <v>54</v>
      </c>
      <c r="E13" s="35" t="s">
        <v>55</v>
      </c>
      <c r="F13" s="22"/>
      <c r="G13" s="23">
        <v>2</v>
      </c>
      <c r="H13" s="23">
        <v>1</v>
      </c>
      <c r="I13" s="21"/>
      <c r="J13" s="16"/>
    </row>
    <row r="14" spans="1:20" ht="50.25" customHeight="1" x14ac:dyDescent="0.2">
      <c r="A14" s="1"/>
      <c r="B14" s="19"/>
      <c r="C14" s="20">
        <v>45545</v>
      </c>
      <c r="D14" s="21" t="s">
        <v>56</v>
      </c>
      <c r="E14" s="35" t="s">
        <v>57</v>
      </c>
      <c r="F14" s="22"/>
      <c r="G14" s="23">
        <v>2</v>
      </c>
      <c r="H14" s="23">
        <v>1</v>
      </c>
      <c r="I14" s="21"/>
      <c r="J14" s="16"/>
    </row>
    <row r="15" spans="1:20" ht="52.5" customHeight="1" x14ac:dyDescent="0.2">
      <c r="A15" s="1"/>
      <c r="B15" s="19">
        <v>3</v>
      </c>
      <c r="C15" s="20">
        <v>45541</v>
      </c>
      <c r="D15" s="35" t="s">
        <v>58</v>
      </c>
      <c r="E15" s="35" t="s">
        <v>59</v>
      </c>
      <c r="F15" s="22"/>
      <c r="G15" s="23">
        <v>1</v>
      </c>
      <c r="H15" s="23">
        <v>1</v>
      </c>
      <c r="I15" s="21"/>
      <c r="J15" s="16">
        <f>J12+1</f>
        <v>45549</v>
      </c>
    </row>
    <row r="16" spans="1:20" ht="37.5" customHeight="1" x14ac:dyDescent="0.2">
      <c r="A16" s="1"/>
      <c r="B16" s="19">
        <v>5</v>
      </c>
      <c r="C16" s="20">
        <v>45552</v>
      </c>
      <c r="D16" s="35" t="s">
        <v>54</v>
      </c>
      <c r="E16" s="35" t="s">
        <v>53</v>
      </c>
      <c r="F16" s="22"/>
      <c r="G16" s="23">
        <v>2</v>
      </c>
      <c r="H16" s="23">
        <v>1</v>
      </c>
      <c r="I16" s="21"/>
      <c r="J16" s="16" t="e">
        <f>#REF!+1</f>
        <v>#REF!</v>
      </c>
    </row>
    <row r="17" spans="1:10" ht="37.5" customHeight="1" x14ac:dyDescent="0.2">
      <c r="A17" s="1"/>
      <c r="B17" s="19">
        <v>6</v>
      </c>
      <c r="C17" s="20">
        <v>45552</v>
      </c>
      <c r="D17" s="35" t="s">
        <v>60</v>
      </c>
      <c r="E17" s="35" t="s">
        <v>55</v>
      </c>
      <c r="F17" s="22"/>
      <c r="G17" s="23">
        <v>2</v>
      </c>
      <c r="H17" s="23">
        <v>1</v>
      </c>
      <c r="I17" s="21"/>
      <c r="J17" s="16" t="e">
        <f t="shared" si="0"/>
        <v>#REF!</v>
      </c>
    </row>
    <row r="18" spans="1:10" ht="37.5" customHeight="1" x14ac:dyDescent="0.2">
      <c r="A18" s="1"/>
      <c r="B18" s="19">
        <v>7</v>
      </c>
      <c r="C18" s="20">
        <v>45552</v>
      </c>
      <c r="D18" s="35" t="s">
        <v>61</v>
      </c>
      <c r="E18" s="35" t="s">
        <v>57</v>
      </c>
      <c r="F18" s="22"/>
      <c r="G18" s="23">
        <v>2</v>
      </c>
      <c r="H18" s="23">
        <v>1</v>
      </c>
      <c r="I18" s="21"/>
      <c r="J18" s="16" t="e">
        <f t="shared" si="0"/>
        <v>#REF!</v>
      </c>
    </row>
    <row r="19" spans="1:10" ht="37.5" customHeight="1" x14ac:dyDescent="0.2">
      <c r="A19" s="1"/>
      <c r="B19" s="19">
        <v>8</v>
      </c>
      <c r="C19" s="20">
        <v>45555</v>
      </c>
      <c r="D19" s="35" t="s">
        <v>62</v>
      </c>
      <c r="E19" s="35" t="s">
        <v>59</v>
      </c>
      <c r="F19" s="22"/>
      <c r="G19" s="23">
        <v>3</v>
      </c>
      <c r="H19" s="23">
        <v>2</v>
      </c>
      <c r="I19" s="21"/>
      <c r="J19" s="16" t="e">
        <f t="shared" si="0"/>
        <v>#REF!</v>
      </c>
    </row>
    <row r="20" spans="1:10" ht="37.5" customHeight="1" x14ac:dyDescent="0.2">
      <c r="A20" s="1"/>
      <c r="B20" s="19">
        <v>9</v>
      </c>
      <c r="C20" s="20">
        <v>45556</v>
      </c>
      <c r="D20" s="34" t="s">
        <v>63</v>
      </c>
      <c r="E20" s="35" t="s">
        <v>64</v>
      </c>
      <c r="F20" s="22"/>
      <c r="G20" s="23">
        <v>2</v>
      </c>
      <c r="H20" s="23">
        <v>2</v>
      </c>
      <c r="I20" s="21"/>
      <c r="J20" s="16" t="e">
        <f t="shared" si="0"/>
        <v>#REF!</v>
      </c>
    </row>
    <row r="21" spans="1:10" ht="37.5" customHeight="1" x14ac:dyDescent="0.2">
      <c r="A21" s="1"/>
      <c r="B21" s="19">
        <v>10</v>
      </c>
      <c r="C21" s="20"/>
      <c r="D21" s="22"/>
      <c r="E21" s="21"/>
      <c r="F21" s="22"/>
      <c r="G21" s="23">
        <v>0</v>
      </c>
      <c r="H21" s="23">
        <v>0</v>
      </c>
      <c r="I21" s="21"/>
      <c r="J21" s="16" t="e">
        <f t="shared" si="0"/>
        <v>#REF!</v>
      </c>
    </row>
    <row r="22" spans="1:10" ht="37.5" customHeight="1" x14ac:dyDescent="0.2">
      <c r="A22" s="1"/>
      <c r="B22" s="19">
        <v>11</v>
      </c>
      <c r="C22" s="20"/>
      <c r="D22" s="22"/>
      <c r="E22" s="21"/>
      <c r="F22" s="22"/>
      <c r="G22" s="23">
        <v>0</v>
      </c>
      <c r="H22" s="23">
        <v>0</v>
      </c>
      <c r="I22" s="21"/>
      <c r="J22" s="16" t="e">
        <f t="shared" si="0"/>
        <v>#REF!</v>
      </c>
    </row>
    <row r="23" spans="1:10" ht="37.5" customHeight="1" x14ac:dyDescent="0.2">
      <c r="A23" s="1"/>
      <c r="B23" s="19">
        <v>12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37.5" customHeight="1" x14ac:dyDescent="0.2">
      <c r="A24" s="1"/>
      <c r="B24" s="19">
        <v>13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37.5" customHeight="1" x14ac:dyDescent="0.2">
      <c r="A25" s="1"/>
      <c r="B25" s="19">
        <v>14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37.5" customHeight="1" x14ac:dyDescent="0.2">
      <c r="A26" s="1"/>
      <c r="B26" s="19">
        <v>15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 x14ac:dyDescent="0.2">
      <c r="A27" s="1"/>
      <c r="B27" s="19">
        <v>16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 x14ac:dyDescent="0.2">
      <c r="A28" s="1"/>
      <c r="B28" s="19">
        <v>17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 x14ac:dyDescent="0.2">
      <c r="A29" s="1"/>
      <c r="B29" s="19">
        <v>18</v>
      </c>
      <c r="C29" s="20"/>
      <c r="D29" s="22"/>
      <c r="E29" s="22"/>
      <c r="F29" s="22"/>
      <c r="G29" s="23">
        <v>0</v>
      </c>
      <c r="H29" s="23">
        <v>0</v>
      </c>
      <c r="I29" s="21"/>
      <c r="J29" s="16"/>
    </row>
    <row r="30" spans="1:10" ht="37.5" customHeight="1" x14ac:dyDescent="0.2">
      <c r="A30" s="1"/>
      <c r="B30" s="19">
        <v>19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 x14ac:dyDescent="0.2">
      <c r="A31" s="1"/>
      <c r="B31" s="19">
        <v>20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 x14ac:dyDescent="0.2">
      <c r="A32" s="1"/>
      <c r="B32" s="19">
        <v>21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 x14ac:dyDescent="0.2">
      <c r="A33" s="1"/>
      <c r="B33" s="19">
        <v>22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 x14ac:dyDescent="0.2">
      <c r="A34" s="1"/>
      <c r="B34" s="19">
        <v>23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24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25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26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27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28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29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30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31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32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33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34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35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36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37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38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39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40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41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42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43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44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45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46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47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48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 x14ac:dyDescent="0.2">
      <c r="A60" s="1"/>
      <c r="B60" s="19">
        <v>49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 x14ac:dyDescent="0.2">
      <c r="A61" s="1"/>
      <c r="B61" s="19">
        <v>50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 x14ac:dyDescent="0.2">
      <c r="A62" s="1"/>
      <c r="B62" s="19">
        <v>51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 x14ac:dyDescent="0.2">
      <c r="A63" s="1"/>
      <c r="B63" s="19">
        <v>52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 x14ac:dyDescent="0.2">
      <c r="A64" s="1"/>
      <c r="B64" s="19">
        <v>53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 x14ac:dyDescent="0.2">
      <c r="A65" s="1"/>
      <c r="B65" s="19">
        <v>54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 x14ac:dyDescent="0.2">
      <c r="A66" s="1"/>
      <c r="B66" s="19">
        <v>55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 x14ac:dyDescent="0.2">
      <c r="A67" s="1"/>
      <c r="B67" s="19">
        <v>56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 x14ac:dyDescent="0.2">
      <c r="A68" s="1"/>
      <c r="B68" s="19">
        <v>57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 x14ac:dyDescent="0.2">
      <c r="A69" s="1"/>
      <c r="B69" s="19">
        <v>58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37.5" customHeight="1" x14ac:dyDescent="0.2">
      <c r="A70" s="1"/>
      <c r="B70" s="19">
        <v>59</v>
      </c>
      <c r="C70" s="20"/>
      <c r="D70" s="25"/>
      <c r="E70" s="22"/>
      <c r="F70" s="22"/>
      <c r="G70" s="23">
        <v>0</v>
      </c>
      <c r="H70" s="23">
        <v>0</v>
      </c>
      <c r="I70" s="21"/>
    </row>
    <row r="71" spans="1:9" ht="15.75" customHeight="1" x14ac:dyDescent="0.2">
      <c r="A71" s="1"/>
      <c r="B71" s="1"/>
      <c r="D71" s="1"/>
      <c r="E71" s="1"/>
      <c r="F71" s="26" t="s">
        <v>65</v>
      </c>
      <c r="G71" s="27">
        <f t="shared" ref="G71:H71" si="1">SUM(G11:G61)</f>
        <v>21</v>
      </c>
      <c r="H71" s="27">
        <f t="shared" si="1"/>
        <v>11</v>
      </c>
      <c r="I71" s="17"/>
    </row>
    <row r="72" spans="1:9" ht="15.75" customHeight="1" x14ac:dyDescent="0.2">
      <c r="A72" s="1"/>
      <c r="B72" s="8"/>
      <c r="C72" s="8"/>
      <c r="D72" s="8">
        <f>COUNTIFS(D11:D61, "&lt;&gt;"&amp;"")</f>
        <v>10</v>
      </c>
      <c r="E72" s="8"/>
      <c r="F72" s="8">
        <f>COUNTIFS(F11:F61, "Concluído",D11:D61, "&lt;&gt;"&amp;"")</f>
        <v>0</v>
      </c>
      <c r="G72" s="1"/>
      <c r="H72" s="1"/>
      <c r="I72" s="17"/>
    </row>
    <row r="73" spans="1:9" ht="15.75" customHeight="1" x14ac:dyDescent="0.25">
      <c r="A73" s="1"/>
      <c r="B73" s="78" t="s">
        <v>66</v>
      </c>
      <c r="C73" s="56"/>
      <c r="D73" s="56"/>
      <c r="E73" s="56"/>
      <c r="F73" s="56"/>
      <c r="G73" s="56"/>
      <c r="H73" s="57"/>
    </row>
    <row r="74" spans="1:9" ht="15.75" customHeight="1" x14ac:dyDescent="0.2">
      <c r="A74" s="1"/>
      <c r="B74" s="79" t="s">
        <v>67</v>
      </c>
      <c r="C74" s="56"/>
      <c r="D74" s="56"/>
      <c r="E74" s="56"/>
      <c r="F74" s="57"/>
      <c r="G74" s="18" t="s">
        <v>68</v>
      </c>
      <c r="H74" s="18" t="s">
        <v>15</v>
      </c>
    </row>
    <row r="75" spans="1:9" ht="15.75" customHeight="1" x14ac:dyDescent="0.2">
      <c r="A75" s="1"/>
      <c r="B75" s="77" t="str">
        <f>'Dados do Projeto'!B10</f>
        <v>Allan dos Anjos Viana</v>
      </c>
      <c r="C75" s="56"/>
      <c r="D75" s="56"/>
      <c r="E75" s="56"/>
      <c r="F75" s="57"/>
      <c r="G75" s="28">
        <f>SUMIF($E$11:$E$61,'Dados do Projeto'!$B10,G$11:G$61)</f>
        <v>0</v>
      </c>
      <c r="H75" s="28">
        <f>SUMIF($E$11:$E$61,'Dados do Projeto'!$B10,H$11:H$61)</f>
        <v>0</v>
      </c>
    </row>
    <row r="76" spans="1:9" ht="15.75" customHeight="1" x14ac:dyDescent="0.2">
      <c r="A76" s="1"/>
      <c r="B76" s="77" t="str">
        <f>'Dados do Projeto'!B11</f>
        <v>Danilo Leal Raul</v>
      </c>
      <c r="C76" s="56"/>
      <c r="D76" s="56"/>
      <c r="E76" s="56"/>
      <c r="F76" s="57"/>
      <c r="G76" s="28">
        <f>SUMIF(E$11:E$61,'Dados do Projeto'!B11,G$11:G$61)</f>
        <v>0</v>
      </c>
      <c r="H76" s="28">
        <f>SUMIF($E$11:$E$61,'Dados do Projeto'!$B11,H$11:H$61)</f>
        <v>0</v>
      </c>
    </row>
    <row r="77" spans="1:9" ht="15.75" customHeight="1" x14ac:dyDescent="0.2">
      <c r="A77" s="1"/>
      <c r="B77" s="77" t="str">
        <f>'Dados do Projeto'!B12</f>
        <v>João de Sousa Lourenço</v>
      </c>
      <c r="C77" s="56"/>
      <c r="D77" s="56"/>
      <c r="E77" s="56"/>
      <c r="F77" s="57"/>
      <c r="G77" s="28">
        <f>SUMIF(E$11:E$61,'Dados do Projeto'!B12,G$11:G$61)</f>
        <v>0</v>
      </c>
      <c r="H77" s="28">
        <f>SUMIF($E$11:$E$61,'Dados do Projeto'!$B12,H$11:H$61)</f>
        <v>0</v>
      </c>
    </row>
    <row r="78" spans="1:9" ht="15.75" customHeight="1" x14ac:dyDescent="0.2">
      <c r="A78" s="1"/>
      <c r="B78" s="77" t="str">
        <f>'Dados do Projeto'!B13</f>
        <v>Marco Tulio Crecencio Araujo</v>
      </c>
      <c r="C78" s="56"/>
      <c r="D78" s="56"/>
      <c r="E78" s="56"/>
      <c r="F78" s="57"/>
      <c r="G78" s="28">
        <f>SUMIF(E$11:E$61,'Dados do Projeto'!B13,G$11:G$61)</f>
        <v>0</v>
      </c>
      <c r="H78" s="28">
        <f>SUMIF($E$11:$E$61,'Dados do Projeto'!$B13,H$11:H$61)</f>
        <v>0</v>
      </c>
    </row>
    <row r="79" spans="1:9" ht="15.75" customHeight="1" x14ac:dyDescent="0.2">
      <c r="A79" s="1"/>
      <c r="B79" s="77" t="str">
        <f>'Dados do Projeto'!B14</f>
        <v>Mariana Carvalho Silva Ribeiro</v>
      </c>
      <c r="C79" s="56"/>
      <c r="D79" s="56"/>
      <c r="E79" s="56"/>
      <c r="F79" s="57"/>
      <c r="G79" s="28">
        <f>SUMIF(E$11:E$61,'Dados do Projeto'!B14,G$11:G$61)</f>
        <v>0</v>
      </c>
      <c r="H79" s="28">
        <f>SUMIF($E$11:$E$61,'Dados do Projeto'!$B14,H$11:H$61)</f>
        <v>0</v>
      </c>
    </row>
    <row r="80" spans="1:9" ht="15.75" customHeight="1" x14ac:dyDescent="0.2">
      <c r="A80" s="1"/>
      <c r="B80" s="77" t="str">
        <f>'Dados do Projeto'!B15</f>
        <v>Rodrigo Carvalho Cattoi da Costa</v>
      </c>
      <c r="C80" s="56"/>
      <c r="D80" s="56"/>
      <c r="E80" s="56"/>
      <c r="F80" s="57"/>
      <c r="G80" s="28">
        <f>SUMIF(E$11:E$61,'Dados do Projeto'!B15,G$11:G$61)</f>
        <v>0</v>
      </c>
      <c r="H80" s="28">
        <f>SUMIF($E$11:$E$61,'Dados do Projeto'!$B15,H$11:H$61)</f>
        <v>0</v>
      </c>
      <c r="I80" s="17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7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7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7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7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7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7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7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7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7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7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7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7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7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7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7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7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7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7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7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7"/>
    </row>
    <row r="101" spans="1:9" ht="15.75" customHeight="1" x14ac:dyDescent="0.2">
      <c r="A101" s="1"/>
      <c r="B101" s="1"/>
      <c r="D101" s="1"/>
      <c r="E101" s="1"/>
      <c r="F101" s="1"/>
      <c r="G101" s="1"/>
      <c r="H101" s="1"/>
      <c r="I101" s="17"/>
    </row>
    <row r="102" spans="1:9" ht="15.75" customHeight="1" x14ac:dyDescent="0.2">
      <c r="A102" s="1"/>
      <c r="B102" s="1"/>
      <c r="D102" s="1"/>
      <c r="E102" s="1"/>
      <c r="F102" s="1"/>
      <c r="G102" s="1"/>
      <c r="H102" s="1"/>
      <c r="I102" s="17"/>
    </row>
    <row r="103" spans="1:9" ht="15.75" customHeight="1" x14ac:dyDescent="0.2">
      <c r="A103" s="1"/>
      <c r="B103" s="1"/>
      <c r="D103" s="1"/>
      <c r="E103" s="1"/>
      <c r="F103" s="1"/>
      <c r="G103" s="1"/>
      <c r="H103" s="1"/>
      <c r="I103" s="17"/>
    </row>
    <row r="104" spans="1:9" ht="15.75" customHeight="1" x14ac:dyDescent="0.2">
      <c r="A104" s="1"/>
      <c r="B104" s="1"/>
      <c r="D104" s="1"/>
      <c r="E104" s="1"/>
      <c r="F104" s="1"/>
      <c r="G104" s="1"/>
      <c r="H104" s="1"/>
      <c r="I104" s="17"/>
    </row>
    <row r="105" spans="1:9" ht="15.75" customHeight="1" x14ac:dyDescent="0.2">
      <c r="A105" s="1"/>
      <c r="B105" s="1"/>
      <c r="D105" s="1"/>
      <c r="E105" s="1"/>
      <c r="F105" s="1"/>
      <c r="G105" s="1"/>
      <c r="H105" s="1"/>
      <c r="I105" s="17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7"/>
    </row>
    <row r="107" spans="1:9" ht="15.75" customHeight="1" x14ac:dyDescent="0.2">
      <c r="A107" s="1"/>
      <c r="B107" s="1"/>
      <c r="D107" s="1"/>
      <c r="E107" s="1"/>
      <c r="F107" s="1"/>
      <c r="G107" s="1"/>
      <c r="H107" s="1"/>
      <c r="I107" s="17"/>
    </row>
    <row r="108" spans="1:9" ht="15.75" customHeight="1" x14ac:dyDescent="0.2">
      <c r="A108" s="1"/>
      <c r="B108" s="1"/>
      <c r="D108" s="1"/>
      <c r="E108" s="1"/>
      <c r="F108" s="1"/>
      <c r="G108" s="1"/>
      <c r="H108" s="1"/>
      <c r="I108" s="17"/>
    </row>
    <row r="109" spans="1:9" ht="15.75" customHeight="1" x14ac:dyDescent="0.2">
      <c r="A109" s="1"/>
      <c r="B109" s="1"/>
      <c r="D109" s="1"/>
      <c r="E109" s="1"/>
      <c r="F109" s="1"/>
      <c r="G109" s="1"/>
      <c r="H109" s="1"/>
      <c r="I109" s="17"/>
    </row>
    <row r="110" spans="1:9" ht="15.75" customHeight="1" x14ac:dyDescent="0.2">
      <c r="A110" s="1"/>
      <c r="B110" s="1"/>
      <c r="D110" s="1"/>
      <c r="E110" s="1"/>
      <c r="F110" s="1"/>
      <c r="G110" s="1"/>
      <c r="H110" s="1"/>
      <c r="I110" s="17"/>
    </row>
    <row r="111" spans="1:9" ht="15.75" customHeight="1" x14ac:dyDescent="0.2">
      <c r="A111" s="1"/>
      <c r="B111" s="1"/>
      <c r="D111" s="4"/>
      <c r="E111" s="1"/>
      <c r="F111" s="4"/>
      <c r="G111" s="1"/>
      <c r="H111" s="1"/>
      <c r="I111" s="17"/>
    </row>
    <row r="112" spans="1:9" ht="15.75" customHeight="1" x14ac:dyDescent="0.2">
      <c r="A112" s="1"/>
      <c r="B112" s="1"/>
      <c r="D112" s="4"/>
      <c r="E112" s="1"/>
      <c r="F112" s="4"/>
      <c r="G112" s="1"/>
      <c r="H112" s="1"/>
      <c r="I112" s="17"/>
    </row>
    <row r="113" spans="1:9" ht="15.75" customHeight="1" x14ac:dyDescent="0.2">
      <c r="A113" s="1"/>
      <c r="B113" s="1"/>
      <c r="D113" s="4"/>
      <c r="E113" s="1"/>
      <c r="F113" s="4"/>
      <c r="G113" s="1"/>
      <c r="H113" s="1"/>
      <c r="I113" s="17"/>
    </row>
    <row r="114" spans="1:9" ht="15.75" customHeight="1" x14ac:dyDescent="0.2">
      <c r="A114" s="1"/>
      <c r="B114" s="1"/>
      <c r="D114" s="4"/>
      <c r="E114" s="1"/>
      <c r="F114" s="4"/>
      <c r="G114" s="1"/>
      <c r="H114" s="1"/>
      <c r="I114" s="17"/>
    </row>
    <row r="115" spans="1:9" ht="15.75" customHeight="1" x14ac:dyDescent="0.2">
      <c r="A115" s="1"/>
      <c r="B115" s="1"/>
      <c r="D115" s="4"/>
      <c r="E115" s="1"/>
      <c r="F115" s="1"/>
      <c r="G115" s="1"/>
      <c r="H115" s="1"/>
      <c r="I115" s="17"/>
    </row>
    <row r="116" spans="1:9" ht="15.75" customHeight="1" x14ac:dyDescent="0.2">
      <c r="A116" s="1"/>
      <c r="B116" s="1"/>
      <c r="D116" s="1"/>
      <c r="E116" s="1"/>
      <c r="F116" s="1"/>
      <c r="G116" s="1"/>
      <c r="H116" s="1"/>
      <c r="I116" s="17"/>
    </row>
    <row r="117" spans="1:9" ht="15.75" customHeight="1" x14ac:dyDescent="0.2">
      <c r="I117" s="6"/>
    </row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15.75" customHeight="1" x14ac:dyDescent="0.2"/>
    <row r="125" spans="1:9" ht="15.75" customHeight="1" x14ac:dyDescent="0.2"/>
    <row r="126" spans="1:9" ht="15.75" customHeight="1" x14ac:dyDescent="0.2"/>
    <row r="127" spans="1:9" ht="15.75" customHeight="1" x14ac:dyDescent="0.2"/>
    <row r="128" spans="1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B78:F78"/>
    <mergeCell ref="B79:F79"/>
    <mergeCell ref="B80:F80"/>
    <mergeCell ref="B1:I1"/>
    <mergeCell ref="B2:I2"/>
    <mergeCell ref="B3:I3"/>
    <mergeCell ref="B4:I4"/>
    <mergeCell ref="B5:I5"/>
    <mergeCell ref="B7:I7"/>
    <mergeCell ref="B9:H9"/>
    <mergeCell ref="B73:H73"/>
    <mergeCell ref="B74:F74"/>
    <mergeCell ref="B75:F75"/>
    <mergeCell ref="B76:F76"/>
    <mergeCell ref="B77:F77"/>
  </mergeCells>
  <conditionalFormatting sqref="C11:C70">
    <cfRule type="expression" dxfId="453" priority="13">
      <formula>AND(ISNUMBER(C11),TRUNC(C11)&lt;TODAY())</formula>
    </cfRule>
  </conditionalFormatting>
  <conditionalFormatting sqref="E11:E70">
    <cfRule type="expression" dxfId="452" priority="1">
      <formula>NOT(ISERROR(SEARCH(($B$75),(E11))))</formula>
    </cfRule>
    <cfRule type="expression" dxfId="451" priority="2">
      <formula>NOT(ISERROR(SEARCH(($B$76),(E11))))</formula>
    </cfRule>
    <cfRule type="expression" dxfId="450" priority="3">
      <formula>NOT(ISERROR(SEARCH(($B$77),(E11))))</formula>
    </cfRule>
    <cfRule type="expression" dxfId="449" priority="4">
      <formula>NOT(ISERROR(SEARCH(($B$78),(E11))))</formula>
    </cfRule>
    <cfRule type="expression" dxfId="448" priority="5">
      <formula>NOT(ISERROR(SEARCH(($B$79),(E11))))</formula>
    </cfRule>
    <cfRule type="containsBlanks" dxfId="447" priority="6">
      <formula>LEN(TRIM(E11))=0</formula>
    </cfRule>
    <cfRule type="expression" dxfId="446" priority="14">
      <formula>NOT(ISERROR(SEARCH(($B$75),(E11))))</formula>
    </cfRule>
    <cfRule type="expression" dxfId="445" priority="15">
      <formula>NOT(ISERROR(SEARCH(($B$76),(E11))))</formula>
    </cfRule>
    <cfRule type="expression" dxfId="444" priority="16">
      <formula>NOT(ISERROR(SEARCH(($B$77),(E11))))</formula>
    </cfRule>
    <cfRule type="expression" dxfId="443" priority="17">
      <formula>NOT(ISERROR(SEARCH(($B$78),(E11))))</formula>
    </cfRule>
    <cfRule type="expression" dxfId="442" priority="18">
      <formula>NOT(ISERROR(SEARCH(($B$79),(E11))))</formula>
    </cfRule>
    <cfRule type="containsBlanks" dxfId="441" priority="19">
      <formula>LEN(TRIM(E11))=0</formula>
    </cfRule>
  </conditionalFormatting>
  <dataValidations count="1">
    <dataValidation type="list" allowBlank="1" showErrorMessage="1" sqref="C11:C70" xr:uid="{00000000-0002-0000-0200-000000000000}">
      <formula1>$J$1:$J$22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12" activePane="bottomLeft" state="frozen"/>
      <selection pane="bottomLeft" activeCell="E19" sqref="D19:E19"/>
    </sheetView>
  </sheetViews>
  <sheetFormatPr defaultColWidth="12.710937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1.75" customHeight="1" x14ac:dyDescent="0.3">
      <c r="A1" s="15"/>
      <c r="B1" s="63" t="s">
        <v>0</v>
      </c>
      <c r="C1" s="64"/>
      <c r="D1" s="64"/>
      <c r="E1" s="64"/>
      <c r="F1" s="64"/>
      <c r="G1" s="64"/>
      <c r="H1" s="64"/>
      <c r="I1" s="65"/>
      <c r="J1" s="16">
        <f>Planejamento!C13</f>
        <v>45558</v>
      </c>
    </row>
    <row r="2" spans="1:20" ht="19.5" customHeight="1" x14ac:dyDescent="0.25">
      <c r="A2" s="1"/>
      <c r="B2" s="66" t="s">
        <v>1</v>
      </c>
      <c r="C2" s="53"/>
      <c r="D2" s="53"/>
      <c r="E2" s="53"/>
      <c r="F2" s="53"/>
      <c r="G2" s="53"/>
      <c r="H2" s="53"/>
      <c r="I2" s="67"/>
      <c r="J2" s="16">
        <f t="shared" ref="J2:J21" si="0">J1+1</f>
        <v>45559</v>
      </c>
    </row>
    <row r="3" spans="1:20" ht="15.75" customHeight="1" x14ac:dyDescent="0.2">
      <c r="A3" s="1"/>
      <c r="B3" s="68" t="s">
        <v>2</v>
      </c>
      <c r="C3" s="53"/>
      <c r="D3" s="53"/>
      <c r="E3" s="53"/>
      <c r="F3" s="53"/>
      <c r="G3" s="53"/>
      <c r="H3" s="53"/>
      <c r="I3" s="67"/>
      <c r="J3" s="16">
        <f t="shared" si="0"/>
        <v>45560</v>
      </c>
    </row>
    <row r="4" spans="1:20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0"/>
      <c r="I4" s="71"/>
      <c r="J4" s="16">
        <f t="shared" si="0"/>
        <v>45561</v>
      </c>
    </row>
    <row r="5" spans="1:20" ht="15.75" customHeight="1" x14ac:dyDescent="0.2">
      <c r="A5" s="1"/>
      <c r="B5" s="68" t="s">
        <v>4</v>
      </c>
      <c r="C5" s="53"/>
      <c r="D5" s="53"/>
      <c r="E5" s="53"/>
      <c r="F5" s="53"/>
      <c r="G5" s="53"/>
      <c r="H5" s="53"/>
      <c r="I5" s="67"/>
      <c r="J5" s="16">
        <f t="shared" si="0"/>
        <v>45562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45563</v>
      </c>
    </row>
    <row r="7" spans="1:20" ht="21.75" customHeight="1" x14ac:dyDescent="0.4">
      <c r="A7" s="1"/>
      <c r="B7" s="55" t="str">
        <f>'Dados do Projeto'!B7</f>
        <v>Café com Letras</v>
      </c>
      <c r="C7" s="56"/>
      <c r="D7" s="56"/>
      <c r="E7" s="56"/>
      <c r="F7" s="56"/>
      <c r="G7" s="56"/>
      <c r="H7" s="56"/>
      <c r="I7" s="57"/>
      <c r="J7" s="16">
        <f t="shared" si="0"/>
        <v>45564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45565</v>
      </c>
    </row>
    <row r="9" spans="1:20" ht="15.75" customHeight="1" x14ac:dyDescent="0.3">
      <c r="A9" s="1"/>
      <c r="B9" s="78" t="s">
        <v>69</v>
      </c>
      <c r="C9" s="56"/>
      <c r="D9" s="56"/>
      <c r="E9" s="56"/>
      <c r="F9" s="56"/>
      <c r="G9" s="56"/>
      <c r="H9" s="57"/>
      <c r="I9" s="45" t="s">
        <v>42</v>
      </c>
      <c r="J9" s="16">
        <f t="shared" si="0"/>
        <v>45566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45567</v>
      </c>
    </row>
    <row r="11" spans="1:20" ht="48.75" customHeight="1" x14ac:dyDescent="0.2">
      <c r="A11" s="5"/>
      <c r="B11" s="19">
        <v>1</v>
      </c>
      <c r="C11" s="20">
        <v>45562</v>
      </c>
      <c r="D11" s="21" t="s">
        <v>50</v>
      </c>
      <c r="E11" s="36" t="s">
        <v>59</v>
      </c>
      <c r="F11" s="22"/>
      <c r="G11" s="23">
        <v>0</v>
      </c>
      <c r="H11" s="23">
        <v>0</v>
      </c>
      <c r="I11" s="30"/>
      <c r="J11" s="16">
        <f t="shared" si="0"/>
        <v>45568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83.25" customHeight="1" x14ac:dyDescent="0.2">
      <c r="A12" s="1"/>
      <c r="B12" s="19">
        <v>2</v>
      </c>
      <c r="C12" s="20">
        <v>45562</v>
      </c>
      <c r="D12" s="21" t="s">
        <v>70</v>
      </c>
      <c r="E12" s="34" t="s">
        <v>53</v>
      </c>
      <c r="F12" s="22"/>
      <c r="G12" s="23">
        <v>3</v>
      </c>
      <c r="H12" s="23">
        <v>0</v>
      </c>
      <c r="I12" s="24"/>
      <c r="J12" s="16">
        <f t="shared" si="0"/>
        <v>45569</v>
      </c>
    </row>
    <row r="13" spans="1:20" ht="82.5" customHeight="1" x14ac:dyDescent="0.2">
      <c r="A13" s="1"/>
      <c r="B13" s="19">
        <v>3</v>
      </c>
      <c r="C13" s="20">
        <v>45562</v>
      </c>
      <c r="D13" s="21" t="s">
        <v>71</v>
      </c>
      <c r="E13" s="34" t="s">
        <v>55</v>
      </c>
      <c r="F13" s="22"/>
      <c r="G13" s="23">
        <v>3</v>
      </c>
      <c r="H13" s="23">
        <v>0</v>
      </c>
      <c r="I13" s="30"/>
      <c r="J13" s="16">
        <f t="shared" si="0"/>
        <v>45570</v>
      </c>
    </row>
    <row r="14" spans="1:20" ht="96.75" customHeight="1" x14ac:dyDescent="0.2">
      <c r="A14" s="1"/>
      <c r="B14" s="19">
        <v>4</v>
      </c>
      <c r="C14" s="20">
        <v>45562</v>
      </c>
      <c r="D14" s="21" t="s">
        <v>72</v>
      </c>
      <c r="E14" s="34" t="s">
        <v>57</v>
      </c>
      <c r="F14" s="22"/>
      <c r="G14" s="23">
        <v>3</v>
      </c>
      <c r="H14" s="23">
        <v>0</v>
      </c>
      <c r="I14" s="30"/>
      <c r="J14" s="16">
        <f t="shared" si="0"/>
        <v>45571</v>
      </c>
    </row>
    <row r="15" spans="1:20" ht="44.25" customHeight="1" x14ac:dyDescent="0.2">
      <c r="A15" s="1"/>
      <c r="B15" s="19">
        <v>5</v>
      </c>
      <c r="C15" s="20">
        <v>45569</v>
      </c>
      <c r="D15" s="21" t="s">
        <v>73</v>
      </c>
      <c r="E15" s="35" t="s">
        <v>53</v>
      </c>
      <c r="F15" s="22"/>
      <c r="G15" s="23">
        <v>3</v>
      </c>
      <c r="H15" s="23">
        <v>0</v>
      </c>
      <c r="I15" s="30"/>
      <c r="J15" s="16">
        <f t="shared" si="0"/>
        <v>45572</v>
      </c>
    </row>
    <row r="16" spans="1:20" ht="44.25" customHeight="1" x14ac:dyDescent="0.2">
      <c r="A16" s="1"/>
      <c r="B16" s="19">
        <v>6</v>
      </c>
      <c r="C16" s="20">
        <v>45569</v>
      </c>
      <c r="D16" s="21" t="s">
        <v>74</v>
      </c>
      <c r="E16" s="35" t="s">
        <v>55</v>
      </c>
      <c r="F16" s="22"/>
      <c r="G16" s="23">
        <v>3</v>
      </c>
      <c r="H16" s="23">
        <v>0</v>
      </c>
      <c r="I16" s="30"/>
      <c r="J16" s="16">
        <f t="shared" si="0"/>
        <v>45573</v>
      </c>
    </row>
    <row r="17" spans="1:10" ht="44.25" customHeight="1" x14ac:dyDescent="0.2">
      <c r="A17" s="1"/>
      <c r="B17" s="19">
        <v>7</v>
      </c>
      <c r="C17" s="20">
        <v>45569</v>
      </c>
      <c r="D17" s="21" t="s">
        <v>75</v>
      </c>
      <c r="E17" s="34" t="s">
        <v>57</v>
      </c>
      <c r="F17" s="22"/>
      <c r="G17" s="23">
        <v>3</v>
      </c>
      <c r="H17" s="23">
        <v>0</v>
      </c>
      <c r="I17" s="30"/>
      <c r="J17" s="16">
        <f t="shared" si="0"/>
        <v>45574</v>
      </c>
    </row>
    <row r="18" spans="1:10" ht="37.5" customHeight="1" x14ac:dyDescent="0.2">
      <c r="A18" s="1"/>
      <c r="B18" s="19">
        <v>8</v>
      </c>
      <c r="C18" s="20">
        <v>45569</v>
      </c>
      <c r="D18" s="21" t="s">
        <v>76</v>
      </c>
      <c r="E18" s="22" t="s">
        <v>64</v>
      </c>
      <c r="F18" s="22"/>
      <c r="G18" s="23">
        <v>1</v>
      </c>
      <c r="H18" s="23">
        <v>0</v>
      </c>
      <c r="I18" s="30"/>
      <c r="J18" s="16">
        <f t="shared" si="0"/>
        <v>45575</v>
      </c>
    </row>
    <row r="19" spans="1:10" ht="37.5" customHeight="1" x14ac:dyDescent="0.2">
      <c r="A19" s="1"/>
      <c r="B19" s="19">
        <v>9</v>
      </c>
      <c r="C19" s="20">
        <v>45569</v>
      </c>
      <c r="D19" s="22" t="s">
        <v>63</v>
      </c>
      <c r="E19" s="22" t="s">
        <v>64</v>
      </c>
      <c r="F19" s="22"/>
      <c r="G19" s="23">
        <v>2</v>
      </c>
      <c r="H19" s="23">
        <v>0</v>
      </c>
      <c r="I19" s="21"/>
      <c r="J19" s="16">
        <f t="shared" si="0"/>
        <v>45576</v>
      </c>
    </row>
    <row r="20" spans="1:10" ht="37.5" customHeight="1" x14ac:dyDescent="0.2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45577</v>
      </c>
    </row>
    <row r="21" spans="1:10" ht="37.5" customHeight="1" x14ac:dyDescent="0.2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45578</v>
      </c>
    </row>
    <row r="22" spans="1:10" ht="37.5" customHeight="1" x14ac:dyDescent="0.2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 x14ac:dyDescent="0.2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 x14ac:dyDescent="0.2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 x14ac:dyDescent="0.2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 x14ac:dyDescent="0.2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 x14ac:dyDescent="0.2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 x14ac:dyDescent="0.2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 x14ac:dyDescent="0.2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1"/>
    </row>
    <row r="43" spans="1:9" ht="37.5" customHeight="1" x14ac:dyDescent="0.2">
      <c r="A43" s="1"/>
      <c r="B43" s="19">
        <v>33</v>
      </c>
      <c r="C43" s="20"/>
      <c r="D43" s="46"/>
      <c r="E43" s="22"/>
      <c r="F43" s="22"/>
      <c r="G43" s="23">
        <v>0</v>
      </c>
      <c r="H43" s="23">
        <v>0</v>
      </c>
      <c r="I43" s="3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1"/>
    </row>
    <row r="52" spans="1:9" ht="37.5" customHeight="1" x14ac:dyDescent="0.2">
      <c r="A52" s="1"/>
      <c r="B52" s="19">
        <v>42</v>
      </c>
      <c r="C52" s="20"/>
      <c r="D52" s="32"/>
      <c r="E52" s="22"/>
      <c r="F52" s="22"/>
      <c r="G52" s="23">
        <v>0</v>
      </c>
      <c r="H52" s="23">
        <v>0</v>
      </c>
      <c r="I52" s="31"/>
    </row>
    <row r="53" spans="1:9" ht="37.5" customHeight="1" x14ac:dyDescent="0.2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1"/>
    </row>
    <row r="54" spans="1:9" ht="37.5" customHeight="1" x14ac:dyDescent="0.2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0"/>
    </row>
    <row r="55" spans="1:9" ht="37.5" customHeight="1" x14ac:dyDescent="0.2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0"/>
    </row>
    <row r="56" spans="1:9" ht="37.5" customHeight="1" x14ac:dyDescent="0.2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0"/>
    </row>
    <row r="57" spans="1:9" ht="37.5" customHeight="1" x14ac:dyDescent="0.2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0"/>
    </row>
    <row r="58" spans="1:9" ht="37.5" customHeight="1" x14ac:dyDescent="0.2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0"/>
    </row>
    <row r="59" spans="1:9" ht="37.5" customHeight="1" x14ac:dyDescent="0.2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21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9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8" t="s">
        <v>66</v>
      </c>
      <c r="C63" s="56"/>
      <c r="D63" s="56"/>
      <c r="E63" s="56"/>
      <c r="F63" s="56"/>
      <c r="G63" s="56"/>
      <c r="H63" s="57"/>
    </row>
    <row r="64" spans="1:9" ht="15.75" customHeight="1" x14ac:dyDescent="0.2">
      <c r="A64" s="1"/>
      <c r="B64" s="79" t="s">
        <v>67</v>
      </c>
      <c r="C64" s="56"/>
      <c r="D64" s="56"/>
      <c r="E64" s="56"/>
      <c r="F64" s="57"/>
      <c r="G64" s="18" t="s">
        <v>68</v>
      </c>
      <c r="H64" s="18" t="s">
        <v>15</v>
      </c>
    </row>
    <row r="65" spans="1:9" ht="15.75" customHeight="1" x14ac:dyDescent="0.2">
      <c r="A65" s="1"/>
      <c r="B65" s="77" t="str">
        <f>'Dados do Projeto'!B10</f>
        <v>Allan dos Anjos Viana</v>
      </c>
      <c r="C65" s="56"/>
      <c r="D65" s="56"/>
      <c r="E65" s="56"/>
      <c r="F65" s="57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7" t="str">
        <f>'Dados do Projeto'!B11</f>
        <v>Danilo Leal Raul</v>
      </c>
      <c r="C66" s="56"/>
      <c r="D66" s="56"/>
      <c r="E66" s="56"/>
      <c r="F66" s="57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7" t="str">
        <f>'Dados do Projeto'!B12</f>
        <v>João de Sousa Lourenço</v>
      </c>
      <c r="C67" s="56"/>
      <c r="D67" s="56"/>
      <c r="E67" s="56"/>
      <c r="F67" s="57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7" t="str">
        <f>'Dados do Projeto'!B13</f>
        <v>Marco Tulio Crecencio Araujo</v>
      </c>
      <c r="C68" s="56"/>
      <c r="D68" s="56"/>
      <c r="E68" s="56"/>
      <c r="F68" s="57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7" t="str">
        <f>'Dados do Projeto'!B14</f>
        <v>Mariana Carvalho Silva Ribeiro</v>
      </c>
      <c r="C69" s="56"/>
      <c r="D69" s="56"/>
      <c r="E69" s="56"/>
      <c r="F69" s="57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7" t="str">
        <f>'Dados do Projeto'!B15</f>
        <v>Rodrigo Carvalho Cattoi da Costa</v>
      </c>
      <c r="C70" s="56"/>
      <c r="D70" s="56"/>
      <c r="E70" s="56"/>
      <c r="F70" s="57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440" priority="13">
      <formula>AND(ISNUMBER(C11),TRUNC(C11)&lt;TODAY())</formula>
    </cfRule>
  </conditionalFormatting>
  <conditionalFormatting sqref="E11 E18:E60">
    <cfRule type="expression" dxfId="439" priority="77">
      <formula>NOT(ISERROR(SEARCH(($B$69),(E11))))</formula>
    </cfRule>
    <cfRule type="containsBlanks" dxfId="438" priority="45">
      <formula>LEN(TRIM(E11))=0</formula>
    </cfRule>
    <cfRule type="expression" dxfId="437" priority="44">
      <formula>NOT(ISERROR(SEARCH(($B$69),(E11))))</formula>
    </cfRule>
    <cfRule type="expression" dxfId="436" priority="43">
      <formula>NOT(ISERROR(SEARCH(($B$68),(E11))))</formula>
    </cfRule>
    <cfRule type="expression" dxfId="435" priority="42">
      <formula>NOT(ISERROR(SEARCH(($B$67),(E11))))</formula>
    </cfRule>
    <cfRule type="expression" dxfId="434" priority="76">
      <formula>NOT(ISERROR(SEARCH(($B$68),(E11))))</formula>
    </cfRule>
    <cfRule type="expression" dxfId="433" priority="75">
      <formula>NOT(ISERROR(SEARCH(($B$67),(E11))))</formula>
    </cfRule>
    <cfRule type="containsBlanks" dxfId="432" priority="78">
      <formula>LEN(TRIM(E11))=0</formula>
    </cfRule>
  </conditionalFormatting>
  <conditionalFormatting sqref="E11">
    <cfRule type="expression" dxfId="431" priority="56">
      <formula>NOT(ISERROR(SEARCH(($B$68),(E11))))</formula>
    </cfRule>
    <cfRule type="expression" dxfId="430" priority="57">
      <formula>NOT(ISERROR(SEARCH(($B$67),(E11))))</formula>
    </cfRule>
    <cfRule type="expression" dxfId="429" priority="58">
      <formula>NOT(ISERROR(SEARCH(($B$66),(E11))))</formula>
    </cfRule>
    <cfRule type="expression" dxfId="428" priority="59">
      <formula>NOT(ISERROR(SEARCH(($B$65),(E11))))</formula>
    </cfRule>
    <cfRule type="expression" dxfId="427" priority="24">
      <formula>NOT(ISERROR(SEARCH(($B$67),(E11))))</formula>
    </cfRule>
    <cfRule type="expression" dxfId="426" priority="17">
      <formula>NOT(ISERROR(SEARCH(($B$69),(E11))))</formula>
    </cfRule>
    <cfRule type="expression" dxfId="425" priority="18">
      <formula>NOT(ISERROR(SEARCH(($B$68),(E11))))</formula>
    </cfRule>
    <cfRule type="expression" dxfId="424" priority="19">
      <formula>NOT(ISERROR(SEARCH(($B$67),(E11))))</formula>
    </cfRule>
    <cfRule type="containsBlanks" dxfId="423" priority="21">
      <formula>LEN(TRIM(E11))=0</formula>
    </cfRule>
    <cfRule type="expression" dxfId="422" priority="22">
      <formula>NOT(ISERROR(SEARCH(($B$69),(E11))))</formula>
    </cfRule>
    <cfRule type="expression" dxfId="421" priority="23">
      <formula>NOT(ISERROR(SEARCH(($B$68),(E11))))</formula>
    </cfRule>
    <cfRule type="expression" dxfId="420" priority="20">
      <formula>NOT(ISERROR(SEARCH(($B$66),(E11))))</formula>
    </cfRule>
    <cfRule type="expression" dxfId="419" priority="25">
      <formula>NOT(ISERROR(SEARCH(($B$66),(E11))))</formula>
    </cfRule>
    <cfRule type="expression" dxfId="418" priority="26">
      <formula>NOT(ISERROR(SEARCH(($B$65),(E11))))</formula>
    </cfRule>
    <cfRule type="expression" dxfId="417" priority="51">
      <formula>NOT(ISERROR(SEARCH(($B$68),(E11))))</formula>
    </cfRule>
    <cfRule type="expression" dxfId="416" priority="50">
      <formula>NOT(ISERROR(SEARCH(($B$69),(E11))))</formula>
    </cfRule>
    <cfRule type="expression" dxfId="415" priority="52">
      <formula>NOT(ISERROR(SEARCH(($B$67),(E11))))</formula>
    </cfRule>
    <cfRule type="expression" dxfId="414" priority="53">
      <formula>NOT(ISERROR(SEARCH(($B$66),(E11))))</formula>
    </cfRule>
    <cfRule type="containsBlanks" dxfId="413" priority="54">
      <formula>LEN(TRIM(E11))=0</formula>
    </cfRule>
    <cfRule type="expression" dxfId="412" priority="55">
      <formula>NOT(ISERROR(SEARCH(($B$69),(E11))))</formula>
    </cfRule>
  </conditionalFormatting>
  <conditionalFormatting sqref="E11:E17">
    <cfRule type="containsBlanks" dxfId="411" priority="12">
      <formula>LEN(TRIM(E11))=0</formula>
    </cfRule>
  </conditionalFormatting>
  <conditionalFormatting sqref="E12:E17">
    <cfRule type="expression" dxfId="410" priority="2">
      <formula>NOT(ISERROR(SEARCH(($B$76),(E12))))</formula>
    </cfRule>
    <cfRule type="expression" dxfId="409" priority="3">
      <formula>NOT(ISERROR(SEARCH(($B$77),(E12))))</formula>
    </cfRule>
    <cfRule type="expression" dxfId="408" priority="4">
      <formula>NOT(ISERROR(SEARCH(($B$78),(E12))))</formula>
    </cfRule>
    <cfRule type="expression" dxfId="407" priority="5">
      <formula>NOT(ISERROR(SEARCH(($B$79),(E12))))</formula>
    </cfRule>
    <cfRule type="containsBlanks" dxfId="406" priority="6">
      <formula>LEN(TRIM(E12))=0</formula>
    </cfRule>
    <cfRule type="expression" dxfId="405" priority="11">
      <formula>NOT(ISERROR(SEARCH(($B$79),(E12))))</formula>
    </cfRule>
    <cfRule type="expression" dxfId="404" priority="10">
      <formula>NOT(ISERROR(SEARCH(($B$78),(E12))))</formula>
    </cfRule>
    <cfRule type="expression" dxfId="403" priority="9">
      <formula>NOT(ISERROR(SEARCH(($B$77),(E12))))</formula>
    </cfRule>
    <cfRule type="expression" dxfId="402" priority="1">
      <formula>NOT(ISERROR(SEARCH(($B$75),(E12))))</formula>
    </cfRule>
    <cfRule type="expression" dxfId="401" priority="8">
      <formula>NOT(ISERROR(SEARCH(($B$76),(E12))))</formula>
    </cfRule>
    <cfRule type="expression" dxfId="400" priority="7">
      <formula>NOT(ISERROR(SEARCH(($B$75),(E12))))</formula>
    </cfRule>
  </conditionalFormatting>
  <conditionalFormatting sqref="E18:E20">
    <cfRule type="expression" dxfId="399" priority="36">
      <formula>NOT(ISERROR(SEARCH(($B$67),(E18))))</formula>
    </cfRule>
    <cfRule type="expression" dxfId="398" priority="37">
      <formula>NOT(ISERROR(SEARCH(($B$68),(E18))))</formula>
    </cfRule>
    <cfRule type="expression" dxfId="397" priority="38">
      <formula>NOT(ISERROR(SEARCH(($B$69),(E18))))</formula>
    </cfRule>
    <cfRule type="expression" dxfId="396" priority="31">
      <formula>NOT(ISERROR(SEARCH(($B$67),(E18))))</formula>
    </cfRule>
    <cfRule type="expression" dxfId="395" priority="28">
      <formula>NOT(ISERROR(SEARCH(($B$65),(E18))))</formula>
    </cfRule>
    <cfRule type="expression" dxfId="394" priority="30">
      <formula>NOT(ISERROR(SEARCH(($B$66),(E18))))</formula>
    </cfRule>
    <cfRule type="expression" dxfId="393" priority="32">
      <formula>NOT(ISERROR(SEARCH(($B$68),(E18))))</formula>
    </cfRule>
    <cfRule type="expression" dxfId="392" priority="33">
      <formula>NOT(ISERROR(SEARCH(($B$69),(E18))))</formula>
    </cfRule>
    <cfRule type="expression" dxfId="391" priority="63">
      <formula>NOT(ISERROR(SEARCH(($B$66),(E18))))</formula>
    </cfRule>
    <cfRule type="expression" dxfId="390" priority="64">
      <formula>NOT(ISERROR(SEARCH(($B$67),(E18))))</formula>
    </cfRule>
    <cfRule type="expression" dxfId="389" priority="65">
      <formula>NOT(ISERROR(SEARCH(($B$68),(E18))))</formula>
    </cfRule>
    <cfRule type="expression" dxfId="388" priority="66">
      <formula>NOT(ISERROR(SEARCH(($B$69),(E18))))</formula>
    </cfRule>
    <cfRule type="containsBlanks" dxfId="387" priority="67">
      <formula>LEN(TRIM(E18))=0</formula>
    </cfRule>
    <cfRule type="expression" dxfId="386" priority="68">
      <formula>NOT(ISERROR(SEARCH(($B$66),(E18))))</formula>
    </cfRule>
    <cfRule type="expression" dxfId="385" priority="69">
      <formula>NOT(ISERROR(SEARCH(($B$67),(E18))))</formula>
    </cfRule>
    <cfRule type="expression" dxfId="384" priority="61">
      <formula>NOT(ISERROR(SEARCH(($B$65),(E18))))</formula>
    </cfRule>
    <cfRule type="expression" dxfId="383" priority="71">
      <formula>NOT(ISERROR(SEARCH(($B$69),(E18))))</formula>
    </cfRule>
    <cfRule type="containsBlanks" dxfId="382" priority="72">
      <formula>LEN(TRIM(E18))=0</formula>
    </cfRule>
    <cfRule type="containsBlanks" dxfId="381" priority="34">
      <formula>LEN(TRIM(E18))=0</formula>
    </cfRule>
    <cfRule type="containsBlanks" dxfId="380" priority="39">
      <formula>LEN(TRIM(E18))=0</formula>
    </cfRule>
    <cfRule type="expression" dxfId="379" priority="35">
      <formula>NOT(ISERROR(SEARCH(($B$66),(E18))))</formula>
    </cfRule>
    <cfRule type="expression" dxfId="378" priority="70">
      <formula>NOT(ISERROR(SEARCH(($B$68),(E18))))</formula>
    </cfRule>
  </conditionalFormatting>
  <conditionalFormatting sqref="E18:E60 E11">
    <cfRule type="expression" dxfId="377" priority="41">
      <formula>NOT(ISERROR(SEARCH(($B$66),(E11))))</formula>
    </cfRule>
    <cfRule type="expression" dxfId="376" priority="74">
      <formula>NOT(ISERROR(SEARCH(($B$66),(E11))))</formula>
    </cfRule>
  </conditionalFormatting>
  <conditionalFormatting sqref="E18:E60">
    <cfRule type="expression" dxfId="375" priority="40">
      <formula>NOT(ISERROR(SEARCH(($B$65),(E18))))</formula>
    </cfRule>
    <cfRule type="expression" dxfId="374" priority="73">
      <formula>NOT(ISERROR(SEARCH(($B$65),(E18))))</formula>
    </cfRule>
  </conditionalFormatting>
  <dataValidations count="2">
    <dataValidation type="list" allowBlank="1" showErrorMessage="1" sqref="C12:C60" xr:uid="{00000000-0002-0000-0300-000000000000}">
      <formula1>$J$1:$J$21</formula1>
    </dataValidation>
    <dataValidation type="list" allowBlank="1" showErrorMessage="1" sqref="C11" xr:uid="{D4336828-2C20-4AD5-9BFF-AB29D3D15405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zoomScale="150" zoomScaleNormal="150" workbookViewId="0">
      <pane ySplit="1" topLeftCell="A20" activePane="bottomLeft" state="frozen"/>
      <selection pane="bottomLeft" activeCell="E13" sqref="E1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63" t="s">
        <v>0</v>
      </c>
      <c r="C1" s="64"/>
      <c r="D1" s="64"/>
      <c r="E1" s="64"/>
      <c r="F1" s="64"/>
      <c r="G1" s="64"/>
      <c r="H1" s="64"/>
      <c r="I1" s="65"/>
      <c r="J1" s="16">
        <f>Planejamento!C14</f>
        <v>45579</v>
      </c>
    </row>
    <row r="2" spans="1:20" ht="18" customHeight="1" x14ac:dyDescent="0.25">
      <c r="A2" s="1"/>
      <c r="B2" s="66" t="s">
        <v>1</v>
      </c>
      <c r="C2" s="53"/>
      <c r="D2" s="53"/>
      <c r="E2" s="53"/>
      <c r="F2" s="53"/>
      <c r="G2" s="53"/>
      <c r="H2" s="53"/>
      <c r="I2" s="67"/>
      <c r="J2" s="16">
        <f t="shared" ref="J2:J21" si="0">J1+1</f>
        <v>45580</v>
      </c>
    </row>
    <row r="3" spans="1:20" ht="15.75" customHeight="1" x14ac:dyDescent="0.2">
      <c r="A3" s="1"/>
      <c r="B3" s="68" t="s">
        <v>2</v>
      </c>
      <c r="C3" s="53"/>
      <c r="D3" s="53"/>
      <c r="E3" s="53"/>
      <c r="F3" s="53"/>
      <c r="G3" s="53"/>
      <c r="H3" s="53"/>
      <c r="I3" s="67"/>
      <c r="J3" s="16">
        <f t="shared" si="0"/>
        <v>45581</v>
      </c>
    </row>
    <row r="4" spans="1:20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0"/>
      <c r="I4" s="71"/>
      <c r="J4" s="16">
        <f t="shared" si="0"/>
        <v>45582</v>
      </c>
    </row>
    <row r="5" spans="1:20" ht="15.75" customHeight="1" x14ac:dyDescent="0.2">
      <c r="A5" s="1"/>
      <c r="B5" s="68" t="s">
        <v>4</v>
      </c>
      <c r="C5" s="53"/>
      <c r="D5" s="53"/>
      <c r="E5" s="53"/>
      <c r="F5" s="53"/>
      <c r="G5" s="53"/>
      <c r="H5" s="53"/>
      <c r="I5" s="67"/>
      <c r="J5" s="16">
        <f t="shared" si="0"/>
        <v>45583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45584</v>
      </c>
    </row>
    <row r="7" spans="1:20" ht="22.5" customHeight="1" x14ac:dyDescent="0.4">
      <c r="A7" s="1"/>
      <c r="B7" s="55" t="str">
        <f>'Dados do Projeto'!B7</f>
        <v>Café com Letras</v>
      </c>
      <c r="C7" s="56"/>
      <c r="D7" s="56"/>
      <c r="E7" s="56"/>
      <c r="F7" s="56"/>
      <c r="G7" s="56"/>
      <c r="H7" s="56"/>
      <c r="I7" s="57"/>
      <c r="J7" s="16">
        <f t="shared" si="0"/>
        <v>45585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45586</v>
      </c>
    </row>
    <row r="9" spans="1:20" ht="15.75" customHeight="1" x14ac:dyDescent="0.3">
      <c r="A9" s="1"/>
      <c r="B9" s="78" t="s">
        <v>77</v>
      </c>
      <c r="C9" s="56"/>
      <c r="D9" s="56"/>
      <c r="E9" s="56"/>
      <c r="F9" s="56"/>
      <c r="G9" s="56"/>
      <c r="H9" s="57"/>
      <c r="I9" s="45" t="s">
        <v>42</v>
      </c>
      <c r="J9" s="16">
        <f t="shared" si="0"/>
        <v>45587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45588</v>
      </c>
    </row>
    <row r="11" spans="1:20" ht="48.75" customHeight="1" x14ac:dyDescent="0.2">
      <c r="A11" s="5"/>
      <c r="B11" s="19">
        <v>1</v>
      </c>
      <c r="C11" s="49">
        <v>45599</v>
      </c>
      <c r="D11" s="21" t="s">
        <v>50</v>
      </c>
      <c r="E11" s="50" t="s">
        <v>59</v>
      </c>
      <c r="F11" s="21"/>
      <c r="G11" s="23">
        <v>4</v>
      </c>
      <c r="H11" s="23">
        <v>0</v>
      </c>
      <c r="I11" s="21" t="s">
        <v>80</v>
      </c>
      <c r="J11" s="16">
        <f t="shared" si="0"/>
        <v>45589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49">
        <v>45585</v>
      </c>
      <c r="D12" s="21" t="s">
        <v>81</v>
      </c>
      <c r="E12" s="50" t="s">
        <v>53</v>
      </c>
      <c r="F12" s="21"/>
      <c r="G12" s="23">
        <v>10</v>
      </c>
      <c r="H12" s="23">
        <v>0</v>
      </c>
      <c r="I12" s="21"/>
      <c r="J12" s="16">
        <f t="shared" si="0"/>
        <v>45590</v>
      </c>
    </row>
    <row r="13" spans="1:20" ht="52.5" customHeight="1" x14ac:dyDescent="0.2">
      <c r="A13" s="1"/>
      <c r="B13" s="19">
        <v>3</v>
      </c>
      <c r="C13" s="49">
        <v>45585</v>
      </c>
      <c r="D13" s="21" t="s">
        <v>82</v>
      </c>
      <c r="E13" s="50" t="s">
        <v>55</v>
      </c>
      <c r="F13" s="21"/>
      <c r="G13" s="23">
        <v>10</v>
      </c>
      <c r="H13" s="23">
        <v>0</v>
      </c>
      <c r="I13" s="21"/>
      <c r="J13" s="16">
        <f t="shared" si="0"/>
        <v>45591</v>
      </c>
    </row>
    <row r="14" spans="1:20" ht="51" customHeight="1" x14ac:dyDescent="0.2">
      <c r="A14" s="1"/>
      <c r="B14" s="19">
        <v>4</v>
      </c>
      <c r="C14" s="49">
        <v>45585</v>
      </c>
      <c r="D14" s="21" t="s">
        <v>83</v>
      </c>
      <c r="E14" s="50" t="s">
        <v>84</v>
      </c>
      <c r="F14" s="21"/>
      <c r="G14" s="23">
        <v>10</v>
      </c>
      <c r="H14" s="23">
        <v>0</v>
      </c>
      <c r="I14" s="48"/>
      <c r="J14" s="16">
        <f t="shared" si="0"/>
        <v>45592</v>
      </c>
    </row>
    <row r="15" spans="1:20" ht="51" x14ac:dyDescent="0.2">
      <c r="A15" s="1"/>
      <c r="B15" s="19">
        <v>5</v>
      </c>
      <c r="C15" s="49">
        <v>45592</v>
      </c>
      <c r="D15" s="21" t="s">
        <v>85</v>
      </c>
      <c r="E15" s="50" t="s">
        <v>53</v>
      </c>
      <c r="F15" s="21"/>
      <c r="G15" s="23">
        <v>10</v>
      </c>
      <c r="H15" s="23">
        <v>0</v>
      </c>
      <c r="I15" s="48"/>
      <c r="J15" s="16">
        <f t="shared" si="0"/>
        <v>45593</v>
      </c>
    </row>
    <row r="16" spans="1:20" ht="51" x14ac:dyDescent="0.2">
      <c r="A16" s="1"/>
      <c r="B16" s="19">
        <v>6</v>
      </c>
      <c r="C16" s="49">
        <v>45592</v>
      </c>
      <c r="D16" s="21" t="s">
        <v>86</v>
      </c>
      <c r="E16" s="50" t="s">
        <v>55</v>
      </c>
      <c r="F16" s="21"/>
      <c r="G16" s="23">
        <v>10</v>
      </c>
      <c r="H16" s="23">
        <v>0</v>
      </c>
      <c r="I16" s="48"/>
      <c r="J16" s="16">
        <f t="shared" si="0"/>
        <v>45594</v>
      </c>
    </row>
    <row r="17" spans="1:10" ht="51" x14ac:dyDescent="0.2">
      <c r="A17" s="1"/>
      <c r="B17" s="19">
        <v>7</v>
      </c>
      <c r="C17" s="49">
        <v>45592</v>
      </c>
      <c r="D17" s="21" t="s">
        <v>87</v>
      </c>
      <c r="E17" s="50" t="s">
        <v>84</v>
      </c>
      <c r="F17" s="21"/>
      <c r="G17" s="23">
        <v>10</v>
      </c>
      <c r="H17" s="23">
        <v>0</v>
      </c>
      <c r="I17" s="48"/>
      <c r="J17" s="16">
        <f t="shared" si="0"/>
        <v>45595</v>
      </c>
    </row>
    <row r="18" spans="1:10" ht="63.75" x14ac:dyDescent="0.2">
      <c r="A18" s="1"/>
      <c r="B18" s="19">
        <v>8</v>
      </c>
      <c r="C18" s="49">
        <v>45599</v>
      </c>
      <c r="D18" s="21" t="s">
        <v>88</v>
      </c>
      <c r="E18" s="50" t="s">
        <v>64</v>
      </c>
      <c r="F18" s="21"/>
      <c r="G18" s="23">
        <v>2</v>
      </c>
      <c r="H18" s="23">
        <v>0</v>
      </c>
      <c r="I18" s="48" t="s">
        <v>92</v>
      </c>
      <c r="J18" s="16">
        <f t="shared" si="0"/>
        <v>45596</v>
      </c>
    </row>
    <row r="19" spans="1:10" ht="51" x14ac:dyDescent="0.2">
      <c r="A19" s="1"/>
      <c r="B19" s="19">
        <v>9</v>
      </c>
      <c r="C19" s="49">
        <v>45599</v>
      </c>
      <c r="D19" s="21" t="s">
        <v>89</v>
      </c>
      <c r="E19" s="50" t="s">
        <v>53</v>
      </c>
      <c r="F19" s="21"/>
      <c r="G19" s="23">
        <v>10</v>
      </c>
      <c r="H19" s="23">
        <v>0</v>
      </c>
      <c r="I19" s="48"/>
      <c r="J19" s="16">
        <f t="shared" si="0"/>
        <v>45597</v>
      </c>
    </row>
    <row r="20" spans="1:10" ht="51" x14ac:dyDescent="0.2">
      <c r="A20" s="1"/>
      <c r="B20" s="19">
        <v>10</v>
      </c>
      <c r="C20" s="49">
        <v>45599</v>
      </c>
      <c r="D20" s="21" t="s">
        <v>90</v>
      </c>
      <c r="E20" s="50" t="s">
        <v>55</v>
      </c>
      <c r="F20" s="21"/>
      <c r="G20" s="23">
        <v>10</v>
      </c>
      <c r="H20" s="23">
        <v>0</v>
      </c>
      <c r="I20" s="48"/>
      <c r="J20" s="16">
        <f t="shared" si="0"/>
        <v>45598</v>
      </c>
    </row>
    <row r="21" spans="1:10" ht="51" x14ac:dyDescent="0.2">
      <c r="A21" s="1"/>
      <c r="B21" s="19">
        <v>11</v>
      </c>
      <c r="C21" s="49">
        <v>45599</v>
      </c>
      <c r="D21" s="21" t="s">
        <v>91</v>
      </c>
      <c r="E21" s="50" t="s">
        <v>84</v>
      </c>
      <c r="F21" s="21"/>
      <c r="G21" s="23">
        <v>10</v>
      </c>
      <c r="H21" s="23">
        <v>0</v>
      </c>
      <c r="I21" s="48"/>
      <c r="J21" s="16">
        <f t="shared" si="0"/>
        <v>45599</v>
      </c>
    </row>
    <row r="22" spans="1:10" ht="37.5" customHeight="1" x14ac:dyDescent="0.2">
      <c r="A22" s="1"/>
      <c r="B22" s="19">
        <v>12</v>
      </c>
      <c r="C22" s="49">
        <v>45599</v>
      </c>
      <c r="D22" s="22" t="s">
        <v>63</v>
      </c>
      <c r="E22" s="51" t="s">
        <v>64</v>
      </c>
      <c r="F22" s="21"/>
      <c r="G22" s="23">
        <v>1</v>
      </c>
      <c r="H22" s="23">
        <v>0</v>
      </c>
      <c r="I22" s="48"/>
      <c r="J22" s="16"/>
    </row>
    <row r="23" spans="1:10" ht="37.5" customHeight="1" x14ac:dyDescent="0.2">
      <c r="A23" s="1"/>
      <c r="B23" s="19">
        <v>13</v>
      </c>
      <c r="C23" s="20"/>
      <c r="D23" s="21"/>
      <c r="E23" s="21"/>
      <c r="F23" s="21"/>
      <c r="G23" s="23">
        <v>0</v>
      </c>
      <c r="H23" s="23">
        <v>0</v>
      </c>
      <c r="I23" s="48"/>
      <c r="J23" s="16"/>
    </row>
    <row r="24" spans="1:10" ht="37.5" customHeight="1" x14ac:dyDescent="0.2">
      <c r="A24" s="1"/>
      <c r="B24" s="19">
        <v>14</v>
      </c>
      <c r="C24" s="20"/>
      <c r="D24" s="21"/>
      <c r="E24" s="21"/>
      <c r="F24" s="21"/>
      <c r="G24" s="23">
        <v>0</v>
      </c>
      <c r="H24" s="23">
        <v>0</v>
      </c>
      <c r="I24" s="48"/>
      <c r="J24" s="16"/>
    </row>
    <row r="25" spans="1:10" ht="37.5" customHeight="1" x14ac:dyDescent="0.2">
      <c r="A25" s="1"/>
      <c r="B25" s="19">
        <v>15</v>
      </c>
      <c r="C25" s="20"/>
      <c r="D25" s="21"/>
      <c r="E25" s="21"/>
      <c r="F25" s="21"/>
      <c r="G25" s="23">
        <v>0</v>
      </c>
      <c r="H25" s="23">
        <v>0</v>
      </c>
      <c r="I25" s="48"/>
      <c r="J25" s="16"/>
    </row>
    <row r="26" spans="1:10" ht="37.5" customHeight="1" x14ac:dyDescent="0.2">
      <c r="A26" s="1"/>
      <c r="B26" s="19">
        <v>16</v>
      </c>
      <c r="C26" s="20"/>
      <c r="D26" s="21"/>
      <c r="E26" s="21"/>
      <c r="F26" s="21"/>
      <c r="G26" s="23">
        <v>0</v>
      </c>
      <c r="H26" s="23">
        <v>0</v>
      </c>
      <c r="I26" s="48"/>
      <c r="J26" s="16"/>
    </row>
    <row r="27" spans="1:10" ht="37.5" customHeight="1" x14ac:dyDescent="0.2">
      <c r="A27" s="1"/>
      <c r="B27" s="19">
        <v>17</v>
      </c>
      <c r="C27" s="20"/>
      <c r="D27" s="21"/>
      <c r="E27" s="21"/>
      <c r="F27" s="21"/>
      <c r="G27" s="23">
        <v>0</v>
      </c>
      <c r="H27" s="23">
        <v>0</v>
      </c>
      <c r="I27" s="48"/>
      <c r="J27" s="16"/>
    </row>
    <row r="28" spans="1:10" ht="37.5" customHeight="1" x14ac:dyDescent="0.2">
      <c r="A28" s="1"/>
      <c r="B28" s="19">
        <v>18</v>
      </c>
      <c r="C28" s="20"/>
      <c r="D28" s="21"/>
      <c r="E28" s="21"/>
      <c r="F28" s="21"/>
      <c r="G28" s="23">
        <v>0</v>
      </c>
      <c r="H28" s="23">
        <v>0</v>
      </c>
      <c r="I28" s="48"/>
      <c r="J28" s="16"/>
    </row>
    <row r="29" spans="1:10" ht="37.5" customHeight="1" x14ac:dyDescent="0.2">
      <c r="A29" s="1"/>
      <c r="B29" s="19">
        <v>19</v>
      </c>
      <c r="C29" s="20"/>
      <c r="D29" s="21"/>
      <c r="E29" s="21"/>
      <c r="F29" s="21"/>
      <c r="G29" s="23">
        <v>0</v>
      </c>
      <c r="H29" s="23">
        <v>0</v>
      </c>
      <c r="I29" s="48"/>
      <c r="J29" s="16"/>
    </row>
    <row r="30" spans="1:10" ht="37.5" customHeight="1" x14ac:dyDescent="0.2">
      <c r="A30" s="1"/>
      <c r="B30" s="19">
        <v>20</v>
      </c>
      <c r="C30" s="20"/>
      <c r="D30" s="21"/>
      <c r="E30" s="21"/>
      <c r="F30" s="21"/>
      <c r="G30" s="23">
        <v>0</v>
      </c>
      <c r="H30" s="23">
        <v>0</v>
      </c>
      <c r="I30" s="48"/>
      <c r="J30" s="16"/>
    </row>
    <row r="31" spans="1:10" ht="37.5" customHeight="1" x14ac:dyDescent="0.2">
      <c r="A31" s="1"/>
      <c r="B31" s="19">
        <v>21</v>
      </c>
      <c r="C31" s="20"/>
      <c r="D31" s="21"/>
      <c r="E31" s="21"/>
      <c r="F31" s="21"/>
      <c r="G31" s="23">
        <v>0</v>
      </c>
      <c r="H31" s="23">
        <v>0</v>
      </c>
      <c r="I31" s="48"/>
    </row>
    <row r="32" spans="1:10" ht="37.5" customHeight="1" x14ac:dyDescent="0.2">
      <c r="A32" s="1"/>
      <c r="B32" s="19">
        <v>22</v>
      </c>
      <c r="C32" s="20"/>
      <c r="D32" s="21"/>
      <c r="E32" s="21"/>
      <c r="F32" s="21"/>
      <c r="G32" s="23">
        <v>0</v>
      </c>
      <c r="H32" s="23">
        <v>0</v>
      </c>
      <c r="I32" s="48"/>
    </row>
    <row r="33" spans="1:9" ht="37.5" customHeight="1" x14ac:dyDescent="0.2">
      <c r="A33" s="1"/>
      <c r="B33" s="19">
        <v>23</v>
      </c>
      <c r="C33" s="20"/>
      <c r="D33" s="21"/>
      <c r="E33" s="21"/>
      <c r="F33" s="21"/>
      <c r="G33" s="23">
        <v>0</v>
      </c>
      <c r="H33" s="23">
        <v>0</v>
      </c>
      <c r="I33" s="48"/>
    </row>
    <row r="34" spans="1:9" ht="37.5" customHeight="1" x14ac:dyDescent="0.2">
      <c r="A34" s="1"/>
      <c r="B34" s="19">
        <v>24</v>
      </c>
      <c r="C34" s="20"/>
      <c r="D34" s="21"/>
      <c r="E34" s="21"/>
      <c r="F34" s="21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1"/>
      <c r="E35" s="21"/>
      <c r="F35" s="21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1"/>
      <c r="E36" s="21"/>
      <c r="F36" s="21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1"/>
      <c r="E37" s="21"/>
      <c r="F37" s="21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1"/>
      <c r="E38" s="21"/>
      <c r="F38" s="21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1"/>
      <c r="E39" s="21"/>
      <c r="F39" s="21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1"/>
      <c r="E40" s="21"/>
      <c r="F40" s="21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1"/>
      <c r="E41" s="21"/>
      <c r="F41" s="21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1"/>
      <c r="E42" s="21"/>
      <c r="F42" s="21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1"/>
      <c r="E43" s="21"/>
      <c r="F43" s="21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1"/>
      <c r="E44" s="21"/>
      <c r="F44" s="21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1"/>
      <c r="E45" s="21"/>
      <c r="F45" s="21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1"/>
      <c r="E46" s="21"/>
      <c r="F46" s="21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1"/>
      <c r="E47" s="21"/>
      <c r="F47" s="21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1"/>
      <c r="E48" s="21"/>
      <c r="F48" s="21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1"/>
      <c r="E49" s="21"/>
      <c r="F49" s="21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1"/>
      <c r="E50" s="21"/>
      <c r="F50" s="21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1"/>
      <c r="E51" s="21"/>
      <c r="F51" s="21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47"/>
      <c r="E52" s="21"/>
      <c r="F52" s="21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47"/>
      <c r="E53" s="21"/>
      <c r="F53" s="21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47"/>
      <c r="E54" s="21"/>
      <c r="F54" s="21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47"/>
      <c r="E55" s="21"/>
      <c r="F55" s="21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1"/>
      <c r="E56" s="21"/>
      <c r="F56" s="21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1"/>
      <c r="F57" s="21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1"/>
      <c r="F58" s="21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1"/>
      <c r="F59" s="21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1"/>
      <c r="F60" s="21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97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12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8" t="s">
        <v>66</v>
      </c>
      <c r="C63" s="56"/>
      <c r="D63" s="56"/>
      <c r="E63" s="56"/>
      <c r="F63" s="56"/>
      <c r="G63" s="56"/>
      <c r="H63" s="57"/>
    </row>
    <row r="64" spans="1:9" ht="15.75" customHeight="1" x14ac:dyDescent="0.2">
      <c r="A64" s="1"/>
      <c r="B64" s="79" t="s">
        <v>67</v>
      </c>
      <c r="C64" s="56"/>
      <c r="D64" s="56"/>
      <c r="E64" s="56"/>
      <c r="F64" s="57"/>
      <c r="G64" s="18" t="s">
        <v>68</v>
      </c>
      <c r="H64" s="18" t="s">
        <v>15</v>
      </c>
    </row>
    <row r="65" spans="1:9" ht="15.75" customHeight="1" x14ac:dyDescent="0.2">
      <c r="A65" s="1"/>
      <c r="B65" s="77" t="str">
        <f>'Dados do Projeto'!B10</f>
        <v>Allan dos Anjos Viana</v>
      </c>
      <c r="C65" s="56"/>
      <c r="D65" s="56"/>
      <c r="E65" s="56"/>
      <c r="F65" s="57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7" t="str">
        <f>'Dados do Projeto'!B11</f>
        <v>Danilo Leal Raul</v>
      </c>
      <c r="C66" s="56"/>
      <c r="D66" s="56"/>
      <c r="E66" s="56"/>
      <c r="F66" s="57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7" t="str">
        <f>'Dados do Projeto'!B12</f>
        <v>João de Sousa Lourenço</v>
      </c>
      <c r="C67" s="56"/>
      <c r="D67" s="56"/>
      <c r="E67" s="56"/>
      <c r="F67" s="57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7" t="str">
        <f>'Dados do Projeto'!B13</f>
        <v>Marco Tulio Crecencio Araujo</v>
      </c>
      <c r="C68" s="56"/>
      <c r="D68" s="56"/>
      <c r="E68" s="56"/>
      <c r="F68" s="57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7" t="str">
        <f>'Dados do Projeto'!B14</f>
        <v>Mariana Carvalho Silva Ribeiro</v>
      </c>
      <c r="C69" s="56"/>
      <c r="D69" s="56"/>
      <c r="E69" s="56"/>
      <c r="F69" s="57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7" t="str">
        <f>'Dados do Projeto'!B15</f>
        <v>Rodrigo Carvalho Cattoi da Costa</v>
      </c>
      <c r="C70" s="56"/>
      <c r="D70" s="56"/>
      <c r="E70" s="56"/>
      <c r="F70" s="57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373" priority="72">
      <formula>AND(ISNUMBER(C11),TRUNC(C11)&lt;TODAY())</formula>
    </cfRule>
  </conditionalFormatting>
  <conditionalFormatting sqref="E11:E21 E23:E60">
    <cfRule type="expression" dxfId="372" priority="89">
      <formula>NOT(ISERROR(SEARCH(($B$69),(E11))))</formula>
    </cfRule>
    <cfRule type="expression" dxfId="371" priority="88">
      <formula>NOT(ISERROR(SEARCH(($B$68),(E11))))</formula>
    </cfRule>
    <cfRule type="expression" dxfId="370" priority="87">
      <formula>NOT(ISERROR(SEARCH(($B$67),(E11))))</formula>
    </cfRule>
    <cfRule type="expression" dxfId="369" priority="86">
      <formula>NOT(ISERROR(SEARCH(($B$66),(E11))))</formula>
    </cfRule>
    <cfRule type="expression" dxfId="368" priority="83">
      <formula>NOT(ISERROR(SEARCH(($B$65),(E11))))</formula>
    </cfRule>
    <cfRule type="containsBlanks" dxfId="367" priority="90">
      <formula>LEN(TRIM(E11))=0</formula>
    </cfRule>
  </conditionalFormatting>
  <conditionalFormatting sqref="E11:E21">
    <cfRule type="expression" dxfId="366" priority="67">
      <formula>NOT(ISERROR(SEARCH(($B$66),(E11))))</formula>
    </cfRule>
    <cfRule type="containsBlanks" dxfId="365" priority="71">
      <formula>LEN(TRIM(E11))=0</formula>
    </cfRule>
    <cfRule type="expression" dxfId="364" priority="70">
      <formula>NOT(ISERROR(SEARCH(($B$69),(E11))))</formula>
    </cfRule>
    <cfRule type="expression" dxfId="363" priority="69">
      <formula>NOT(ISERROR(SEARCH(($B$68),(E11))))</formula>
    </cfRule>
    <cfRule type="expression" dxfId="362" priority="68">
      <formula>NOT(ISERROR(SEARCH(($B$67),(E11))))</formula>
    </cfRule>
    <cfRule type="expression" dxfId="361" priority="64">
      <formula>NOT(ISERROR(SEARCH(($B$65),(E11))))</formula>
    </cfRule>
  </conditionalFormatting>
  <conditionalFormatting sqref="E13 E16:E17">
    <cfRule type="containsBlanks" dxfId="360" priority="54">
      <formula>LEN(TRIM(E13))=0</formula>
    </cfRule>
    <cfRule type="expression" dxfId="359" priority="55">
      <formula>NOT(ISERROR(SEARCH(($B$69),(E13))))</formula>
    </cfRule>
    <cfRule type="containsBlanks" dxfId="358" priority="78">
      <formula>LEN(TRIM(E13))=0</formula>
    </cfRule>
    <cfRule type="expression" dxfId="357" priority="82">
      <formula>NOT(ISERROR(SEARCH(($B$66),(E13))))</formula>
    </cfRule>
    <cfRule type="expression" dxfId="356" priority="81">
      <formula>NOT(ISERROR(SEARCH(($B$67),(E13))))</formula>
    </cfRule>
    <cfRule type="expression" dxfId="355" priority="80">
      <formula>NOT(ISERROR(SEARCH(($B$68),(E13))))</formula>
    </cfRule>
    <cfRule type="expression" dxfId="354" priority="79">
      <formula>NOT(ISERROR(SEARCH(($B$69),(E13))))</formula>
    </cfRule>
    <cfRule type="expression" dxfId="353" priority="77">
      <formula>NOT(ISERROR(SEARCH(($B$66),(E13))))</formula>
    </cfRule>
    <cfRule type="expression" dxfId="352" priority="76">
      <formula>NOT(ISERROR(SEARCH(($B$67),(E13))))</formula>
    </cfRule>
    <cfRule type="expression" dxfId="351" priority="75">
      <formula>NOT(ISERROR(SEARCH(($B$68),(E13))))</formula>
    </cfRule>
    <cfRule type="expression" dxfId="350" priority="74">
      <formula>NOT(ISERROR(SEARCH(($B$69),(E13))))</formula>
    </cfRule>
    <cfRule type="expression" dxfId="349" priority="63">
      <formula>NOT(ISERROR(SEARCH(($B$66),(E13))))</formula>
    </cfRule>
    <cfRule type="expression" dxfId="348" priority="62">
      <formula>NOT(ISERROR(SEARCH(($B$67),(E13))))</formula>
    </cfRule>
    <cfRule type="expression" dxfId="347" priority="61">
      <formula>NOT(ISERROR(SEARCH(($B$68),(E13))))</formula>
    </cfRule>
    <cfRule type="expression" dxfId="346" priority="60">
      <formula>NOT(ISERROR(SEARCH(($B$69),(E13))))</formula>
    </cfRule>
    <cfRule type="containsBlanks" dxfId="345" priority="59">
      <formula>LEN(TRIM(E13))=0</formula>
    </cfRule>
    <cfRule type="expression" dxfId="344" priority="58">
      <formula>NOT(ISERROR(SEARCH(($B$66),(E13))))</formula>
    </cfRule>
    <cfRule type="expression" dxfId="343" priority="57">
      <formula>NOT(ISERROR(SEARCH(($B$67),(E13))))</formula>
    </cfRule>
    <cfRule type="expression" dxfId="342" priority="56">
      <formula>NOT(ISERROR(SEARCH(($B$68),(E13))))</formula>
    </cfRule>
  </conditionalFormatting>
  <conditionalFormatting sqref="E20:E21">
    <cfRule type="expression" dxfId="341" priority="52">
      <formula>NOT(ISERROR(SEARCH(($B$67),(E20))))</formula>
    </cfRule>
    <cfRule type="expression" dxfId="340" priority="53">
      <formula>NOT(ISERROR(SEARCH(($B$66),(E20))))</formula>
    </cfRule>
    <cfRule type="expression" dxfId="339" priority="36">
      <formula>NOT(ISERROR(SEARCH(($B$69),(E20))))</formula>
    </cfRule>
    <cfRule type="expression" dxfId="338" priority="37">
      <formula>NOT(ISERROR(SEARCH(($B$68),(E20))))</formula>
    </cfRule>
    <cfRule type="expression" dxfId="337" priority="38">
      <formula>NOT(ISERROR(SEARCH(($B$67),(E20))))</formula>
    </cfRule>
    <cfRule type="expression" dxfId="336" priority="39">
      <formula>NOT(ISERROR(SEARCH(($B$66),(E20))))</formula>
    </cfRule>
    <cfRule type="containsBlanks" dxfId="335" priority="40">
      <formula>LEN(TRIM(E20))=0</formula>
    </cfRule>
    <cfRule type="expression" dxfId="334" priority="41">
      <formula>NOT(ISERROR(SEARCH(($B$69),(E20))))</formula>
    </cfRule>
    <cfRule type="expression" dxfId="333" priority="42">
      <formula>NOT(ISERROR(SEARCH(($B$68),(E20))))</formula>
    </cfRule>
    <cfRule type="expression" dxfId="332" priority="43">
      <formula>NOT(ISERROR(SEARCH(($B$67),(E20))))</formula>
    </cfRule>
    <cfRule type="expression" dxfId="331" priority="44">
      <formula>NOT(ISERROR(SEARCH(($B$66),(E20))))</formula>
    </cfRule>
    <cfRule type="expression" dxfId="330" priority="45">
      <formula>NOT(ISERROR(SEARCH(($B$69),(E20))))</formula>
    </cfRule>
    <cfRule type="expression" dxfId="329" priority="46">
      <formula>NOT(ISERROR(SEARCH(($B$68),(E20))))</formula>
    </cfRule>
    <cfRule type="expression" dxfId="328" priority="47">
      <formula>NOT(ISERROR(SEARCH(($B$67),(E20))))</formula>
    </cfRule>
    <cfRule type="expression" dxfId="327" priority="48">
      <formula>NOT(ISERROR(SEARCH(($B$66),(E20))))</formula>
    </cfRule>
    <cfRule type="containsBlanks" dxfId="326" priority="49">
      <formula>LEN(TRIM(E20))=0</formula>
    </cfRule>
    <cfRule type="expression" dxfId="325" priority="50">
      <formula>NOT(ISERROR(SEARCH(($B$69),(E20))))</formula>
    </cfRule>
    <cfRule type="expression" dxfId="324" priority="51">
      <formula>NOT(ISERROR(SEARCH(($B$68),(E20))))</formula>
    </cfRule>
  </conditionalFormatting>
  <conditionalFormatting sqref="E20:E60">
    <cfRule type="containsBlanks" dxfId="323" priority="34">
      <formula>LEN(TRIM(E20))=0</formula>
    </cfRule>
  </conditionalFormatting>
  <conditionalFormatting sqref="E22">
    <cfRule type="expression" dxfId="322" priority="1">
      <formula>NOT(ISERROR(SEARCH(($B$65),(E22))))</formula>
    </cfRule>
    <cfRule type="expression" dxfId="321" priority="2">
      <formula>NOT(ISERROR(SEARCH(($B$66),(E22))))</formula>
    </cfRule>
    <cfRule type="expression" dxfId="320" priority="7">
      <formula>NOT(ISERROR(SEARCH(($B$66),(E22))))</formula>
    </cfRule>
    <cfRule type="containsBlanks" dxfId="319" priority="6">
      <formula>LEN(TRIM(E22))=0</formula>
    </cfRule>
    <cfRule type="expression" dxfId="318" priority="5">
      <formula>NOT(ISERROR(SEARCH(($B$69),(E22))))</formula>
    </cfRule>
    <cfRule type="expression" dxfId="317" priority="4">
      <formula>NOT(ISERROR(SEARCH(($B$68),(E22))))</formula>
    </cfRule>
    <cfRule type="expression" dxfId="316" priority="3">
      <formula>NOT(ISERROR(SEARCH(($B$67),(E22))))</formula>
    </cfRule>
    <cfRule type="containsBlanks" dxfId="315" priority="28">
      <formula>LEN(TRIM(E22))=0</formula>
    </cfRule>
    <cfRule type="expression" dxfId="314" priority="27">
      <formula>NOT(ISERROR(SEARCH(($B$69),(E22))))</formula>
    </cfRule>
    <cfRule type="expression" dxfId="313" priority="26">
      <formula>NOT(ISERROR(SEARCH(($B$68),(E22))))</formula>
    </cfRule>
    <cfRule type="expression" dxfId="312" priority="25">
      <formula>NOT(ISERROR(SEARCH(($B$67),(E22))))</formula>
    </cfRule>
    <cfRule type="expression" dxfId="311" priority="24">
      <formula>NOT(ISERROR(SEARCH(($B$66),(E22))))</formula>
    </cfRule>
    <cfRule type="containsBlanks" dxfId="310" priority="23">
      <formula>LEN(TRIM(E22))=0</formula>
    </cfRule>
    <cfRule type="expression" dxfId="309" priority="22">
      <formula>NOT(ISERROR(SEARCH(($B$69),(E22))))</formula>
    </cfRule>
    <cfRule type="expression" dxfId="308" priority="21">
      <formula>NOT(ISERROR(SEARCH(($B$68),(E22))))</formula>
    </cfRule>
    <cfRule type="expression" dxfId="307" priority="20">
      <formula>NOT(ISERROR(SEARCH(($B$67),(E22))))</formula>
    </cfRule>
    <cfRule type="expression" dxfId="306" priority="19">
      <formula>NOT(ISERROR(SEARCH(($B$66),(E22))))</formula>
    </cfRule>
    <cfRule type="expression" dxfId="305" priority="18">
      <formula>NOT(ISERROR(SEARCH(($B$65),(E22))))</formula>
    </cfRule>
    <cfRule type="containsBlanks" dxfId="304" priority="17">
      <formula>LEN(TRIM(E22))=0</formula>
    </cfRule>
    <cfRule type="expression" dxfId="303" priority="16">
      <formula>NOT(ISERROR(SEARCH(($B$69),(E22))))</formula>
    </cfRule>
    <cfRule type="expression" dxfId="302" priority="15">
      <formula>NOT(ISERROR(SEARCH(($B$68),(E22))))</formula>
    </cfRule>
    <cfRule type="expression" dxfId="301" priority="14">
      <formula>NOT(ISERROR(SEARCH(($B$67),(E22))))</formula>
    </cfRule>
    <cfRule type="containsBlanks" dxfId="300" priority="11">
      <formula>LEN(TRIM(E22))=0</formula>
    </cfRule>
    <cfRule type="expression" dxfId="299" priority="13">
      <formula>NOT(ISERROR(SEARCH(($B$66),(E22))))</formula>
    </cfRule>
    <cfRule type="expression" dxfId="298" priority="12">
      <formula>NOT(ISERROR(SEARCH(($B$65),(E22))))</formula>
    </cfRule>
    <cfRule type="expression" dxfId="297" priority="10">
      <formula>NOT(ISERROR(SEARCH(($B$69),(E22))))</formula>
    </cfRule>
    <cfRule type="expression" dxfId="296" priority="9">
      <formula>NOT(ISERROR(SEARCH(($B$68),(E22))))</formula>
    </cfRule>
    <cfRule type="expression" dxfId="295" priority="8">
      <formula>NOT(ISERROR(SEARCH(($B$67),(E22))))</formula>
    </cfRule>
  </conditionalFormatting>
  <conditionalFormatting sqref="E22:E60">
    <cfRule type="expression" dxfId="294" priority="33">
      <formula>NOT(ISERROR(SEARCH(($B$69),(E22))))</formula>
    </cfRule>
    <cfRule type="expression" dxfId="293" priority="32">
      <formula>NOT(ISERROR(SEARCH(($B$68),(E22))))</formula>
    </cfRule>
    <cfRule type="expression" dxfId="292" priority="31">
      <formula>NOT(ISERROR(SEARCH(($B$67),(E22))))</formula>
    </cfRule>
    <cfRule type="expression" dxfId="291" priority="30">
      <formula>NOT(ISERROR(SEARCH(($B$66),(E22))))</formula>
    </cfRule>
    <cfRule type="expression" dxfId="290" priority="29">
      <formula>NOT(ISERROR(SEARCH(($B$65),(E22))))</formula>
    </cfRule>
  </conditionalFormatting>
  <dataValidations count="1">
    <dataValidation type="list" allowBlank="1" showErrorMessage="1" sqref="C11:C60" xr:uid="{00000000-0002-0000-04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tabSelected="1" zoomScale="125" zoomScaleNormal="125" workbookViewId="0">
      <pane ySplit="1" topLeftCell="A2" activePane="bottomLeft" state="frozen"/>
      <selection pane="bottomLeft" activeCell="G29" sqref="G29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63" t="s">
        <v>0</v>
      </c>
      <c r="C1" s="64"/>
      <c r="D1" s="64"/>
      <c r="E1" s="64"/>
      <c r="F1" s="64"/>
      <c r="G1" s="64"/>
      <c r="H1" s="64"/>
      <c r="I1" s="65"/>
      <c r="J1" s="16">
        <f>Planejamento!C15</f>
        <v>45600</v>
      </c>
    </row>
    <row r="2" spans="1:20" ht="18" customHeight="1" x14ac:dyDescent="0.25">
      <c r="A2" s="1"/>
      <c r="B2" s="66" t="s">
        <v>1</v>
      </c>
      <c r="C2" s="53"/>
      <c r="D2" s="53"/>
      <c r="E2" s="53"/>
      <c r="F2" s="53"/>
      <c r="G2" s="53"/>
      <c r="H2" s="53"/>
      <c r="I2" s="67"/>
      <c r="J2" s="16">
        <f t="shared" ref="J2:J21" si="0">J1+1</f>
        <v>45601</v>
      </c>
    </row>
    <row r="3" spans="1:20" ht="15.75" customHeight="1" x14ac:dyDescent="0.2">
      <c r="A3" s="1"/>
      <c r="B3" s="68" t="s">
        <v>2</v>
      </c>
      <c r="C3" s="53"/>
      <c r="D3" s="53"/>
      <c r="E3" s="53"/>
      <c r="F3" s="53"/>
      <c r="G3" s="53"/>
      <c r="H3" s="53"/>
      <c r="I3" s="67"/>
      <c r="J3" s="16">
        <f t="shared" si="0"/>
        <v>45602</v>
      </c>
    </row>
    <row r="4" spans="1:20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0"/>
      <c r="I4" s="71"/>
      <c r="J4" s="16">
        <f t="shared" si="0"/>
        <v>45603</v>
      </c>
    </row>
    <row r="5" spans="1:20" ht="15.75" customHeight="1" x14ac:dyDescent="0.2">
      <c r="A5" s="1"/>
      <c r="B5" s="68" t="s">
        <v>4</v>
      </c>
      <c r="C5" s="53"/>
      <c r="D5" s="53"/>
      <c r="E5" s="53"/>
      <c r="F5" s="53"/>
      <c r="G5" s="53"/>
      <c r="H5" s="53"/>
      <c r="I5" s="67"/>
      <c r="J5" s="16">
        <f t="shared" si="0"/>
        <v>45604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45605</v>
      </c>
    </row>
    <row r="7" spans="1:20" ht="22.5" customHeight="1" x14ac:dyDescent="0.4">
      <c r="A7" s="1"/>
      <c r="B7" s="55" t="str">
        <f>'Dados do Projeto'!B7</f>
        <v>Café com Letras</v>
      </c>
      <c r="C7" s="56"/>
      <c r="D7" s="56"/>
      <c r="E7" s="56"/>
      <c r="F7" s="56"/>
      <c r="G7" s="56"/>
      <c r="H7" s="56"/>
      <c r="I7" s="57"/>
      <c r="J7" s="16">
        <f t="shared" si="0"/>
        <v>45606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45607</v>
      </c>
    </row>
    <row r="9" spans="1:20" ht="15.75" customHeight="1" x14ac:dyDescent="0.3">
      <c r="A9" s="1"/>
      <c r="B9" s="78" t="s">
        <v>78</v>
      </c>
      <c r="C9" s="56"/>
      <c r="D9" s="56"/>
      <c r="E9" s="56"/>
      <c r="F9" s="56"/>
      <c r="G9" s="56"/>
      <c r="H9" s="57"/>
      <c r="I9" s="45" t="s">
        <v>42</v>
      </c>
      <c r="J9" s="16">
        <f t="shared" si="0"/>
        <v>45608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45609</v>
      </c>
    </row>
    <row r="11" spans="1:20" ht="48.75" customHeight="1" x14ac:dyDescent="0.2">
      <c r="A11" s="5"/>
      <c r="B11" s="19">
        <v>1</v>
      </c>
      <c r="C11" s="49">
        <v>45620</v>
      </c>
      <c r="D11" s="21" t="s">
        <v>50</v>
      </c>
      <c r="E11" s="50" t="s">
        <v>59</v>
      </c>
      <c r="F11" s="21"/>
      <c r="G11" s="23">
        <v>4</v>
      </c>
      <c r="H11" s="23">
        <v>0</v>
      </c>
      <c r="I11" s="21" t="s">
        <v>80</v>
      </c>
      <c r="J11" s="16">
        <f t="shared" si="0"/>
        <v>45610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>
        <v>45606</v>
      </c>
      <c r="D12" s="21" t="s">
        <v>93</v>
      </c>
      <c r="E12" s="22" t="s">
        <v>64</v>
      </c>
      <c r="F12" s="22"/>
      <c r="G12" s="23">
        <v>1</v>
      </c>
      <c r="H12" s="23">
        <v>0</v>
      </c>
      <c r="I12" s="22"/>
      <c r="J12" s="16">
        <f t="shared" si="0"/>
        <v>45611</v>
      </c>
    </row>
    <row r="13" spans="1:20" ht="52.5" customHeight="1" x14ac:dyDescent="0.2">
      <c r="A13" s="1"/>
      <c r="B13" s="19">
        <v>3</v>
      </c>
      <c r="C13" s="20">
        <v>45606</v>
      </c>
      <c r="D13" s="21" t="s">
        <v>94</v>
      </c>
      <c r="E13" s="21" t="s">
        <v>96</v>
      </c>
      <c r="F13" s="22"/>
      <c r="G13" s="23">
        <v>2</v>
      </c>
      <c r="H13" s="23">
        <v>0</v>
      </c>
      <c r="I13" s="22"/>
      <c r="J13" s="16">
        <f t="shared" si="0"/>
        <v>45612</v>
      </c>
    </row>
    <row r="14" spans="1:20" ht="51" customHeight="1" x14ac:dyDescent="0.2">
      <c r="A14" s="1"/>
      <c r="B14" s="19">
        <v>4</v>
      </c>
      <c r="C14" s="20">
        <v>45606</v>
      </c>
      <c r="D14" s="21" t="s">
        <v>95</v>
      </c>
      <c r="E14" s="50" t="s">
        <v>59</v>
      </c>
      <c r="F14" s="22"/>
      <c r="G14" s="23">
        <v>1</v>
      </c>
      <c r="H14" s="23">
        <v>0</v>
      </c>
      <c r="I14" s="31"/>
      <c r="J14" s="16">
        <f t="shared" si="0"/>
        <v>45613</v>
      </c>
    </row>
    <row r="15" spans="1:20" ht="37.5" customHeight="1" x14ac:dyDescent="0.2">
      <c r="A15" s="1"/>
      <c r="B15" s="19">
        <v>5</v>
      </c>
      <c r="C15" s="20">
        <v>45606</v>
      </c>
      <c r="D15" s="21" t="s">
        <v>97</v>
      </c>
      <c r="E15" s="50" t="s">
        <v>53</v>
      </c>
      <c r="F15" s="22"/>
      <c r="G15" s="23">
        <v>5</v>
      </c>
      <c r="H15" s="23">
        <v>0</v>
      </c>
      <c r="I15" s="31"/>
      <c r="J15" s="16">
        <f t="shared" si="0"/>
        <v>45614</v>
      </c>
    </row>
    <row r="16" spans="1:20" ht="37.5" customHeight="1" x14ac:dyDescent="0.2">
      <c r="A16" s="1"/>
      <c r="B16" s="19">
        <v>6</v>
      </c>
      <c r="C16" s="20">
        <v>45606</v>
      </c>
      <c r="D16" s="21" t="s">
        <v>98</v>
      </c>
      <c r="E16" s="50" t="s">
        <v>55</v>
      </c>
      <c r="F16" s="22"/>
      <c r="G16" s="23">
        <v>5</v>
      </c>
      <c r="H16" s="23">
        <v>0</v>
      </c>
      <c r="I16" s="31"/>
      <c r="J16" s="16">
        <f t="shared" si="0"/>
        <v>45615</v>
      </c>
    </row>
    <row r="17" spans="1:10" ht="37.5" customHeight="1" x14ac:dyDescent="0.2">
      <c r="A17" s="1"/>
      <c r="B17" s="19">
        <v>7</v>
      </c>
      <c r="C17" s="20">
        <v>45606</v>
      </c>
      <c r="D17" s="21" t="s">
        <v>99</v>
      </c>
      <c r="E17" s="50" t="s">
        <v>84</v>
      </c>
      <c r="F17" s="22"/>
      <c r="G17" s="23">
        <v>5</v>
      </c>
      <c r="H17" s="23">
        <v>0</v>
      </c>
      <c r="I17" s="31"/>
      <c r="J17" s="16">
        <f t="shared" si="0"/>
        <v>45616</v>
      </c>
    </row>
    <row r="18" spans="1:10" ht="37.5" customHeight="1" x14ac:dyDescent="0.2">
      <c r="A18" s="1"/>
      <c r="B18" s="19">
        <v>8</v>
      </c>
      <c r="C18" s="20">
        <v>45613</v>
      </c>
      <c r="D18" s="21" t="s">
        <v>100</v>
      </c>
      <c r="E18" s="50" t="s">
        <v>53</v>
      </c>
      <c r="F18" s="22"/>
      <c r="G18" s="23">
        <v>5</v>
      </c>
      <c r="H18" s="23">
        <v>0</v>
      </c>
      <c r="I18" s="31"/>
      <c r="J18" s="16">
        <f t="shared" si="0"/>
        <v>45617</v>
      </c>
    </row>
    <row r="19" spans="1:10" ht="37.5" customHeight="1" x14ac:dyDescent="0.2">
      <c r="A19" s="1"/>
      <c r="B19" s="19">
        <v>9</v>
      </c>
      <c r="C19" s="20">
        <v>45613</v>
      </c>
      <c r="D19" s="21" t="s">
        <v>101</v>
      </c>
      <c r="E19" s="50" t="s">
        <v>55</v>
      </c>
      <c r="F19" s="22"/>
      <c r="G19" s="23">
        <v>5</v>
      </c>
      <c r="H19" s="23">
        <v>0</v>
      </c>
      <c r="I19" s="31"/>
      <c r="J19" s="16">
        <f t="shared" si="0"/>
        <v>45618</v>
      </c>
    </row>
    <row r="20" spans="1:10" ht="37.5" customHeight="1" x14ac:dyDescent="0.2">
      <c r="A20" s="1"/>
      <c r="B20" s="19">
        <v>10</v>
      </c>
      <c r="C20" s="20">
        <v>45613</v>
      </c>
      <c r="D20" s="21" t="s">
        <v>102</v>
      </c>
      <c r="E20" s="50" t="s">
        <v>84</v>
      </c>
      <c r="F20" s="22"/>
      <c r="G20" s="23">
        <v>5</v>
      </c>
      <c r="H20" s="23">
        <v>0</v>
      </c>
      <c r="I20" s="31"/>
      <c r="J20" s="16">
        <f t="shared" si="0"/>
        <v>45619</v>
      </c>
    </row>
    <row r="21" spans="1:10" ht="37.5" customHeight="1" x14ac:dyDescent="0.2">
      <c r="A21" s="1"/>
      <c r="B21" s="19">
        <v>11</v>
      </c>
      <c r="C21" s="20">
        <v>45613</v>
      </c>
      <c r="D21" s="21" t="s">
        <v>103</v>
      </c>
      <c r="E21" s="50" t="s">
        <v>59</v>
      </c>
      <c r="F21" s="22"/>
      <c r="G21" s="23">
        <v>1</v>
      </c>
      <c r="H21" s="23">
        <v>0</v>
      </c>
      <c r="I21" s="31"/>
      <c r="J21" s="16">
        <f t="shared" si="0"/>
        <v>45620</v>
      </c>
    </row>
    <row r="22" spans="1:10" ht="37.5" customHeight="1" x14ac:dyDescent="0.2">
      <c r="A22" s="1"/>
      <c r="B22" s="19">
        <v>12</v>
      </c>
      <c r="C22" s="20">
        <v>45620</v>
      </c>
      <c r="D22" s="21" t="s">
        <v>104</v>
      </c>
      <c r="E22" s="50" t="s">
        <v>53</v>
      </c>
      <c r="F22" s="22"/>
      <c r="G22" s="23">
        <v>5</v>
      </c>
      <c r="H22" s="23">
        <v>0</v>
      </c>
      <c r="I22" s="31"/>
      <c r="J22" s="16"/>
    </row>
    <row r="23" spans="1:10" ht="37.5" customHeight="1" x14ac:dyDescent="0.2">
      <c r="A23" s="1"/>
      <c r="B23" s="19">
        <v>13</v>
      </c>
      <c r="C23" s="20">
        <v>45620</v>
      </c>
      <c r="D23" s="21" t="s">
        <v>105</v>
      </c>
      <c r="E23" s="50" t="s">
        <v>55</v>
      </c>
      <c r="F23" s="22"/>
      <c r="G23" s="23">
        <v>5</v>
      </c>
      <c r="H23" s="23">
        <v>0</v>
      </c>
      <c r="I23" s="31"/>
      <c r="J23" s="16"/>
    </row>
    <row r="24" spans="1:10" ht="37.5" customHeight="1" x14ac:dyDescent="0.2">
      <c r="A24" s="1"/>
      <c r="B24" s="19">
        <v>14</v>
      </c>
      <c r="C24" s="20">
        <v>45620</v>
      </c>
      <c r="D24" s="21" t="s">
        <v>106</v>
      </c>
      <c r="E24" s="50" t="s">
        <v>84</v>
      </c>
      <c r="F24" s="22"/>
      <c r="G24" s="23">
        <v>5</v>
      </c>
      <c r="H24" s="23">
        <v>0</v>
      </c>
      <c r="I24" s="31"/>
      <c r="J24" s="16"/>
    </row>
    <row r="25" spans="1:10" ht="37.5" customHeight="1" x14ac:dyDescent="0.2">
      <c r="A25" s="1"/>
      <c r="B25" s="19">
        <v>15</v>
      </c>
      <c r="C25" s="20">
        <v>45620</v>
      </c>
      <c r="D25" s="21" t="s">
        <v>107</v>
      </c>
      <c r="E25" s="50" t="s">
        <v>59</v>
      </c>
      <c r="F25" s="22"/>
      <c r="G25" s="23">
        <v>1</v>
      </c>
      <c r="H25" s="23">
        <v>0</v>
      </c>
      <c r="I25" s="31"/>
      <c r="J25" s="16"/>
    </row>
    <row r="26" spans="1:10" ht="37.5" customHeight="1" x14ac:dyDescent="0.2">
      <c r="A26" s="1"/>
      <c r="B26" s="19">
        <v>16</v>
      </c>
      <c r="C26" s="20">
        <v>45620</v>
      </c>
      <c r="D26" s="21" t="s">
        <v>108</v>
      </c>
      <c r="E26" s="22" t="s">
        <v>64</v>
      </c>
      <c r="F26" s="22"/>
      <c r="G26" s="23">
        <v>2</v>
      </c>
      <c r="H26" s="23">
        <v>0</v>
      </c>
      <c r="I26" s="31"/>
      <c r="J26" s="16"/>
    </row>
    <row r="27" spans="1:10" ht="37.5" customHeight="1" x14ac:dyDescent="0.2">
      <c r="A27" s="1"/>
      <c r="B27" s="19">
        <v>17</v>
      </c>
      <c r="C27" s="20">
        <v>45620</v>
      </c>
      <c r="D27" s="21" t="s">
        <v>109</v>
      </c>
      <c r="E27" s="22" t="s">
        <v>64</v>
      </c>
      <c r="F27" s="22"/>
      <c r="G27" s="23">
        <v>5</v>
      </c>
      <c r="H27" s="23">
        <v>0</v>
      </c>
      <c r="I27" s="31"/>
      <c r="J27" s="16"/>
    </row>
    <row r="28" spans="1:10" ht="37.5" customHeight="1" x14ac:dyDescent="0.2">
      <c r="A28" s="1"/>
      <c r="B28" s="19">
        <v>18</v>
      </c>
      <c r="C28" s="20">
        <v>45620</v>
      </c>
      <c r="D28" s="21" t="s">
        <v>110</v>
      </c>
      <c r="E28" s="22" t="s">
        <v>64</v>
      </c>
      <c r="F28" s="22"/>
      <c r="G28" s="23">
        <v>5</v>
      </c>
      <c r="H28" s="23">
        <v>0</v>
      </c>
      <c r="I28" s="31"/>
      <c r="J28" s="16"/>
    </row>
    <row r="29" spans="1:10" ht="37.5" customHeight="1" x14ac:dyDescent="0.2">
      <c r="A29" s="1"/>
      <c r="B29" s="19">
        <v>19</v>
      </c>
      <c r="C29" s="20">
        <v>45620</v>
      </c>
      <c r="D29" s="21" t="s">
        <v>111</v>
      </c>
      <c r="E29" s="50" t="s">
        <v>64</v>
      </c>
      <c r="F29" s="22"/>
      <c r="G29" s="23">
        <v>1</v>
      </c>
      <c r="H29" s="23">
        <v>0</v>
      </c>
      <c r="I29" s="3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68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19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8" t="s">
        <v>66</v>
      </c>
      <c r="C63" s="56"/>
      <c r="D63" s="56"/>
      <c r="E63" s="56"/>
      <c r="F63" s="56"/>
      <c r="G63" s="56"/>
      <c r="H63" s="57"/>
    </row>
    <row r="64" spans="1:9" ht="15.75" customHeight="1" x14ac:dyDescent="0.2">
      <c r="A64" s="1"/>
      <c r="B64" s="79" t="s">
        <v>67</v>
      </c>
      <c r="C64" s="56"/>
      <c r="D64" s="56"/>
      <c r="E64" s="56"/>
      <c r="F64" s="57"/>
      <c r="G64" s="18" t="s">
        <v>68</v>
      </c>
      <c r="H64" s="18" t="s">
        <v>15</v>
      </c>
    </row>
    <row r="65" spans="1:9" ht="15.75" customHeight="1" x14ac:dyDescent="0.2">
      <c r="A65" s="1"/>
      <c r="B65" s="77" t="str">
        <f>'Dados do Projeto'!B10</f>
        <v>Allan dos Anjos Viana</v>
      </c>
      <c r="C65" s="56"/>
      <c r="D65" s="56"/>
      <c r="E65" s="56"/>
      <c r="F65" s="57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7" t="str">
        <f>'Dados do Projeto'!B11</f>
        <v>Danilo Leal Raul</v>
      </c>
      <c r="C66" s="56"/>
      <c r="D66" s="56"/>
      <c r="E66" s="56"/>
      <c r="F66" s="57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7" t="str">
        <f>'Dados do Projeto'!B12</f>
        <v>João de Sousa Lourenço</v>
      </c>
      <c r="C67" s="56"/>
      <c r="D67" s="56"/>
      <c r="E67" s="56"/>
      <c r="F67" s="57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7" t="str">
        <f>'Dados do Projeto'!B13</f>
        <v>Marco Tulio Crecencio Araujo</v>
      </c>
      <c r="C68" s="56"/>
      <c r="D68" s="56"/>
      <c r="E68" s="56"/>
      <c r="F68" s="57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7" t="str">
        <f>'Dados do Projeto'!B14</f>
        <v>Mariana Carvalho Silva Ribeiro</v>
      </c>
      <c r="C69" s="56"/>
      <c r="D69" s="56"/>
      <c r="E69" s="56"/>
      <c r="F69" s="57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7" t="str">
        <f>'Dados do Projeto'!B15</f>
        <v>Rodrigo Carvalho Cattoi da Costa</v>
      </c>
      <c r="C70" s="56"/>
      <c r="D70" s="56"/>
      <c r="E70" s="56"/>
      <c r="F70" s="57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2:C60">
    <cfRule type="expression" dxfId="289" priority="245">
      <formula>AND(ISNUMBER(C12),TRUNC(C12)&lt;TODAY())</formula>
    </cfRule>
  </conditionalFormatting>
  <conditionalFormatting sqref="E12:E13 E26:E28 E30:E60">
    <cfRule type="expression" dxfId="288" priority="237">
      <formula>NOT(ISERROR(SEARCH(($B$65),(E12))))</formula>
    </cfRule>
    <cfRule type="expression" dxfId="287" priority="240">
      <formula>NOT(ISERROR(SEARCH(($B$66),(E12))))</formula>
    </cfRule>
    <cfRule type="expression" dxfId="286" priority="241">
      <formula>NOT(ISERROR(SEARCH(($B$67),(E12))))</formula>
    </cfRule>
    <cfRule type="expression" dxfId="285" priority="242">
      <formula>NOT(ISERROR(SEARCH(($B$68),(E12))))</formula>
    </cfRule>
    <cfRule type="expression" dxfId="284" priority="243">
      <formula>NOT(ISERROR(SEARCH(($B$69),(E12))))</formula>
    </cfRule>
    <cfRule type="containsBlanks" dxfId="283" priority="244">
      <formula>LEN(TRIM(E12))=0</formula>
    </cfRule>
    <cfRule type="expression" dxfId="282" priority="256">
      <formula>NOT(ISERROR(SEARCH(($B$65),(E12))))</formula>
    </cfRule>
    <cfRule type="expression" dxfId="281" priority="259">
      <formula>NOT(ISERROR(SEARCH(($B$66),(E12))))</formula>
    </cfRule>
    <cfRule type="expression" dxfId="280" priority="260">
      <formula>NOT(ISERROR(SEARCH(($B$67),(E12))))</formula>
    </cfRule>
    <cfRule type="expression" dxfId="279" priority="261">
      <formula>NOT(ISERROR(SEARCH(($B$68),(E12))))</formula>
    </cfRule>
    <cfRule type="expression" dxfId="278" priority="262">
      <formula>NOT(ISERROR(SEARCH(($B$69),(E12))))</formula>
    </cfRule>
    <cfRule type="containsBlanks" dxfId="277" priority="263">
      <formula>LEN(TRIM(E12))=0</formula>
    </cfRule>
  </conditionalFormatting>
  <conditionalFormatting sqref="E13">
    <cfRule type="containsBlanks" dxfId="276" priority="227">
      <formula>LEN(TRIM(E13))=0</formula>
    </cfRule>
    <cfRule type="expression" dxfId="275" priority="228">
      <formula>NOT(ISERROR(SEARCH(($B$69),(E13))))</formula>
    </cfRule>
    <cfRule type="expression" dxfId="274" priority="229">
      <formula>NOT(ISERROR(SEARCH(($B$68),(E13))))</formula>
    </cfRule>
    <cfRule type="expression" dxfId="273" priority="230">
      <formula>NOT(ISERROR(SEARCH(($B$67),(E13))))</formula>
    </cfRule>
    <cfRule type="expression" dxfId="272" priority="231">
      <formula>NOT(ISERROR(SEARCH(($B$66),(E13))))</formula>
    </cfRule>
    <cfRule type="containsBlanks" dxfId="271" priority="232">
      <formula>LEN(TRIM(E13))=0</formula>
    </cfRule>
    <cfRule type="expression" dxfId="270" priority="233">
      <formula>NOT(ISERROR(SEARCH(($B$69),(E13))))</formula>
    </cfRule>
    <cfRule type="expression" dxfId="269" priority="234">
      <formula>NOT(ISERROR(SEARCH(($B$68),(E13))))</formula>
    </cfRule>
    <cfRule type="expression" dxfId="268" priority="235">
      <formula>NOT(ISERROR(SEARCH(($B$67),(E13))))</formula>
    </cfRule>
    <cfRule type="expression" dxfId="267" priority="236">
      <formula>NOT(ISERROR(SEARCH(($B$66),(E13))))</formula>
    </cfRule>
    <cfRule type="expression" dxfId="266" priority="247">
      <formula>NOT(ISERROR(SEARCH(($B$69),(E13))))</formula>
    </cfRule>
    <cfRule type="expression" dxfId="265" priority="248">
      <formula>NOT(ISERROR(SEARCH(($B$68),(E13))))</formula>
    </cfRule>
    <cfRule type="expression" dxfId="264" priority="249">
      <formula>NOT(ISERROR(SEARCH(($B$67),(E13))))</formula>
    </cfRule>
    <cfRule type="expression" dxfId="263" priority="250">
      <formula>NOT(ISERROR(SEARCH(($B$66),(E13))))</formula>
    </cfRule>
    <cfRule type="containsBlanks" dxfId="262" priority="251">
      <formula>LEN(TRIM(E13))=0</formula>
    </cfRule>
    <cfRule type="expression" dxfId="261" priority="252">
      <formula>NOT(ISERROR(SEARCH(($B$69),(E13))))</formula>
    </cfRule>
    <cfRule type="expression" dxfId="260" priority="253">
      <formula>NOT(ISERROR(SEARCH(($B$68),(E13))))</formula>
    </cfRule>
    <cfRule type="expression" dxfId="259" priority="254">
      <formula>NOT(ISERROR(SEARCH(($B$67),(E13))))</formula>
    </cfRule>
    <cfRule type="expression" dxfId="258" priority="255">
      <formula>NOT(ISERROR(SEARCH(($B$66),(E13))))</formula>
    </cfRule>
  </conditionalFormatting>
  <conditionalFormatting sqref="C11">
    <cfRule type="expression" dxfId="225" priority="220">
      <formula>AND(ISNUMBER(C11),TRUNC(C11)&lt;TODAY())</formula>
    </cfRule>
  </conditionalFormatting>
  <conditionalFormatting sqref="E11">
    <cfRule type="expression" dxfId="220" priority="221">
      <formula>NOT(ISERROR(SEARCH(($B$65),(E11))))</formula>
    </cfRule>
    <cfRule type="expression" dxfId="221" priority="222">
      <formula>NOT(ISERROR(SEARCH(($B$66),(E11))))</formula>
    </cfRule>
    <cfRule type="expression" dxfId="222" priority="223">
      <formula>NOT(ISERROR(SEARCH(($B$67),(E11))))</formula>
    </cfRule>
    <cfRule type="expression" dxfId="223" priority="224">
      <formula>NOT(ISERROR(SEARCH(($B$68),(E11))))</formula>
    </cfRule>
    <cfRule type="expression" dxfId="224" priority="225">
      <formula>NOT(ISERROR(SEARCH(($B$69),(E11))))</formula>
    </cfRule>
    <cfRule type="containsBlanks" dxfId="219" priority="226">
      <formula>LEN(TRIM(E11))=0</formula>
    </cfRule>
  </conditionalFormatting>
  <conditionalFormatting sqref="E11">
    <cfRule type="expression" dxfId="213" priority="214">
      <formula>NOT(ISERROR(SEARCH(($B$65),(E11))))</formula>
    </cfRule>
    <cfRule type="expression" dxfId="218" priority="215">
      <formula>NOT(ISERROR(SEARCH(($B$66),(E11))))</formula>
    </cfRule>
    <cfRule type="expression" dxfId="214" priority="216">
      <formula>NOT(ISERROR(SEARCH(($B$67),(E11))))</formula>
    </cfRule>
    <cfRule type="expression" dxfId="215" priority="217">
      <formula>NOT(ISERROR(SEARCH(($B$68),(E11))))</formula>
    </cfRule>
    <cfRule type="expression" dxfId="216" priority="218">
      <formula>NOT(ISERROR(SEARCH(($B$69),(E11))))</formula>
    </cfRule>
    <cfRule type="containsBlanks" dxfId="217" priority="219">
      <formula>LEN(TRIM(E11))=0</formula>
    </cfRule>
  </conditionalFormatting>
  <conditionalFormatting sqref="E14">
    <cfRule type="expression" dxfId="212" priority="208">
      <formula>NOT(ISERROR(SEARCH(($B$65),(E14))))</formula>
    </cfRule>
    <cfRule type="expression" dxfId="211" priority="209">
      <formula>NOT(ISERROR(SEARCH(($B$66),(E14))))</formula>
    </cfRule>
    <cfRule type="expression" dxfId="210" priority="210">
      <formula>NOT(ISERROR(SEARCH(($B$67),(E14))))</formula>
    </cfRule>
    <cfRule type="expression" dxfId="209" priority="211">
      <formula>NOT(ISERROR(SEARCH(($B$68),(E14))))</formula>
    </cfRule>
    <cfRule type="expression" dxfId="208" priority="212">
      <formula>NOT(ISERROR(SEARCH(($B$69),(E14))))</formula>
    </cfRule>
    <cfRule type="containsBlanks" dxfId="207" priority="213">
      <formula>LEN(TRIM(E14))=0</formula>
    </cfRule>
  </conditionalFormatting>
  <conditionalFormatting sqref="E14">
    <cfRule type="expression" dxfId="206" priority="202">
      <formula>NOT(ISERROR(SEARCH(($B$65),(E14))))</formula>
    </cfRule>
    <cfRule type="expression" dxfId="205" priority="203">
      <formula>NOT(ISERROR(SEARCH(($B$66),(E14))))</formula>
    </cfRule>
    <cfRule type="expression" dxfId="204" priority="204">
      <formula>NOT(ISERROR(SEARCH(($B$67),(E14))))</formula>
    </cfRule>
    <cfRule type="expression" dxfId="203" priority="205">
      <formula>NOT(ISERROR(SEARCH(($B$68),(E14))))</formula>
    </cfRule>
    <cfRule type="expression" dxfId="202" priority="206">
      <formula>NOT(ISERROR(SEARCH(($B$69),(E14))))</formula>
    </cfRule>
    <cfRule type="containsBlanks" dxfId="201" priority="207">
      <formula>LEN(TRIM(E14))=0</formula>
    </cfRule>
  </conditionalFormatting>
  <conditionalFormatting sqref="E17">
    <cfRule type="expression" dxfId="196" priority="196">
      <formula>NOT(ISERROR(SEARCH(($B$65),(E17))))</formula>
    </cfRule>
    <cfRule type="expression" dxfId="197" priority="197">
      <formula>NOT(ISERROR(SEARCH(($B$66),(E17))))</formula>
    </cfRule>
    <cfRule type="expression" dxfId="198" priority="198">
      <formula>NOT(ISERROR(SEARCH(($B$67),(E17))))</formula>
    </cfRule>
    <cfRule type="expression" dxfId="199" priority="199">
      <formula>NOT(ISERROR(SEARCH(($B$68),(E17))))</formula>
    </cfRule>
    <cfRule type="expression" dxfId="200" priority="200">
      <formula>NOT(ISERROR(SEARCH(($B$69),(E17))))</formula>
    </cfRule>
    <cfRule type="containsBlanks" dxfId="195" priority="201">
      <formula>LEN(TRIM(E17))=0</formula>
    </cfRule>
  </conditionalFormatting>
  <conditionalFormatting sqref="E17">
    <cfRule type="expression" dxfId="189" priority="190">
      <formula>NOT(ISERROR(SEARCH(($B$65),(E17))))</formula>
    </cfRule>
    <cfRule type="expression" dxfId="194" priority="191">
      <formula>NOT(ISERROR(SEARCH(($B$66),(E17))))</formula>
    </cfRule>
    <cfRule type="expression" dxfId="190" priority="192">
      <formula>NOT(ISERROR(SEARCH(($B$67),(E17))))</formula>
    </cfRule>
    <cfRule type="expression" dxfId="191" priority="193">
      <formula>NOT(ISERROR(SEARCH(($B$68),(E17))))</formula>
    </cfRule>
    <cfRule type="expression" dxfId="192" priority="194">
      <formula>NOT(ISERROR(SEARCH(($B$69),(E17))))</formula>
    </cfRule>
    <cfRule type="containsBlanks" dxfId="193" priority="195">
      <formula>LEN(TRIM(E17))=0</formula>
    </cfRule>
  </conditionalFormatting>
  <conditionalFormatting sqref="E15">
    <cfRule type="expression" dxfId="184" priority="184">
      <formula>NOT(ISERROR(SEARCH(($B$65),(E15))))</formula>
    </cfRule>
    <cfRule type="expression" dxfId="185" priority="185">
      <formula>NOT(ISERROR(SEARCH(($B$66),(E15))))</formula>
    </cfRule>
    <cfRule type="expression" dxfId="186" priority="186">
      <formula>NOT(ISERROR(SEARCH(($B$67),(E15))))</formula>
    </cfRule>
    <cfRule type="expression" dxfId="187" priority="187">
      <formula>NOT(ISERROR(SEARCH(($B$68),(E15))))</formula>
    </cfRule>
    <cfRule type="expression" dxfId="188" priority="188">
      <formula>NOT(ISERROR(SEARCH(($B$69),(E15))))</formula>
    </cfRule>
    <cfRule type="containsBlanks" dxfId="183" priority="189">
      <formula>LEN(TRIM(E15))=0</formula>
    </cfRule>
  </conditionalFormatting>
  <conditionalFormatting sqref="E15">
    <cfRule type="expression" dxfId="177" priority="178">
      <formula>NOT(ISERROR(SEARCH(($B$65),(E15))))</formula>
    </cfRule>
    <cfRule type="expression" dxfId="182" priority="179">
      <formula>NOT(ISERROR(SEARCH(($B$66),(E15))))</formula>
    </cfRule>
    <cfRule type="expression" dxfId="178" priority="180">
      <formula>NOT(ISERROR(SEARCH(($B$67),(E15))))</formula>
    </cfRule>
    <cfRule type="expression" dxfId="179" priority="181">
      <formula>NOT(ISERROR(SEARCH(($B$68),(E15))))</formula>
    </cfRule>
    <cfRule type="expression" dxfId="180" priority="182">
      <formula>NOT(ISERROR(SEARCH(($B$69),(E15))))</formula>
    </cfRule>
    <cfRule type="containsBlanks" dxfId="181" priority="183">
      <formula>LEN(TRIM(E15))=0</formula>
    </cfRule>
  </conditionalFormatting>
  <conditionalFormatting sqref="E16">
    <cfRule type="expression" dxfId="172" priority="172">
      <formula>NOT(ISERROR(SEARCH(($B$65),(E16))))</formula>
    </cfRule>
    <cfRule type="expression" dxfId="173" priority="173">
      <formula>NOT(ISERROR(SEARCH(($B$66),(E16))))</formula>
    </cfRule>
    <cfRule type="expression" dxfId="174" priority="174">
      <formula>NOT(ISERROR(SEARCH(($B$67),(E16))))</formula>
    </cfRule>
    <cfRule type="expression" dxfId="175" priority="175">
      <formula>NOT(ISERROR(SEARCH(($B$68),(E16))))</formula>
    </cfRule>
    <cfRule type="expression" dxfId="176" priority="176">
      <formula>NOT(ISERROR(SEARCH(($B$69),(E16))))</formula>
    </cfRule>
    <cfRule type="containsBlanks" dxfId="171" priority="177">
      <formula>LEN(TRIM(E16))=0</formula>
    </cfRule>
  </conditionalFormatting>
  <conditionalFormatting sqref="E16">
    <cfRule type="expression" dxfId="165" priority="157">
      <formula>NOT(ISERROR(SEARCH(($B$65),(E16))))</formula>
    </cfRule>
    <cfRule type="expression" dxfId="170" priority="158">
      <formula>NOT(ISERROR(SEARCH(($B$66),(E16))))</formula>
    </cfRule>
    <cfRule type="expression" dxfId="166" priority="159">
      <formula>NOT(ISERROR(SEARCH(($B$67),(E16))))</formula>
    </cfRule>
    <cfRule type="expression" dxfId="167" priority="160">
      <formula>NOT(ISERROR(SEARCH(($B$68),(E16))))</formula>
    </cfRule>
    <cfRule type="expression" dxfId="168" priority="161">
      <formula>NOT(ISERROR(SEARCH(($B$69),(E16))))</formula>
    </cfRule>
    <cfRule type="containsBlanks" dxfId="169" priority="162">
      <formula>LEN(TRIM(E16))=0</formula>
    </cfRule>
  </conditionalFormatting>
  <conditionalFormatting sqref="E16">
    <cfRule type="containsBlanks" dxfId="164" priority="147">
      <formula>LEN(TRIM(E16))=0</formula>
    </cfRule>
    <cfRule type="expression" dxfId="163" priority="148">
      <formula>NOT(ISERROR(SEARCH(($B$69),(E16))))</formula>
    </cfRule>
    <cfRule type="expression" dxfId="146" priority="149">
      <formula>NOT(ISERROR(SEARCH(($B$68),(E16))))</formula>
    </cfRule>
    <cfRule type="expression" dxfId="147" priority="150">
      <formula>NOT(ISERROR(SEARCH(($B$67),(E16))))</formula>
    </cfRule>
    <cfRule type="expression" dxfId="148" priority="151">
      <formula>NOT(ISERROR(SEARCH(($B$66),(E16))))</formula>
    </cfRule>
    <cfRule type="containsBlanks" dxfId="149" priority="152">
      <formula>LEN(TRIM(E16))=0</formula>
    </cfRule>
    <cfRule type="expression" dxfId="150" priority="153">
      <formula>NOT(ISERROR(SEARCH(($B$69),(E16))))</formula>
    </cfRule>
    <cfRule type="expression" dxfId="151" priority="154">
      <formula>NOT(ISERROR(SEARCH(($B$68),(E16))))</formula>
    </cfRule>
    <cfRule type="expression" dxfId="152" priority="155">
      <formula>NOT(ISERROR(SEARCH(($B$67),(E16))))</formula>
    </cfRule>
    <cfRule type="expression" dxfId="153" priority="156">
      <formula>NOT(ISERROR(SEARCH(($B$66),(E16))))</formula>
    </cfRule>
    <cfRule type="expression" dxfId="154" priority="163">
      <formula>NOT(ISERROR(SEARCH(($B$69),(E16))))</formula>
    </cfRule>
    <cfRule type="expression" dxfId="155" priority="164">
      <formula>NOT(ISERROR(SEARCH(($B$68),(E16))))</formula>
    </cfRule>
    <cfRule type="expression" dxfId="156" priority="165">
      <formula>NOT(ISERROR(SEARCH(($B$67),(E16))))</formula>
    </cfRule>
    <cfRule type="expression" dxfId="157" priority="166">
      <formula>NOT(ISERROR(SEARCH(($B$66),(E16))))</formula>
    </cfRule>
    <cfRule type="containsBlanks" dxfId="162" priority="167">
      <formula>LEN(TRIM(E16))=0</formula>
    </cfRule>
    <cfRule type="expression" dxfId="158" priority="168">
      <formula>NOT(ISERROR(SEARCH(($B$69),(E16))))</formula>
    </cfRule>
    <cfRule type="expression" dxfId="159" priority="169">
      <formula>NOT(ISERROR(SEARCH(($B$68),(E16))))</formula>
    </cfRule>
    <cfRule type="expression" dxfId="160" priority="170">
      <formula>NOT(ISERROR(SEARCH(($B$67),(E16))))</formula>
    </cfRule>
    <cfRule type="expression" dxfId="161" priority="171">
      <formula>NOT(ISERROR(SEARCH(($B$66),(E16))))</formula>
    </cfRule>
  </conditionalFormatting>
  <conditionalFormatting sqref="E20">
    <cfRule type="expression" dxfId="145" priority="141">
      <formula>NOT(ISERROR(SEARCH(($B$65),(E20))))</formula>
    </cfRule>
    <cfRule type="expression" dxfId="144" priority="142">
      <formula>NOT(ISERROR(SEARCH(($B$66),(E20))))</formula>
    </cfRule>
    <cfRule type="expression" dxfId="143" priority="143">
      <formula>NOT(ISERROR(SEARCH(($B$67),(E20))))</formula>
    </cfRule>
    <cfRule type="expression" dxfId="142" priority="144">
      <formula>NOT(ISERROR(SEARCH(($B$68),(E20))))</formula>
    </cfRule>
    <cfRule type="expression" dxfId="141" priority="145">
      <formula>NOT(ISERROR(SEARCH(($B$69),(E20))))</formula>
    </cfRule>
    <cfRule type="containsBlanks" dxfId="140" priority="146">
      <formula>LEN(TRIM(E20))=0</formula>
    </cfRule>
  </conditionalFormatting>
  <conditionalFormatting sqref="E20">
    <cfRule type="expression" dxfId="139" priority="135">
      <formula>NOT(ISERROR(SEARCH(($B$65),(E20))))</formula>
    </cfRule>
    <cfRule type="expression" dxfId="138" priority="136">
      <formula>NOT(ISERROR(SEARCH(($B$66),(E20))))</formula>
    </cfRule>
    <cfRule type="expression" dxfId="137" priority="137">
      <formula>NOT(ISERROR(SEARCH(($B$67),(E20))))</formula>
    </cfRule>
    <cfRule type="expression" dxfId="136" priority="138">
      <formula>NOT(ISERROR(SEARCH(($B$68),(E20))))</formula>
    </cfRule>
    <cfRule type="expression" dxfId="135" priority="139">
      <formula>NOT(ISERROR(SEARCH(($B$69),(E20))))</formula>
    </cfRule>
    <cfRule type="containsBlanks" dxfId="134" priority="140">
      <formula>LEN(TRIM(E20))=0</formula>
    </cfRule>
  </conditionalFormatting>
  <conditionalFormatting sqref="E18">
    <cfRule type="expression" dxfId="133" priority="129">
      <formula>NOT(ISERROR(SEARCH(($B$65),(E18))))</formula>
    </cfRule>
    <cfRule type="expression" dxfId="132" priority="130">
      <formula>NOT(ISERROR(SEARCH(($B$66),(E18))))</formula>
    </cfRule>
    <cfRule type="expression" dxfId="131" priority="131">
      <formula>NOT(ISERROR(SEARCH(($B$67),(E18))))</formula>
    </cfRule>
    <cfRule type="expression" dxfId="130" priority="132">
      <formula>NOT(ISERROR(SEARCH(($B$68),(E18))))</formula>
    </cfRule>
    <cfRule type="expression" dxfId="129" priority="133">
      <formula>NOT(ISERROR(SEARCH(($B$69),(E18))))</formula>
    </cfRule>
    <cfRule type="containsBlanks" dxfId="128" priority="134">
      <formula>LEN(TRIM(E18))=0</formula>
    </cfRule>
  </conditionalFormatting>
  <conditionalFormatting sqref="E18">
    <cfRule type="expression" dxfId="127" priority="123">
      <formula>NOT(ISERROR(SEARCH(($B$65),(E18))))</formula>
    </cfRule>
    <cfRule type="expression" dxfId="126" priority="124">
      <formula>NOT(ISERROR(SEARCH(($B$66),(E18))))</formula>
    </cfRule>
    <cfRule type="expression" dxfId="125" priority="125">
      <formula>NOT(ISERROR(SEARCH(($B$67),(E18))))</formula>
    </cfRule>
    <cfRule type="expression" dxfId="124" priority="126">
      <formula>NOT(ISERROR(SEARCH(($B$68),(E18))))</formula>
    </cfRule>
    <cfRule type="expression" dxfId="123" priority="127">
      <formula>NOT(ISERROR(SEARCH(($B$69),(E18))))</formula>
    </cfRule>
    <cfRule type="containsBlanks" dxfId="122" priority="128">
      <formula>LEN(TRIM(E18))=0</formula>
    </cfRule>
  </conditionalFormatting>
  <conditionalFormatting sqref="E19">
    <cfRule type="expression" dxfId="121" priority="117">
      <formula>NOT(ISERROR(SEARCH(($B$65),(E19))))</formula>
    </cfRule>
    <cfRule type="expression" dxfId="120" priority="118">
      <formula>NOT(ISERROR(SEARCH(($B$66),(E19))))</formula>
    </cfRule>
    <cfRule type="expression" dxfId="119" priority="119">
      <formula>NOT(ISERROR(SEARCH(($B$67),(E19))))</formula>
    </cfRule>
    <cfRule type="expression" dxfId="118" priority="120">
      <formula>NOT(ISERROR(SEARCH(($B$68),(E19))))</formula>
    </cfRule>
    <cfRule type="expression" dxfId="117" priority="121">
      <formula>NOT(ISERROR(SEARCH(($B$69),(E19))))</formula>
    </cfRule>
    <cfRule type="containsBlanks" dxfId="116" priority="122">
      <formula>LEN(TRIM(E19))=0</formula>
    </cfRule>
  </conditionalFormatting>
  <conditionalFormatting sqref="E19">
    <cfRule type="expression" dxfId="115" priority="102">
      <formula>NOT(ISERROR(SEARCH(($B$65),(E19))))</formula>
    </cfRule>
    <cfRule type="expression" dxfId="114" priority="103">
      <formula>NOT(ISERROR(SEARCH(($B$66),(E19))))</formula>
    </cfRule>
    <cfRule type="expression" dxfId="113" priority="104">
      <formula>NOT(ISERROR(SEARCH(($B$67),(E19))))</formula>
    </cfRule>
    <cfRule type="expression" dxfId="112" priority="105">
      <formula>NOT(ISERROR(SEARCH(($B$68),(E19))))</formula>
    </cfRule>
    <cfRule type="expression" dxfId="111" priority="106">
      <formula>NOT(ISERROR(SEARCH(($B$69),(E19))))</formula>
    </cfRule>
    <cfRule type="containsBlanks" dxfId="110" priority="107">
      <formula>LEN(TRIM(E19))=0</formula>
    </cfRule>
  </conditionalFormatting>
  <conditionalFormatting sqref="E19">
    <cfRule type="containsBlanks" dxfId="109" priority="92">
      <formula>LEN(TRIM(E19))=0</formula>
    </cfRule>
    <cfRule type="expression" dxfId="108" priority="93">
      <formula>NOT(ISERROR(SEARCH(($B$69),(E19))))</formula>
    </cfRule>
    <cfRule type="expression" dxfId="107" priority="94">
      <formula>NOT(ISERROR(SEARCH(($B$68),(E19))))</formula>
    </cfRule>
    <cfRule type="expression" dxfId="106" priority="95">
      <formula>NOT(ISERROR(SEARCH(($B$67),(E19))))</formula>
    </cfRule>
    <cfRule type="expression" dxfId="105" priority="96">
      <formula>NOT(ISERROR(SEARCH(($B$66),(E19))))</formula>
    </cfRule>
    <cfRule type="containsBlanks" dxfId="104" priority="97">
      <formula>LEN(TRIM(E19))=0</formula>
    </cfRule>
    <cfRule type="expression" dxfId="103" priority="98">
      <formula>NOT(ISERROR(SEARCH(($B$69),(E19))))</formula>
    </cfRule>
    <cfRule type="expression" dxfId="102" priority="99">
      <formula>NOT(ISERROR(SEARCH(($B$68),(E19))))</formula>
    </cfRule>
    <cfRule type="expression" dxfId="101" priority="100">
      <formula>NOT(ISERROR(SEARCH(($B$67),(E19))))</formula>
    </cfRule>
    <cfRule type="expression" dxfId="100" priority="101">
      <formula>NOT(ISERROR(SEARCH(($B$66),(E19))))</formula>
    </cfRule>
    <cfRule type="expression" dxfId="99" priority="108">
      <formula>NOT(ISERROR(SEARCH(($B$69),(E19))))</formula>
    </cfRule>
    <cfRule type="expression" dxfId="98" priority="109">
      <formula>NOT(ISERROR(SEARCH(($B$68),(E19))))</formula>
    </cfRule>
    <cfRule type="expression" dxfId="97" priority="110">
      <formula>NOT(ISERROR(SEARCH(($B$67),(E19))))</formula>
    </cfRule>
    <cfRule type="expression" dxfId="96" priority="111">
      <formula>NOT(ISERROR(SEARCH(($B$66),(E19))))</formula>
    </cfRule>
    <cfRule type="containsBlanks" dxfId="95" priority="112">
      <formula>LEN(TRIM(E19))=0</formula>
    </cfRule>
    <cfRule type="expression" dxfId="94" priority="113">
      <formula>NOT(ISERROR(SEARCH(($B$69),(E19))))</formula>
    </cfRule>
    <cfRule type="expression" dxfId="93" priority="114">
      <formula>NOT(ISERROR(SEARCH(($B$68),(E19))))</formula>
    </cfRule>
    <cfRule type="expression" dxfId="92" priority="115">
      <formula>NOT(ISERROR(SEARCH(($B$67),(E19))))</formula>
    </cfRule>
    <cfRule type="expression" dxfId="91" priority="116">
      <formula>NOT(ISERROR(SEARCH(($B$66),(E19))))</formula>
    </cfRule>
  </conditionalFormatting>
  <conditionalFormatting sqref="E21">
    <cfRule type="expression" dxfId="90" priority="86">
      <formula>NOT(ISERROR(SEARCH(($B$65),(E21))))</formula>
    </cfRule>
    <cfRule type="expression" dxfId="89" priority="87">
      <formula>NOT(ISERROR(SEARCH(($B$66),(E21))))</formula>
    </cfRule>
    <cfRule type="expression" dxfId="88" priority="88">
      <formula>NOT(ISERROR(SEARCH(($B$67),(E21))))</formula>
    </cfRule>
    <cfRule type="expression" dxfId="87" priority="89">
      <formula>NOT(ISERROR(SEARCH(($B$68),(E21))))</formula>
    </cfRule>
    <cfRule type="expression" dxfId="86" priority="90">
      <formula>NOT(ISERROR(SEARCH(($B$69),(E21))))</formula>
    </cfRule>
    <cfRule type="containsBlanks" dxfId="85" priority="91">
      <formula>LEN(TRIM(E21))=0</formula>
    </cfRule>
  </conditionalFormatting>
  <conditionalFormatting sqref="E21">
    <cfRule type="expression" dxfId="84" priority="80">
      <formula>NOT(ISERROR(SEARCH(($B$65),(E21))))</formula>
    </cfRule>
    <cfRule type="expression" dxfId="83" priority="81">
      <formula>NOT(ISERROR(SEARCH(($B$66),(E21))))</formula>
    </cfRule>
    <cfRule type="expression" dxfId="82" priority="82">
      <formula>NOT(ISERROR(SEARCH(($B$67),(E21))))</formula>
    </cfRule>
    <cfRule type="expression" dxfId="81" priority="83">
      <formula>NOT(ISERROR(SEARCH(($B$68),(E21))))</formula>
    </cfRule>
    <cfRule type="expression" dxfId="80" priority="84">
      <formula>NOT(ISERROR(SEARCH(($B$69),(E21))))</formula>
    </cfRule>
    <cfRule type="containsBlanks" dxfId="79" priority="85">
      <formula>LEN(TRIM(E21))=0</formula>
    </cfRule>
  </conditionalFormatting>
  <conditionalFormatting sqref="E24">
    <cfRule type="expression" dxfId="78" priority="74">
      <formula>NOT(ISERROR(SEARCH(($B$65),(E24))))</formula>
    </cfRule>
    <cfRule type="expression" dxfId="77" priority="75">
      <formula>NOT(ISERROR(SEARCH(($B$66),(E24))))</formula>
    </cfRule>
    <cfRule type="expression" dxfId="76" priority="76">
      <formula>NOT(ISERROR(SEARCH(($B$67),(E24))))</formula>
    </cfRule>
    <cfRule type="expression" dxfId="75" priority="77">
      <formula>NOT(ISERROR(SEARCH(($B$68),(E24))))</formula>
    </cfRule>
    <cfRule type="expression" dxfId="74" priority="78">
      <formula>NOT(ISERROR(SEARCH(($B$69),(E24))))</formula>
    </cfRule>
    <cfRule type="containsBlanks" dxfId="73" priority="79">
      <formula>LEN(TRIM(E24))=0</formula>
    </cfRule>
  </conditionalFormatting>
  <conditionalFormatting sqref="E24">
    <cfRule type="expression" dxfId="72" priority="68">
      <formula>NOT(ISERROR(SEARCH(($B$65),(E24))))</formula>
    </cfRule>
    <cfRule type="expression" dxfId="71" priority="69">
      <formula>NOT(ISERROR(SEARCH(($B$66),(E24))))</formula>
    </cfRule>
    <cfRule type="expression" dxfId="70" priority="70">
      <formula>NOT(ISERROR(SEARCH(($B$67),(E24))))</formula>
    </cfRule>
    <cfRule type="expression" dxfId="69" priority="71">
      <formula>NOT(ISERROR(SEARCH(($B$68),(E24))))</formula>
    </cfRule>
    <cfRule type="expression" dxfId="68" priority="72">
      <formula>NOT(ISERROR(SEARCH(($B$69),(E24))))</formula>
    </cfRule>
    <cfRule type="containsBlanks" dxfId="67" priority="73">
      <formula>LEN(TRIM(E24))=0</formula>
    </cfRule>
  </conditionalFormatting>
  <conditionalFormatting sqref="E22">
    <cfRule type="expression" dxfId="66" priority="62">
      <formula>NOT(ISERROR(SEARCH(($B$65),(E22))))</formula>
    </cfRule>
    <cfRule type="expression" dxfId="65" priority="63">
      <formula>NOT(ISERROR(SEARCH(($B$66),(E22))))</formula>
    </cfRule>
    <cfRule type="expression" dxfId="64" priority="64">
      <formula>NOT(ISERROR(SEARCH(($B$67),(E22))))</formula>
    </cfRule>
    <cfRule type="expression" dxfId="63" priority="65">
      <formula>NOT(ISERROR(SEARCH(($B$68),(E22))))</formula>
    </cfRule>
    <cfRule type="expression" dxfId="62" priority="66">
      <formula>NOT(ISERROR(SEARCH(($B$69),(E22))))</formula>
    </cfRule>
    <cfRule type="containsBlanks" dxfId="61" priority="67">
      <formula>LEN(TRIM(E22))=0</formula>
    </cfRule>
  </conditionalFormatting>
  <conditionalFormatting sqref="E22">
    <cfRule type="expression" dxfId="60" priority="56">
      <formula>NOT(ISERROR(SEARCH(($B$65),(E22))))</formula>
    </cfRule>
    <cfRule type="expression" dxfId="59" priority="57">
      <formula>NOT(ISERROR(SEARCH(($B$66),(E22))))</formula>
    </cfRule>
    <cfRule type="expression" dxfId="58" priority="58">
      <formula>NOT(ISERROR(SEARCH(($B$67),(E22))))</formula>
    </cfRule>
    <cfRule type="expression" dxfId="57" priority="59">
      <formula>NOT(ISERROR(SEARCH(($B$68),(E22))))</formula>
    </cfRule>
    <cfRule type="expression" dxfId="56" priority="60">
      <formula>NOT(ISERROR(SEARCH(($B$69),(E22))))</formula>
    </cfRule>
    <cfRule type="containsBlanks" dxfId="55" priority="61">
      <formula>LEN(TRIM(E22))=0</formula>
    </cfRule>
  </conditionalFormatting>
  <conditionalFormatting sqref="E23">
    <cfRule type="expression" dxfId="54" priority="50">
      <formula>NOT(ISERROR(SEARCH(($B$65),(E23))))</formula>
    </cfRule>
    <cfRule type="expression" dxfId="53" priority="51">
      <formula>NOT(ISERROR(SEARCH(($B$66),(E23))))</formula>
    </cfRule>
    <cfRule type="expression" dxfId="52" priority="52">
      <formula>NOT(ISERROR(SEARCH(($B$67),(E23))))</formula>
    </cfRule>
    <cfRule type="expression" dxfId="51" priority="53">
      <formula>NOT(ISERROR(SEARCH(($B$68),(E23))))</formula>
    </cfRule>
    <cfRule type="expression" dxfId="50" priority="54">
      <formula>NOT(ISERROR(SEARCH(($B$69),(E23))))</formula>
    </cfRule>
    <cfRule type="containsBlanks" dxfId="49" priority="55">
      <formula>LEN(TRIM(E23))=0</formula>
    </cfRule>
  </conditionalFormatting>
  <conditionalFormatting sqref="E23">
    <cfRule type="expression" dxfId="48" priority="35">
      <formula>NOT(ISERROR(SEARCH(($B$65),(E23))))</formula>
    </cfRule>
    <cfRule type="expression" dxfId="47" priority="36">
      <formula>NOT(ISERROR(SEARCH(($B$66),(E23))))</formula>
    </cfRule>
    <cfRule type="expression" dxfId="46" priority="37">
      <formula>NOT(ISERROR(SEARCH(($B$67),(E23))))</formula>
    </cfRule>
    <cfRule type="expression" dxfId="45" priority="38">
      <formula>NOT(ISERROR(SEARCH(($B$68),(E23))))</formula>
    </cfRule>
    <cfRule type="expression" dxfId="44" priority="39">
      <formula>NOT(ISERROR(SEARCH(($B$69),(E23))))</formula>
    </cfRule>
    <cfRule type="containsBlanks" dxfId="43" priority="40">
      <formula>LEN(TRIM(E23))=0</formula>
    </cfRule>
  </conditionalFormatting>
  <conditionalFormatting sqref="E23">
    <cfRule type="containsBlanks" dxfId="42" priority="25">
      <formula>LEN(TRIM(E23))=0</formula>
    </cfRule>
    <cfRule type="expression" dxfId="41" priority="26">
      <formula>NOT(ISERROR(SEARCH(($B$69),(E23))))</formula>
    </cfRule>
    <cfRule type="expression" dxfId="40" priority="27">
      <formula>NOT(ISERROR(SEARCH(($B$68),(E23))))</formula>
    </cfRule>
    <cfRule type="expression" dxfId="39" priority="28">
      <formula>NOT(ISERROR(SEARCH(($B$67),(E23))))</formula>
    </cfRule>
    <cfRule type="expression" dxfId="38" priority="29">
      <formula>NOT(ISERROR(SEARCH(($B$66),(E23))))</formula>
    </cfRule>
    <cfRule type="containsBlanks" dxfId="37" priority="30">
      <formula>LEN(TRIM(E23))=0</formula>
    </cfRule>
    <cfRule type="expression" dxfId="36" priority="31">
      <formula>NOT(ISERROR(SEARCH(($B$69),(E23))))</formula>
    </cfRule>
    <cfRule type="expression" dxfId="35" priority="32">
      <formula>NOT(ISERROR(SEARCH(($B$68),(E23))))</formula>
    </cfRule>
    <cfRule type="expression" dxfId="34" priority="33">
      <formula>NOT(ISERROR(SEARCH(($B$67),(E23))))</formula>
    </cfRule>
    <cfRule type="expression" dxfId="33" priority="34">
      <formula>NOT(ISERROR(SEARCH(($B$66),(E23))))</formula>
    </cfRule>
    <cfRule type="expression" dxfId="32" priority="41">
      <formula>NOT(ISERROR(SEARCH(($B$69),(E23))))</formula>
    </cfRule>
    <cfRule type="expression" dxfId="31" priority="42">
      <formula>NOT(ISERROR(SEARCH(($B$68),(E23))))</formula>
    </cfRule>
    <cfRule type="expression" dxfId="30" priority="43">
      <formula>NOT(ISERROR(SEARCH(($B$67),(E23))))</formula>
    </cfRule>
    <cfRule type="expression" dxfId="29" priority="44">
      <formula>NOT(ISERROR(SEARCH(($B$66),(E23))))</formula>
    </cfRule>
    <cfRule type="containsBlanks" dxfId="28" priority="45">
      <formula>LEN(TRIM(E23))=0</formula>
    </cfRule>
    <cfRule type="expression" dxfId="27" priority="46">
      <formula>NOT(ISERROR(SEARCH(($B$69),(E23))))</formula>
    </cfRule>
    <cfRule type="expression" dxfId="26" priority="47">
      <formula>NOT(ISERROR(SEARCH(($B$68),(E23))))</formula>
    </cfRule>
    <cfRule type="expression" dxfId="25" priority="48">
      <formula>NOT(ISERROR(SEARCH(($B$67),(E23))))</formula>
    </cfRule>
    <cfRule type="expression" dxfId="24" priority="49">
      <formula>NOT(ISERROR(SEARCH(($B$66),(E23))))</formula>
    </cfRule>
  </conditionalFormatting>
  <conditionalFormatting sqref="E25">
    <cfRule type="expression" dxfId="23" priority="19">
      <formula>NOT(ISERROR(SEARCH(($B$65),(E25))))</formula>
    </cfRule>
    <cfRule type="expression" dxfId="22" priority="20">
      <formula>NOT(ISERROR(SEARCH(($B$66),(E25))))</formula>
    </cfRule>
    <cfRule type="expression" dxfId="21" priority="21">
      <formula>NOT(ISERROR(SEARCH(($B$67),(E25))))</formula>
    </cfRule>
    <cfRule type="expression" dxfId="20" priority="22">
      <formula>NOT(ISERROR(SEARCH(($B$68),(E25))))</formula>
    </cfRule>
    <cfRule type="expression" dxfId="19" priority="23">
      <formula>NOT(ISERROR(SEARCH(($B$69),(E25))))</formula>
    </cfRule>
    <cfRule type="containsBlanks" dxfId="18" priority="24">
      <formula>LEN(TRIM(E25))=0</formula>
    </cfRule>
  </conditionalFormatting>
  <conditionalFormatting sqref="E25">
    <cfRule type="expression" dxfId="17" priority="13">
      <formula>NOT(ISERROR(SEARCH(($B$65),(E25))))</formula>
    </cfRule>
    <cfRule type="expression" dxfId="16" priority="14">
      <formula>NOT(ISERROR(SEARCH(($B$66),(E25))))</formula>
    </cfRule>
    <cfRule type="expression" dxfId="15" priority="15">
      <formula>NOT(ISERROR(SEARCH(($B$67),(E25))))</formula>
    </cfRule>
    <cfRule type="expression" dxfId="14" priority="16">
      <formula>NOT(ISERROR(SEARCH(($B$68),(E25))))</formula>
    </cfRule>
    <cfRule type="expression" dxfId="13" priority="17">
      <formula>NOT(ISERROR(SEARCH(($B$69),(E25))))</formula>
    </cfRule>
    <cfRule type="containsBlanks" dxfId="12" priority="18">
      <formula>LEN(TRIM(E25))=0</formula>
    </cfRule>
  </conditionalFormatting>
  <conditionalFormatting sqref="E29">
    <cfRule type="expression" dxfId="11" priority="7">
      <formula>NOT(ISERROR(SEARCH(($B$65),(E29))))</formula>
    </cfRule>
    <cfRule type="expression" dxfId="10" priority="8">
      <formula>NOT(ISERROR(SEARCH(($B$66),(E29))))</formula>
    </cfRule>
    <cfRule type="expression" dxfId="9" priority="9">
      <formula>NOT(ISERROR(SEARCH(($B$67),(E29))))</formula>
    </cfRule>
    <cfRule type="expression" dxfId="8" priority="10">
      <formula>NOT(ISERROR(SEARCH(($B$68),(E29))))</formula>
    </cfRule>
    <cfRule type="expression" dxfId="7" priority="11">
      <formula>NOT(ISERROR(SEARCH(($B$69),(E29))))</formula>
    </cfRule>
    <cfRule type="containsBlanks" dxfId="6" priority="12">
      <formula>LEN(TRIM(E29))=0</formula>
    </cfRule>
  </conditionalFormatting>
  <conditionalFormatting sqref="E29">
    <cfRule type="expression" dxfId="5" priority="1">
      <formula>NOT(ISERROR(SEARCH(($B$65),(E29))))</formula>
    </cfRule>
    <cfRule type="expression" dxfId="4" priority="2">
      <formula>NOT(ISERROR(SEARCH(($B$66),(E29))))</formula>
    </cfRule>
    <cfRule type="expression" dxfId="3" priority="3">
      <formula>NOT(ISERROR(SEARCH(($B$67),(E29))))</formula>
    </cfRule>
    <cfRule type="expression" dxfId="2" priority="4">
      <formula>NOT(ISERROR(SEARCH(($B$68),(E29))))</formula>
    </cfRule>
    <cfRule type="expression" dxfId="1" priority="5">
      <formula>NOT(ISERROR(SEARCH(($B$69),(E29))))</formula>
    </cfRule>
    <cfRule type="containsBlanks" dxfId="0" priority="6">
      <formula>LEN(TRIM(E29))=0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63" t="s">
        <v>0</v>
      </c>
      <c r="C1" s="64"/>
      <c r="D1" s="64"/>
      <c r="E1" s="64"/>
      <c r="F1" s="64"/>
      <c r="G1" s="64"/>
      <c r="H1" s="64"/>
      <c r="I1" s="65"/>
      <c r="J1" s="16">
        <f>Planejamento!C16</f>
        <v>45621</v>
      </c>
    </row>
    <row r="2" spans="1:20" ht="18" customHeight="1" x14ac:dyDescent="0.25">
      <c r="A2" s="1"/>
      <c r="B2" s="66" t="s">
        <v>1</v>
      </c>
      <c r="C2" s="53"/>
      <c r="D2" s="53"/>
      <c r="E2" s="53"/>
      <c r="F2" s="53"/>
      <c r="G2" s="53"/>
      <c r="H2" s="53"/>
      <c r="I2" s="67"/>
      <c r="J2" s="16">
        <f t="shared" ref="J2:J14" si="0">J1+1</f>
        <v>45622</v>
      </c>
    </row>
    <row r="3" spans="1:20" ht="15.75" customHeight="1" x14ac:dyDescent="0.2">
      <c r="A3" s="1"/>
      <c r="B3" s="68" t="s">
        <v>2</v>
      </c>
      <c r="C3" s="53"/>
      <c r="D3" s="53"/>
      <c r="E3" s="53"/>
      <c r="F3" s="53"/>
      <c r="G3" s="53"/>
      <c r="H3" s="53"/>
      <c r="I3" s="67"/>
      <c r="J3" s="16">
        <f t="shared" si="0"/>
        <v>45623</v>
      </c>
    </row>
    <row r="4" spans="1:20" ht="15.75" customHeight="1" x14ac:dyDescent="0.2">
      <c r="A4" s="1"/>
      <c r="B4" s="69" t="s">
        <v>3</v>
      </c>
      <c r="C4" s="70"/>
      <c r="D4" s="70"/>
      <c r="E4" s="70"/>
      <c r="F4" s="70"/>
      <c r="G4" s="70"/>
      <c r="H4" s="70"/>
      <c r="I4" s="71"/>
      <c r="J4" s="16">
        <f t="shared" si="0"/>
        <v>45624</v>
      </c>
    </row>
    <row r="5" spans="1:20" ht="15.75" customHeight="1" x14ac:dyDescent="0.2">
      <c r="A5" s="1"/>
      <c r="B5" s="68" t="s">
        <v>4</v>
      </c>
      <c r="C5" s="53"/>
      <c r="D5" s="53"/>
      <c r="E5" s="53"/>
      <c r="F5" s="53"/>
      <c r="G5" s="53"/>
      <c r="H5" s="53"/>
      <c r="I5" s="67"/>
      <c r="J5" s="16">
        <f t="shared" si="0"/>
        <v>45625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45626</v>
      </c>
    </row>
    <row r="7" spans="1:20" ht="22.5" customHeight="1" x14ac:dyDescent="0.4">
      <c r="A7" s="1"/>
      <c r="B7" s="55" t="str">
        <f>'Dados do Projeto'!B7</f>
        <v>Café com Letras</v>
      </c>
      <c r="C7" s="56"/>
      <c r="D7" s="56"/>
      <c r="E7" s="56"/>
      <c r="F7" s="56"/>
      <c r="G7" s="56"/>
      <c r="H7" s="56"/>
      <c r="I7" s="57"/>
      <c r="J7" s="16">
        <f t="shared" si="0"/>
        <v>45627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45628</v>
      </c>
    </row>
    <row r="9" spans="1:20" ht="15.75" customHeight="1" x14ac:dyDescent="0.3">
      <c r="A9" s="1"/>
      <c r="B9" s="78" t="s">
        <v>79</v>
      </c>
      <c r="C9" s="56"/>
      <c r="D9" s="56"/>
      <c r="E9" s="56"/>
      <c r="F9" s="56"/>
      <c r="G9" s="56"/>
      <c r="H9" s="57"/>
      <c r="I9" s="45" t="s">
        <v>42</v>
      </c>
      <c r="J9" s="16">
        <f t="shared" si="0"/>
        <v>45629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45630</v>
      </c>
    </row>
    <row r="11" spans="1:20" ht="48.75" customHeight="1" x14ac:dyDescent="0.2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45631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45632</v>
      </c>
    </row>
    <row r="13" spans="1:20" ht="52.5" customHeight="1" x14ac:dyDescent="0.2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45633</v>
      </c>
    </row>
    <row r="14" spans="1:20" ht="51" customHeight="1" x14ac:dyDescent="0.2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45634</v>
      </c>
    </row>
    <row r="15" spans="1:20" ht="37.5" customHeight="1" x14ac:dyDescent="0.2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/>
    </row>
    <row r="16" spans="1:20" ht="37.5" customHeight="1" x14ac:dyDescent="0.2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/>
    </row>
    <row r="17" spans="1:10" ht="37.5" customHeight="1" x14ac:dyDescent="0.2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/>
    </row>
    <row r="18" spans="1:10" ht="37.5" customHeight="1" x14ac:dyDescent="0.2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/>
    </row>
    <row r="19" spans="1:10" ht="37.5" customHeight="1" x14ac:dyDescent="0.2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/>
    </row>
    <row r="20" spans="1:10" ht="37.5" customHeight="1" x14ac:dyDescent="0.2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/>
    </row>
    <row r="21" spans="1:10" ht="37.5" customHeight="1" x14ac:dyDescent="0.2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/>
    </row>
    <row r="22" spans="1:10" ht="37.5" customHeight="1" x14ac:dyDescent="0.2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 x14ac:dyDescent="0.2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 x14ac:dyDescent="0.2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 x14ac:dyDescent="0.2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 x14ac:dyDescent="0.2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 x14ac:dyDescent="0.2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 x14ac:dyDescent="0.2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 x14ac:dyDescent="0.2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8" t="s">
        <v>66</v>
      </c>
      <c r="C63" s="56"/>
      <c r="D63" s="56"/>
      <c r="E63" s="56"/>
      <c r="F63" s="56"/>
      <c r="G63" s="56"/>
      <c r="H63" s="57"/>
    </row>
    <row r="64" spans="1:9" ht="15.75" customHeight="1" x14ac:dyDescent="0.2">
      <c r="A64" s="1"/>
      <c r="B64" s="79" t="s">
        <v>67</v>
      </c>
      <c r="C64" s="56"/>
      <c r="D64" s="56"/>
      <c r="E64" s="56"/>
      <c r="F64" s="57"/>
      <c r="G64" s="18" t="s">
        <v>68</v>
      </c>
      <c r="H64" s="18" t="s">
        <v>15</v>
      </c>
    </row>
    <row r="65" spans="1:9" ht="15.75" customHeight="1" x14ac:dyDescent="0.2">
      <c r="A65" s="1"/>
      <c r="B65" s="77" t="str">
        <f>'Dados do Projeto'!B10</f>
        <v>Allan dos Anjos Viana</v>
      </c>
      <c r="C65" s="56"/>
      <c r="D65" s="56"/>
      <c r="E65" s="56"/>
      <c r="F65" s="57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7" t="str">
        <f>'Dados do Projeto'!B11</f>
        <v>Danilo Leal Raul</v>
      </c>
      <c r="C66" s="56"/>
      <c r="D66" s="56"/>
      <c r="E66" s="56"/>
      <c r="F66" s="57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7" t="str">
        <f>'Dados do Projeto'!B12</f>
        <v>João de Sousa Lourenço</v>
      </c>
      <c r="C67" s="56"/>
      <c r="D67" s="56"/>
      <c r="E67" s="56"/>
      <c r="F67" s="57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7" t="str">
        <f>'Dados do Projeto'!B13</f>
        <v>Marco Tulio Crecencio Araujo</v>
      </c>
      <c r="C68" s="56"/>
      <c r="D68" s="56"/>
      <c r="E68" s="56"/>
      <c r="F68" s="57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7" t="str">
        <f>'Dados do Projeto'!B14</f>
        <v>Mariana Carvalho Silva Ribeiro</v>
      </c>
      <c r="C69" s="56"/>
      <c r="D69" s="56"/>
      <c r="E69" s="56"/>
      <c r="F69" s="57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7" t="str">
        <f>'Dados do Projeto'!B15</f>
        <v>Rodrigo Carvalho Cattoi da Costa</v>
      </c>
      <c r="C70" s="56"/>
      <c r="D70" s="56"/>
      <c r="E70" s="56"/>
      <c r="F70" s="57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257" priority="19">
      <formula>AND(ISNUMBER(C11),TRUNC(C11)&lt;TODAY())</formula>
    </cfRule>
  </conditionalFormatting>
  <conditionalFormatting sqref="E11:E60">
    <cfRule type="expression" dxfId="256" priority="11">
      <formula>NOT(ISERROR(SEARCH(($B$65),(E11))))</formula>
    </cfRule>
    <cfRule type="expression" dxfId="255" priority="14">
      <formula>NOT(ISERROR(SEARCH(($B$66),(E11))))</formula>
    </cfRule>
    <cfRule type="expression" dxfId="254" priority="15">
      <formula>NOT(ISERROR(SEARCH(($B$67),(E11))))</formula>
    </cfRule>
    <cfRule type="expression" dxfId="253" priority="16">
      <formula>NOT(ISERROR(SEARCH(($B$68),(E11))))</formula>
    </cfRule>
    <cfRule type="expression" dxfId="252" priority="17">
      <formula>NOT(ISERROR(SEARCH(($B$69),(E11))))</formula>
    </cfRule>
    <cfRule type="containsBlanks" dxfId="251" priority="18">
      <formula>LEN(TRIM(E11))=0</formula>
    </cfRule>
    <cfRule type="expression" dxfId="250" priority="30">
      <formula>NOT(ISERROR(SEARCH(($B$65),(E11))))</formula>
    </cfRule>
    <cfRule type="expression" dxfId="249" priority="33">
      <formula>NOT(ISERROR(SEARCH(($B$66),(E11))))</formula>
    </cfRule>
    <cfRule type="expression" dxfId="248" priority="34">
      <formula>NOT(ISERROR(SEARCH(($B$67),(E11))))</formula>
    </cfRule>
    <cfRule type="expression" dxfId="247" priority="35">
      <formula>NOT(ISERROR(SEARCH(($B$68),(E11))))</formula>
    </cfRule>
    <cfRule type="expression" dxfId="246" priority="36">
      <formula>NOT(ISERROR(SEARCH(($B$69),(E11))))</formula>
    </cfRule>
    <cfRule type="containsBlanks" dxfId="245" priority="37">
      <formula>LEN(TRIM(E11))=0</formula>
    </cfRule>
  </conditionalFormatting>
  <conditionalFormatting sqref="E13 E17">
    <cfRule type="containsBlanks" dxfId="244" priority="1">
      <formula>LEN(TRIM(E13))=0</formula>
    </cfRule>
    <cfRule type="expression" dxfId="243" priority="2">
      <formula>NOT(ISERROR(SEARCH(($B$69),(E13))))</formula>
    </cfRule>
    <cfRule type="expression" dxfId="242" priority="3">
      <formula>NOT(ISERROR(SEARCH(($B$68),(E13))))</formula>
    </cfRule>
    <cfRule type="expression" dxfId="241" priority="4">
      <formula>NOT(ISERROR(SEARCH(($B$67),(E13))))</formula>
    </cfRule>
    <cfRule type="expression" dxfId="240" priority="5">
      <formula>NOT(ISERROR(SEARCH(($B$66),(E13))))</formula>
    </cfRule>
    <cfRule type="containsBlanks" dxfId="239" priority="6">
      <formula>LEN(TRIM(E13))=0</formula>
    </cfRule>
    <cfRule type="expression" dxfId="238" priority="7">
      <formula>NOT(ISERROR(SEARCH(($B$69),(E13))))</formula>
    </cfRule>
    <cfRule type="expression" dxfId="237" priority="8">
      <formula>NOT(ISERROR(SEARCH(($B$68),(E13))))</formula>
    </cfRule>
    <cfRule type="expression" dxfId="236" priority="9">
      <formula>NOT(ISERROR(SEARCH(($B$67),(E13))))</formula>
    </cfRule>
    <cfRule type="expression" dxfId="235" priority="10">
      <formula>NOT(ISERROR(SEARCH(($B$66),(E13))))</formula>
    </cfRule>
    <cfRule type="expression" dxfId="234" priority="21">
      <formula>NOT(ISERROR(SEARCH(($B$69),(E13))))</formula>
    </cfRule>
    <cfRule type="expression" dxfId="233" priority="22">
      <formula>NOT(ISERROR(SEARCH(($B$68),(E13))))</formula>
    </cfRule>
    <cfRule type="expression" dxfId="232" priority="23">
      <formula>NOT(ISERROR(SEARCH(($B$67),(E13))))</formula>
    </cfRule>
    <cfRule type="expression" dxfId="231" priority="24">
      <formula>NOT(ISERROR(SEARCH(($B$66),(E13))))</formula>
    </cfRule>
    <cfRule type="containsBlanks" dxfId="230" priority="25">
      <formula>LEN(TRIM(E13))=0</formula>
    </cfRule>
    <cfRule type="expression" dxfId="229" priority="26">
      <formula>NOT(ISERROR(SEARCH(($B$69),(E13))))</formula>
    </cfRule>
    <cfRule type="expression" dxfId="228" priority="27">
      <formula>NOT(ISERROR(SEARCH(($B$68),(E13))))</formula>
    </cfRule>
    <cfRule type="expression" dxfId="227" priority="28">
      <formula>NOT(ISERROR(SEARCH(($B$67),(E13))))</formula>
    </cfRule>
    <cfRule type="expression" dxfId="226" priority="29">
      <formula>NOT(ISERROR(SEARCH(($B$66),(E13))))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Planejamento</vt:lpstr>
      <vt:lpstr>Etapa #2</vt:lpstr>
      <vt:lpstr>Etapa #3</vt:lpstr>
      <vt:lpstr>Etapa #4</vt:lpstr>
      <vt:lpstr>Etapa #5</vt:lpstr>
      <vt:lpstr>Etapa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Aline Soreira Raul</cp:lastModifiedBy>
  <cp:revision/>
  <dcterms:created xsi:type="dcterms:W3CDTF">2024-09-02T00:03:22Z</dcterms:created>
  <dcterms:modified xsi:type="dcterms:W3CDTF">2024-11-03T14:30:10Z</dcterms:modified>
  <cp:category/>
  <cp:contentStatus/>
</cp:coreProperties>
</file>