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strickland/Desktop/Classes/MIS 505/Mod 4/"/>
    </mc:Choice>
  </mc:AlternateContent>
  <xr:revisionPtr revIDLastSave="0" documentId="13_ncr:1_{9573F98C-3DA3-E24D-BF40-6ECDEF8CF3D3}" xr6:coauthVersionLast="47" xr6:coauthVersionMax="47" xr10:uidLastSave="{00000000-0000-0000-0000-000000000000}"/>
  <bookViews>
    <workbookView xWindow="0" yWindow="540" windowWidth="37680" windowHeight="20480" activeTab="3" xr2:uid="{3C1B37CC-FB1D-2745-A690-6799FD90FB50}"/>
  </bookViews>
  <sheets>
    <sheet name="Lenovo Revenue" sheetId="3" r:id="rId1"/>
    <sheet name="Location graphics" sheetId="4" r:id="rId2"/>
    <sheet name="Segment graphcis" sheetId="5" r:id="rId3"/>
    <sheet name="Dashboard" sheetId="6" r:id="rId4"/>
  </sheets>
  <calcPr calcId="191029"/>
  <pivotCaches>
    <pivotCache cacheId="114" r:id="rId5"/>
    <pivotCache cacheId="1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J8" i="3"/>
  <c r="J7" i="3"/>
  <c r="J6" i="3"/>
  <c r="J5" i="3"/>
  <c r="J4" i="3"/>
  <c r="J3" i="3"/>
  <c r="J2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<sst xmlns="http://schemas.openxmlformats.org/spreadsheetml/2006/main" count="134" uniqueCount="24">
  <si>
    <t>Column Labels</t>
  </si>
  <si>
    <t>Grand Total</t>
  </si>
  <si>
    <t>Row Labels</t>
  </si>
  <si>
    <t>Year</t>
  </si>
  <si>
    <t>Location</t>
  </si>
  <si>
    <t>Revenue</t>
  </si>
  <si>
    <t>China</t>
  </si>
  <si>
    <t>Asia-Pacific</t>
  </si>
  <si>
    <t>Europe/Middle East/Africa</t>
  </si>
  <si>
    <t>Americas</t>
  </si>
  <si>
    <t>Total Revenue</t>
  </si>
  <si>
    <t>Segment</t>
  </si>
  <si>
    <t>PC</t>
  </si>
  <si>
    <t>Mobile</t>
  </si>
  <si>
    <t>Enterprise</t>
  </si>
  <si>
    <t>Others</t>
  </si>
  <si>
    <t>Sum of Revenue</t>
  </si>
  <si>
    <t>% Breakdown of Revenue</t>
  </si>
  <si>
    <t>% Change of Revenue YoY</t>
  </si>
  <si>
    <t>Sum of Revenue by Segment</t>
  </si>
  <si>
    <t>% of Revenue by Segment</t>
  </si>
  <si>
    <t>Revenue by Location</t>
  </si>
  <si>
    <t>Revenue by Segment</t>
  </si>
  <si>
    <t>% Change of Revenueper Segment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</si>
</sst>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9"/>
      <name val="Calibri (Body)"/>
    </font>
    <font>
      <b/>
      <sz val="12"/>
      <color theme="9"/>
      <name val="Calibri"/>
      <family val="2"/>
      <scheme val="minor"/>
    </font>
    <font>
      <b/>
      <sz val="22"/>
      <color rgb="FFFF40FF"/>
      <name val="Calibri (Body)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3" xfId="1" applyNumberFormat="1" applyFont="1" applyBorder="1"/>
    <xf numFmtId="165" fontId="0" fillId="0" borderId="4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/>
    <xf numFmtId="165" fontId="0" fillId="0" borderId="11" xfId="0" applyNumberFormat="1" applyBorder="1"/>
    <xf numFmtId="165" fontId="0" fillId="0" borderId="4" xfId="0" applyNumberFormat="1" applyBorder="1"/>
    <xf numFmtId="0" fontId="0" fillId="0" borderId="12" xfId="0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Border="1"/>
    <xf numFmtId="0" fontId="0" fillId="0" borderId="0" xfId="0" pivotButton="1" applyAlignment="1">
      <alignment wrapText="1"/>
    </xf>
  </cellXfs>
  <cellStyles count="2">
    <cellStyle name="Currency" xfId="1" builtinId="4"/>
    <cellStyle name="Normal" xfId="0" builtinId="0"/>
  </cellStyles>
  <dxfs count="1">
    <dxf>
      <alignment wrapText="1"/>
    </dxf>
  </dxfs>
  <tableStyles count="0" defaultTableStyle="TableStyleMedium2" defaultPivotStyle="PivotStyleLight16"/>
  <colors>
    <mruColors>
      <color rgb="FFFF40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redesign.xlsx]Location graphics!PivotTable42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Lenovo</a:t>
            </a:r>
            <a:r>
              <a:rPr lang="en-US" baseline="0"/>
              <a:t> Revenue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'Location graphics'!$B$3:$B$4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'Location graphics'!$A$5:$A$7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'Location graphics'!$B$5:$B$7</c:f>
              <c:numCache>
                <c:formatCode>"$"#,##0</c:formatCode>
                <c:ptCount val="2"/>
                <c:pt idx="0">
                  <c:v>14708660</c:v>
                </c:pt>
                <c:pt idx="1">
                  <c:v>14814720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1-A641-955E-266829E45371}"/>
            </c:ext>
          </c:extLst>
        </c:ser>
        <c:ser>
          <c:idx val="1"/>
          <c:order val="1"/>
          <c:tx>
            <c:strRef>
              <c:f>'Location graphics'!$C$3:$C$4</c:f>
              <c:strCache>
                <c:ptCount val="1"/>
                <c:pt idx="0">
                  <c:v>Europe/Middle East/Africa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'Location graphics'!$A$5:$A$7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'Location graphics'!$C$5:$C$7</c:f>
              <c:numCache>
                <c:formatCode>"$"#,##0</c:formatCode>
                <c:ptCount val="2"/>
                <c:pt idx="0">
                  <c:v>9676750</c:v>
                </c:pt>
                <c:pt idx="1">
                  <c:v>12962880.000000002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1-A641-955E-266829E45371}"/>
            </c:ext>
          </c:extLst>
        </c:ser>
        <c:ser>
          <c:idx val="2"/>
          <c:order val="2"/>
          <c:tx>
            <c:strRef>
              <c:f>'Location graphics'!$D$3:$D$4</c:f>
              <c:strCache>
                <c:ptCount val="1"/>
                <c:pt idx="0">
                  <c:v>Americas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'Location graphics'!$A$5:$A$7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'Location graphics'!$D$5:$D$7</c:f>
              <c:numCache>
                <c:formatCode>"$"#,##0</c:formatCode>
                <c:ptCount val="2"/>
                <c:pt idx="0">
                  <c:v>8128470</c:v>
                </c:pt>
                <c:pt idx="1">
                  <c:v>12036960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1-A641-955E-266829E45371}"/>
            </c:ext>
          </c:extLst>
        </c:ser>
        <c:ser>
          <c:idx val="3"/>
          <c:order val="3"/>
          <c:tx>
            <c:strRef>
              <c:f>'Location graphics'!$E$3:$E$4</c:f>
              <c:strCache>
                <c:ptCount val="1"/>
                <c:pt idx="0">
                  <c:v>Asia-Pacific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'Location graphics'!$A$5:$A$7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'Location graphics'!$E$5:$E$7</c:f>
              <c:numCache>
                <c:formatCode>"$"#,##0</c:formatCode>
                <c:ptCount val="2"/>
                <c:pt idx="0">
                  <c:v>6193120</c:v>
                </c:pt>
                <c:pt idx="1">
                  <c:v>6481440.0000000009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1-A641-955E-266829E4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26031"/>
        <c:axId val="273043151"/>
      </c:lineChart>
      <c:catAx>
        <c:axId val="27312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3151"/>
        <c:crosses val="autoZero"/>
        <c:auto val="1"/>
        <c:lblAlgn val="ctr"/>
        <c:lblOffset val="100"/>
        <c:noMultiLvlLbl val="0"/>
      </c:catAx>
      <c:valAx>
        <c:axId val="2730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redesign.xlsx]Segment graphcis!PivotTable51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of Revenue by Segment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2015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8AD8"/>
          </a:solidFill>
          <a:ln>
            <a:noFill/>
          </a:ln>
          <a:effectLst/>
        </c:spPr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rgbClr val="FF40FF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'Segment graphcis'!$H$21:$H$22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rgbClr val="FF8AD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1F-154E-99D0-43A02040A19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1F-154E-99D0-43A02040A1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1F-154E-99D0-43A02040A195}"/>
              </c:ext>
            </c:extLst>
          </c:dPt>
          <c:dPt>
            <c:idx val="3"/>
            <c:bubble3D val="0"/>
            <c:spPr>
              <a:solidFill>
                <a:srgbClr val="FF4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1F-154E-99D0-43A02040A195}"/>
              </c:ext>
            </c:extLst>
          </c:dPt>
          <c:dLbls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11F-154E-99D0-43A02040A19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 graphcis'!$G$23:$G$27</c:f>
              <c:strCache>
                <c:ptCount val="4"/>
                <c:pt idx="0">
                  <c:v>PC</c:v>
                </c:pt>
                <c:pt idx="1">
                  <c:v>Mobile</c:v>
                </c:pt>
                <c:pt idx="2">
                  <c:v>Enterprise</c:v>
                </c:pt>
                <c:pt idx="3">
                  <c:v>Others</c:v>
                </c:pt>
              </c:strCache>
            </c:strRef>
          </c:cat>
          <c:val>
            <c:numRef>
              <c:f>'Segment graphcis'!$H$23:$H$27</c:f>
              <c:numCache>
                <c:formatCode>0.00%</c:formatCode>
                <c:ptCount val="4"/>
                <c:pt idx="0">
                  <c:v>0.72</c:v>
                </c:pt>
                <c:pt idx="1">
                  <c:v>0.2</c:v>
                </c:pt>
                <c:pt idx="2">
                  <c:v>0.06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1F-154E-99D0-43A02040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redesign.xlsx]Location graphics!PivotTable43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Breakdown of</a:t>
            </a:r>
            <a:r>
              <a:rPr lang="en-US" baseline="0"/>
              <a:t> Revenue by </a:t>
            </a:r>
          </a:p>
          <a:p>
            <a:pPr>
              <a:defRPr/>
            </a:pPr>
            <a:r>
              <a:rPr lang="en-US" baseline="0"/>
              <a:t>Location in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'Location graphics'!$B$22:$B$23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2-A545-B117-BF1C57E8BF8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2-A545-B117-BF1C57E8BF8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D2-A545-B117-BF1C57E8BF8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D2-A545-B117-BF1C57E8BF8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'Location graphics'!$A$24:$A$28</c:f>
              <c:strCache>
                <c:ptCount val="4"/>
                <c:pt idx="0">
                  <c:v>China</c:v>
                </c:pt>
                <c:pt idx="1">
                  <c:v>Europe/Middle East/Africa</c:v>
                </c:pt>
                <c:pt idx="2">
                  <c:v>Americas</c:v>
                </c:pt>
                <c:pt idx="3">
                  <c:v>Asia-Pacific</c:v>
                </c:pt>
              </c:strCache>
            </c:strRef>
          </c:cat>
          <c:val>
            <c:numRef>
              <c:f>'Location graphics'!$B$24:$B$28</c:f>
              <c:numCache>
                <c:formatCode>0.00%</c:formatCode>
                <c:ptCount val="4"/>
                <c:pt idx="0">
                  <c:v>0.38</c:v>
                </c:pt>
                <c:pt idx="1">
                  <c:v>0.25</c:v>
                </c:pt>
                <c:pt idx="2">
                  <c:v>0.21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D2-A545-B117-BF1C57E8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89442391129685"/>
          <c:y val="0.33996149837887912"/>
          <c:w val="0.16750013391183244"/>
          <c:h val="0.36481965030106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redesign.xlsx]Location graphics!PivotTable52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Breakdown of Revenue by 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Location in 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'Location graphics'!$G$24:$G$25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02-5742-966A-00CF2331F42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02-5742-966A-00CF2331F42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02-5742-966A-00CF2331F42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02-5742-966A-00CF2331F427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'Location graphics'!$F$26:$F$30</c:f>
              <c:strCache>
                <c:ptCount val="4"/>
                <c:pt idx="0">
                  <c:v>China</c:v>
                </c:pt>
                <c:pt idx="1">
                  <c:v>Europe/Middle East/Africa</c:v>
                </c:pt>
                <c:pt idx="2">
                  <c:v>Americas</c:v>
                </c:pt>
                <c:pt idx="3">
                  <c:v>Asia-Pacific</c:v>
                </c:pt>
              </c:strCache>
            </c:strRef>
          </c:cat>
          <c:val>
            <c:numRef>
              <c:f>'Location graphics'!$G$26:$G$30</c:f>
              <c:numCache>
                <c:formatCode>0.00%</c:formatCode>
                <c:ptCount val="4"/>
                <c:pt idx="0">
                  <c:v>0.32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02-5742-966A-00CF2331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redesign.xlsx]Location graphics!PivotTable43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Breakdown of</a:t>
            </a:r>
            <a:r>
              <a:rPr lang="en-US" baseline="0"/>
              <a:t> Revenue by </a:t>
            </a:r>
          </a:p>
          <a:p>
            <a:pPr>
              <a:defRPr/>
            </a:pPr>
            <a:r>
              <a:rPr lang="en-US" baseline="0"/>
              <a:t>Location in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'Location graphics'!$B$22:$B$23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'Location graphics'!$A$24:$A$28</c:f>
              <c:strCache>
                <c:ptCount val="4"/>
                <c:pt idx="0">
                  <c:v>China</c:v>
                </c:pt>
                <c:pt idx="1">
                  <c:v>Europe/Middle East/Africa</c:v>
                </c:pt>
                <c:pt idx="2">
                  <c:v>Americas</c:v>
                </c:pt>
                <c:pt idx="3">
                  <c:v>Asia-Pacific</c:v>
                </c:pt>
              </c:strCache>
            </c:strRef>
          </c:cat>
          <c:val>
            <c:numRef>
              <c:f>'Location graphics'!$B$24:$B$28</c:f>
              <c:numCache>
                <c:formatCode>0.00%</c:formatCode>
                <c:ptCount val="4"/>
                <c:pt idx="0">
                  <c:v>0.38</c:v>
                </c:pt>
                <c:pt idx="1">
                  <c:v>0.25</c:v>
                </c:pt>
                <c:pt idx="2">
                  <c:v>0.21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4-4246-A6F8-AE10C2E5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redesign.xlsx]Location graphics!PivotTable52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% Breakdown of Revenue by 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Location in 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'Location graphics'!$G$24:$G$25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'Location graphics'!$F$26:$F$30</c:f>
              <c:strCache>
                <c:ptCount val="4"/>
                <c:pt idx="0">
                  <c:v>China</c:v>
                </c:pt>
                <c:pt idx="1">
                  <c:v>Europe/Middle East/Africa</c:v>
                </c:pt>
                <c:pt idx="2">
                  <c:v>Americas</c:v>
                </c:pt>
                <c:pt idx="3">
                  <c:v>Asia-Pacific</c:v>
                </c:pt>
              </c:strCache>
            </c:strRef>
          </c:cat>
          <c:val>
            <c:numRef>
              <c:f>'Location graphics'!$G$26:$G$30</c:f>
              <c:numCache>
                <c:formatCode>0.00%</c:formatCode>
                <c:ptCount val="4"/>
                <c:pt idx="0">
                  <c:v>0.32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F-3442-BDA2-5B09668F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redesign.xlsx]Segment graphcis!PivotTable44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Lenovo</a:t>
            </a:r>
            <a:r>
              <a:rPr lang="en-US" baseline="0"/>
              <a:t> Revenue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'Segment graphcis'!$B$3:$B$4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'Segment graphcis'!$A$5:$A$7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'Segment graphcis'!$B$5:$B$7</c:f>
              <c:numCache>
                <c:formatCode>"$"#,##0</c:formatCode>
                <c:ptCount val="2"/>
                <c:pt idx="0">
                  <c:v>31739739.999999996</c:v>
                </c:pt>
                <c:pt idx="1">
                  <c:v>33333120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5-6042-A054-327C29447B93}"/>
            </c:ext>
          </c:extLst>
        </c:ser>
        <c:ser>
          <c:idx val="1"/>
          <c:order val="1"/>
          <c:tx>
            <c:strRef>
              <c:f>'Segment graphcis'!$C$3:$C$4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'Segment graphcis'!$A$5:$A$7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'Segment graphcis'!$C$5:$C$7</c:f>
              <c:numCache>
                <c:formatCode>"$"#,##0</c:formatCode>
                <c:ptCount val="2"/>
                <c:pt idx="0">
                  <c:v>5418980.0000000009</c:v>
                </c:pt>
                <c:pt idx="1">
                  <c:v>9259200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5-6042-A054-327C29447B93}"/>
            </c:ext>
          </c:extLst>
        </c:ser>
        <c:ser>
          <c:idx val="2"/>
          <c:order val="2"/>
          <c:tx>
            <c:strRef>
              <c:f>'Segment graphcis'!$D$3:$D$4</c:f>
              <c:strCache>
                <c:ptCount val="1"/>
                <c:pt idx="0">
                  <c:v>Enterprise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'Segment graphcis'!$A$5:$A$7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'Segment graphcis'!$D$5:$D$7</c:f>
              <c:numCache>
                <c:formatCode>"$"#,##0</c:formatCode>
                <c:ptCount val="2"/>
                <c:pt idx="0">
                  <c:v>387070</c:v>
                </c:pt>
                <c:pt idx="1">
                  <c:v>2777760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5-6042-A054-327C29447B93}"/>
            </c:ext>
          </c:extLst>
        </c:ser>
        <c:ser>
          <c:idx val="3"/>
          <c:order val="3"/>
          <c:tx>
            <c:strRef>
              <c:f>'Segment graphcis'!$E$3:$E$4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'Segment graphcis'!$A$5:$A$7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'Segment graphcis'!$E$5:$E$7</c:f>
              <c:numCache>
                <c:formatCode>"$"#,##0</c:formatCode>
                <c:ptCount val="2"/>
                <c:pt idx="0">
                  <c:v>1161210</c:v>
                </c:pt>
                <c:pt idx="1">
                  <c:v>925920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5-6042-A054-327C29447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125216"/>
        <c:axId val="1492179552"/>
      </c:lineChart>
      <c:catAx>
        <c:axId val="14931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79552"/>
        <c:crosses val="autoZero"/>
        <c:auto val="1"/>
        <c:lblAlgn val="ctr"/>
        <c:lblOffset val="100"/>
        <c:noMultiLvlLbl val="0"/>
      </c:catAx>
      <c:valAx>
        <c:axId val="1492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redesign.xlsx]Segment graphcis!PivotTable46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Revenue by Segment</a:t>
            </a:r>
          </a:p>
          <a:p>
            <a:pPr>
              <a:defRPr/>
            </a:pPr>
            <a:r>
              <a:rPr lang="en-US" baseline="0"/>
              <a:t>2014</a:t>
            </a:r>
            <a:endParaRPr lang="en-US"/>
          </a:p>
        </c:rich>
      </c:tx>
      <c:layout>
        <c:manualLayout>
          <c:xMode val="edge"/>
          <c:yMode val="edge"/>
          <c:x val="0.25509107498901695"/>
          <c:y val="2.8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'Segment graphcis'!$B$21:$B$22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 graphcis'!$A$23:$A$27</c:f>
              <c:strCache>
                <c:ptCount val="4"/>
                <c:pt idx="0">
                  <c:v>PC</c:v>
                </c:pt>
                <c:pt idx="1">
                  <c:v>Mobile</c:v>
                </c:pt>
                <c:pt idx="2">
                  <c:v>Others</c:v>
                </c:pt>
                <c:pt idx="3">
                  <c:v>Enterprise</c:v>
                </c:pt>
              </c:strCache>
            </c:strRef>
          </c:cat>
          <c:val>
            <c:numRef>
              <c:f>'Segment graphcis'!$B$23:$B$27</c:f>
              <c:numCache>
                <c:formatCode>0.00%</c:formatCode>
                <c:ptCount val="4"/>
                <c:pt idx="0">
                  <c:v>0.82</c:v>
                </c:pt>
                <c:pt idx="1">
                  <c:v>0.14000000000000001</c:v>
                </c:pt>
                <c:pt idx="2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0-B14F-BC1C-8306FCFA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redesign.xlsx]Segment graphcis!PivotTable51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of Revenue by Segment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2015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'Segment graphcis'!$H$21:$H$22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 graphcis'!$G$23:$G$27</c:f>
              <c:strCache>
                <c:ptCount val="4"/>
                <c:pt idx="0">
                  <c:v>PC</c:v>
                </c:pt>
                <c:pt idx="1">
                  <c:v>Mobile</c:v>
                </c:pt>
                <c:pt idx="2">
                  <c:v>Enterprise</c:v>
                </c:pt>
                <c:pt idx="3">
                  <c:v>Others</c:v>
                </c:pt>
              </c:strCache>
            </c:strRef>
          </c:cat>
          <c:val>
            <c:numRef>
              <c:f>'Segment graphcis'!$H$23:$H$27</c:f>
              <c:numCache>
                <c:formatCode>0.00%</c:formatCode>
                <c:ptCount val="4"/>
                <c:pt idx="0">
                  <c:v>0.72</c:v>
                </c:pt>
                <c:pt idx="1">
                  <c:v>0.2</c:v>
                </c:pt>
                <c:pt idx="2">
                  <c:v>0.06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5-BD4B-87AA-8C55495D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redesign.xlsx]Location graphics!PivotTable42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Lenovo</a:t>
            </a:r>
            <a:r>
              <a:rPr lang="en-US" baseline="0"/>
              <a:t> Revenue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43943650277459"/>
          <c:y val="0.11526835007693004"/>
          <c:w val="0.67599200143918725"/>
          <c:h val="0.81120674570851059"/>
        </c:manualLayout>
      </c:layout>
      <c:lineChart>
        <c:grouping val="standard"/>
        <c:varyColors val="0"/>
        <c:ser>
          <c:idx val="0"/>
          <c:order val="0"/>
          <c:tx>
            <c:strRef>
              <c:f>'Location graphics'!$B$3:$B$4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'Location graphics'!$A$5:$A$7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'Location graphics'!$B$5:$B$7</c:f>
              <c:numCache>
                <c:formatCode>"$"#,##0</c:formatCode>
                <c:ptCount val="2"/>
                <c:pt idx="0">
                  <c:v>14708660</c:v>
                </c:pt>
                <c:pt idx="1">
                  <c:v>14814720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4-9543-8C3E-D5B6F183B5C2}"/>
            </c:ext>
          </c:extLst>
        </c:ser>
        <c:ser>
          <c:idx val="1"/>
          <c:order val="1"/>
          <c:tx>
            <c:strRef>
              <c:f>'Location graphics'!$C$3:$C$4</c:f>
              <c:strCache>
                <c:ptCount val="1"/>
                <c:pt idx="0">
                  <c:v>Europe/Middle East/Africa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'Location graphics'!$A$5:$A$7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'Location graphics'!$C$5:$C$7</c:f>
              <c:numCache>
                <c:formatCode>"$"#,##0</c:formatCode>
                <c:ptCount val="2"/>
                <c:pt idx="0">
                  <c:v>9676750</c:v>
                </c:pt>
                <c:pt idx="1">
                  <c:v>12962880.000000002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4-9543-8C3E-D5B6F183B5C2}"/>
            </c:ext>
          </c:extLst>
        </c:ser>
        <c:ser>
          <c:idx val="2"/>
          <c:order val="2"/>
          <c:tx>
            <c:strRef>
              <c:f>'Location graphics'!$D$3:$D$4</c:f>
              <c:strCache>
                <c:ptCount val="1"/>
                <c:pt idx="0">
                  <c:v>Americas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'Location graphics'!$A$5:$A$7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'Location graphics'!$D$5:$D$7</c:f>
              <c:numCache>
                <c:formatCode>"$"#,##0</c:formatCode>
                <c:ptCount val="2"/>
                <c:pt idx="0">
                  <c:v>8128470</c:v>
                </c:pt>
                <c:pt idx="1">
                  <c:v>12036960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4-9543-8C3E-D5B6F183B5C2}"/>
            </c:ext>
          </c:extLst>
        </c:ser>
        <c:ser>
          <c:idx val="3"/>
          <c:order val="3"/>
          <c:tx>
            <c:strRef>
              <c:f>'Location graphics'!$E$3:$E$4</c:f>
              <c:strCache>
                <c:ptCount val="1"/>
                <c:pt idx="0">
                  <c:v>Asia-Pacific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'Location graphics'!$A$5:$A$7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'Location graphics'!$E$5:$E$7</c:f>
              <c:numCache>
                <c:formatCode>"$"#,##0</c:formatCode>
                <c:ptCount val="2"/>
                <c:pt idx="0">
                  <c:v>6193120</c:v>
                </c:pt>
                <c:pt idx="1">
                  <c:v>6481440.0000000009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4-9543-8C3E-D5B6F183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26031"/>
        <c:axId val="273043151"/>
      </c:lineChart>
      <c:catAx>
        <c:axId val="27312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3151"/>
        <c:crosses val="autoZero"/>
        <c:auto val="1"/>
        <c:lblAlgn val="ctr"/>
        <c:lblOffset val="100"/>
        <c:noMultiLvlLbl val="0"/>
      </c:catAx>
      <c:valAx>
        <c:axId val="2730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46131491911488"/>
          <c:y val="0.22385826771653544"/>
          <c:w val="0.18099386961515576"/>
          <c:h val="0.4568235436087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redesign.xlsx]Segment graphcis!PivotTable44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Lenovo</a:t>
            </a:r>
            <a:r>
              <a:rPr lang="en-US" baseline="0"/>
              <a:t> Revenue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40F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8AD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'Segment graphcis'!$B$3:$B$4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'Segment graphcis'!$A$5:$A$7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'Segment graphcis'!$B$5:$B$7</c:f>
              <c:numCache>
                <c:formatCode>"$"#,##0</c:formatCode>
                <c:ptCount val="2"/>
                <c:pt idx="0">
                  <c:v>31739739.999999996</c:v>
                </c:pt>
                <c:pt idx="1">
                  <c:v>33333120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0-C94A-9050-F949CE85440D}"/>
            </c:ext>
          </c:extLst>
        </c:ser>
        <c:ser>
          <c:idx val="1"/>
          <c:order val="1"/>
          <c:tx>
            <c:strRef>
              <c:f>'Segment graphcis'!$C$3:$C$4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strRef>
              <c:f>'Segment graphcis'!$A$5:$A$7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'Segment graphcis'!$C$5:$C$7</c:f>
              <c:numCache>
                <c:formatCode>"$"#,##0</c:formatCode>
                <c:ptCount val="2"/>
                <c:pt idx="0">
                  <c:v>5418980.0000000009</c:v>
                </c:pt>
                <c:pt idx="1">
                  <c:v>9259200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0-C94A-9050-F949CE85440D}"/>
            </c:ext>
          </c:extLst>
        </c:ser>
        <c:ser>
          <c:idx val="2"/>
          <c:order val="2"/>
          <c:tx>
            <c:strRef>
              <c:f>'Segment graphcis'!$D$3:$D$4</c:f>
              <c:strCache>
                <c:ptCount val="1"/>
                <c:pt idx="0">
                  <c:v>Enterprise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'Segment graphcis'!$A$5:$A$7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'Segment graphcis'!$D$5:$D$7</c:f>
              <c:numCache>
                <c:formatCode>"$"#,##0</c:formatCode>
                <c:ptCount val="2"/>
                <c:pt idx="0">
                  <c:v>387070</c:v>
                </c:pt>
                <c:pt idx="1">
                  <c:v>2777760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0-C94A-9050-F949CE85440D}"/>
            </c:ext>
          </c:extLst>
        </c:ser>
        <c:ser>
          <c:idx val="3"/>
          <c:order val="3"/>
          <c:tx>
            <c:strRef>
              <c:f>'Segment graphcis'!$E$3:$E$4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rgbClr val="FF8AD8"/>
              </a:solidFill>
              <a:round/>
            </a:ln>
            <a:effectLst/>
          </c:spPr>
          <c:marker>
            <c:symbol val="none"/>
          </c:marker>
          <c:cat>
            <c:strRef>
              <c:f>'Segment graphcis'!$A$5:$A$7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'Segment graphcis'!$E$5:$E$7</c:f>
              <c:numCache>
                <c:formatCode>"$"#,##0</c:formatCode>
                <c:ptCount val="2"/>
                <c:pt idx="0">
                  <c:v>1161210</c:v>
                </c:pt>
                <c:pt idx="1">
                  <c:v>925920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0-C94A-9050-F949CE85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125216"/>
        <c:axId val="1492179552"/>
      </c:lineChart>
      <c:catAx>
        <c:axId val="14931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79552"/>
        <c:crosses val="autoZero"/>
        <c:auto val="1"/>
        <c:lblAlgn val="ctr"/>
        <c:lblOffset val="100"/>
        <c:noMultiLvlLbl val="0"/>
      </c:catAx>
      <c:valAx>
        <c:axId val="1492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[lenovo revenue graphic redesign.xlsx]Segment graphcis!PivotTable46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Revenue by Segment</a:t>
            </a:r>
          </a:p>
          <a:p>
            <a:pPr>
              <a:defRPr/>
            </a:pPr>
            <a:r>
              <a:rPr lang="en-US" baseline="0"/>
              <a:t>2014</a:t>
            </a:r>
            <a:endParaRPr lang="en-US"/>
          </a:p>
        </c:rich>
      </c:tx>
      <c:layout>
        <c:manualLayout>
          <c:xMode val="edge"/>
          <c:yMode val="edge"/>
          <c:x val="0.32311836020497442"/>
          <c:y val="3.5843137254901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8AD8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rgbClr val="FF40FF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'Segment graphcis'!$B$21:$B$22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rgbClr val="FF8AD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F4-0E4F-8DF7-71D5C21CB85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F4-0E4F-8DF7-71D5C21CB8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4-0E4F-8DF7-71D5C21CB85F}"/>
              </c:ext>
            </c:extLst>
          </c:dPt>
          <c:dPt>
            <c:idx val="3"/>
            <c:bubble3D val="0"/>
            <c:spPr>
              <a:solidFill>
                <a:srgbClr val="FF4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F4-0E4F-8DF7-71D5C21CB85F}"/>
              </c:ext>
            </c:extLst>
          </c:dPt>
          <c:dLbls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F4-0E4F-8DF7-71D5C21CB85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 graphcis'!$A$23:$A$27</c:f>
              <c:strCache>
                <c:ptCount val="4"/>
                <c:pt idx="0">
                  <c:v>PC</c:v>
                </c:pt>
                <c:pt idx="1">
                  <c:v>Mobile</c:v>
                </c:pt>
                <c:pt idx="2">
                  <c:v>Others</c:v>
                </c:pt>
                <c:pt idx="3">
                  <c:v>Enterprise</c:v>
                </c:pt>
              </c:strCache>
            </c:strRef>
          </c:cat>
          <c:val>
            <c:numRef>
              <c:f>'Segment graphcis'!$B$23:$B$27</c:f>
              <c:numCache>
                <c:formatCode>0.00%</c:formatCode>
                <c:ptCount val="4"/>
                <c:pt idx="0">
                  <c:v>0.82</c:v>
                </c:pt>
                <c:pt idx="1">
                  <c:v>0.14000000000000001</c:v>
                </c:pt>
                <c:pt idx="2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F4-0E4F-8DF7-71D5C21C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191654</xdr:colOff>
      <xdr:row>0</xdr:row>
      <xdr:rowOff>55996</xdr:rowOff>
    </xdr:from>
    <xdr:to>
      <xdr:col>10</xdr:col>
      <xdr:colOff>173181</xdr:colOff>
      <xdr:row>21</xdr:row>
      <xdr:rowOff>92364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A92D7-07CA-D54E-99FE-3A246C4A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109681</xdr:colOff>
      <xdr:row>28</xdr:row>
      <xdr:rowOff>103908</xdr:rowOff>
    </xdr:from>
    <xdr:to>
      <xdr:col>3</xdr:col>
      <xdr:colOff>658091</xdr:colOff>
      <xdr:row>42</xdr:row>
      <xdr:rowOff>184727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AC040-A536-AD46-AFFB-2C27C2ED0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1737591</xdr:colOff>
      <xdr:row>31</xdr:row>
      <xdr:rowOff>115453</xdr:rowOff>
    </xdr:from>
    <xdr:to>
      <xdr:col>8</xdr:col>
      <xdr:colOff>1235364</xdr:colOff>
      <xdr:row>44</xdr:row>
      <xdr:rowOff>142008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AB4B41-E725-0840-ABB2-672F2DCE5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38100</xdr:rowOff>
    </xdr:from>
    <xdr:to>
      <xdr:col>14</xdr:col>
      <xdr:colOff>419100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2880D-A770-1347-AF79-999C07681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29</xdr:row>
      <xdr:rowOff>38100</xdr:rowOff>
    </xdr:from>
    <xdr:to>
      <xdr:col>5</xdr:col>
      <xdr:colOff>139700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F9AE3-C3AF-F341-AF8A-2B6F86D05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29</xdr:row>
      <xdr:rowOff>31750</xdr:rowOff>
    </xdr:from>
    <xdr:to>
      <xdr:col>11</xdr:col>
      <xdr:colOff>368300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0A2487-0096-334B-AF0E-229B199EC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4</xdr:row>
      <xdr:rowOff>88900</xdr:rowOff>
    </xdr:from>
    <xdr:to>
      <xdr:col>8</xdr:col>
      <xdr:colOff>533400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E36A4-671C-AF4D-B099-67A01BFE8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3</xdr:row>
      <xdr:rowOff>127000</xdr:rowOff>
    </xdr:from>
    <xdr:to>
      <xdr:col>22</xdr:col>
      <xdr:colOff>215900</xdr:colOff>
      <xdr:row>20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EDE81C-58BA-B144-B055-1B74B53AB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</xdr:colOff>
      <xdr:row>21</xdr:row>
      <xdr:rowOff>76200</xdr:rowOff>
    </xdr:from>
    <xdr:to>
      <xdr:col>20</xdr:col>
      <xdr:colOff>482600</xdr:colOff>
      <xdr:row>36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1D157-514E-4A47-A435-0731F00B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762000</xdr:colOff>
      <xdr:row>21</xdr:row>
      <xdr:rowOff>101600</xdr:rowOff>
    </xdr:from>
    <xdr:to>
      <xdr:col>24</xdr:col>
      <xdr:colOff>1485900</xdr:colOff>
      <xdr:row>36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64C1ED-87CC-E149-9295-048A86B8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546100</xdr:colOff>
      <xdr:row>22</xdr:row>
      <xdr:rowOff>0</xdr:rowOff>
    </xdr:from>
    <xdr:to>
      <xdr:col>7</xdr:col>
      <xdr:colOff>63500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1E30D2-F4F7-AA41-A08D-98C17A2D6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381000</xdr:colOff>
      <xdr:row>22</xdr:row>
      <xdr:rowOff>0</xdr:rowOff>
    </xdr:from>
    <xdr:to>
      <xdr:col>12</xdr:col>
      <xdr:colOff>469900</xdr:colOff>
      <xdr:row>39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7C8BE3-12B3-0348-9DB6-12E61B2A7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8.598767592594" createdVersion="7" refreshedVersion="7" minRefreshableVersion="3" recordCount="8" xr:uid="{ECB30240-129C-0A42-8EF0-CD9C3E50E6A0}">
  <cacheSource type="worksheet">
    <worksheetSource ref="D13:F21" sheet="Lenovo Revenue"/>
  </cacheSource>
  <cacheFields count="3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Location" numFmtId="0">
      <sharedItems count="4">
        <s v="China"/>
        <s v="Asia-Pacific"/>
        <s v="Europe/Middle East/Africa"/>
        <s v="Americas"/>
      </sharedItems>
    </cacheField>
    <cacheField name="Revenue" numFmtId="0">
      <sharedItems containsSemiMixedTypes="0" containsString="0" containsNumber="1" minValue="6193120" maxValue="14814720" count="8">
        <n v="14708660"/>
        <n v="6193120"/>
        <n v="9676750"/>
        <n v="8128470"/>
        <n v="14814720"/>
        <n v="6481440.0000000009"/>
        <n v="12962880.000000002"/>
        <n v="12036960"/>
      </sharedItems>
    </cacheField>
  </cacheFields>
  <extLst>
    <ext xmlns:x14="http://schemas.microsoft.com/office/spreadsheetml/2009/9/main" uri="{725AE2AE-9491-48be-B2B4-4EB974FC3084}">
      <x14:pivotCacheDefinition pivotCacheId="41942385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8.601160416663" createdVersion="7" refreshedVersion="7" minRefreshableVersion="3" recordCount="8" xr:uid="{E94ED064-F5EA-D143-B254-EA3F5D818FB7}">
  <cacheSource type="worksheet">
    <worksheetSource ref="H13:J21" sheet="Lenovo Revenue"/>
  </cacheSource>
  <cacheFields count="3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Segment" numFmtId="0">
      <sharedItems count="4">
        <s v="PC"/>
        <s v="Mobile"/>
        <s v="Enterprise"/>
        <s v="Others"/>
      </sharedItems>
    </cacheField>
    <cacheField name="Revenue" numFmtId="0">
      <sharedItems containsSemiMixedTypes="0" containsString="0" containsNumber="1" minValue="387070" maxValue="33333120" count="8">
        <n v="31739739.999999996"/>
        <n v="5418980.0000000009"/>
        <n v="387070"/>
        <n v="1161210"/>
        <n v="33333120"/>
        <n v="9259200"/>
        <n v="2777760"/>
        <n v="9259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6"/>
  </r>
  <r>
    <x v="1"/>
    <x v="3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6"/>
  </r>
  <r>
    <x v="1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20221-A46C-5C4A-BE19-3025F19C8D98}" name="PivotTable52" cacheId="1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F24:H30" firstHeaderRow="1" firstDataRow="2" firstDataCol="1"/>
  <pivotFields count="3">
    <pivotField axis="axisCol" showAll="0">
      <items count="3">
        <item h="1" x="0"/>
        <item x="1"/>
        <item t="default"/>
      </items>
    </pivotField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">
        <item x="1"/>
        <item x="5"/>
        <item x="3"/>
        <item x="2"/>
        <item x="7"/>
        <item x="6"/>
        <item x="0"/>
        <item x="4"/>
        <item t="default"/>
      </items>
    </pivotField>
  </pivotFields>
  <rowFields count="1">
    <field x="1"/>
  </rowFields>
  <rowItems count="5">
    <i>
      <x v="2"/>
    </i>
    <i>
      <x v="3"/>
    </i>
    <i>
      <x/>
    </i>
    <i>
      <x v="1"/>
    </i>
    <i t="grand">
      <x/>
    </i>
  </rowItems>
  <colFields count="1">
    <field x="0"/>
  </colFields>
  <colItems count="2">
    <i>
      <x v="1"/>
    </i>
    <i t="grand">
      <x/>
    </i>
  </colItems>
  <dataFields count="1">
    <dataField name="% Breakdown of Revenue" fld="2" showDataAs="percentOfCol" baseField="0" baseItem="0" numFmtId="1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65F3F-F708-4D43-8248-B5DE638152FB}" name="PivotTable49" cacheId="1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15:L2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 rankBy="0">
      <items count="5">
        <item x="3"/>
        <item x="2"/>
        <item x="1"/>
        <item x="0"/>
        <item t="default"/>
      </items>
    </pivotField>
    <pivotField dataField="1" showAll="0">
      <items count="9">
        <item x="1"/>
        <item x="5"/>
        <item x="3"/>
        <item x="2"/>
        <item x="7"/>
        <item x="6"/>
        <item x="0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">
    <i>
      <x/>
    </i>
    <i>
      <x v="1"/>
    </i>
  </colItems>
  <dataFields count="1">
    <dataField name="% Change of Revenue YoY" fld="2" showDataAs="percentDiff" baseField="0" baseItem="1048828" numFmtId="1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671CA-0E05-5448-BAA5-E2BF0DD45980}" name="PivotTable42" cacheId="1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3">
  <location ref="A3:F7" firstHeaderRow="1" firstDataRow="2" firstDataCol="1"/>
  <pivotFields count="3">
    <pivotField axis="axisRow" compact="0" outline="0" showAll="0">
      <items count="3">
        <item x="0"/>
        <item x="1"/>
        <item t="default"/>
      </items>
    </pivotField>
    <pivotField axis="axisCol" compact="0" outline="0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9">
        <item x="1"/>
        <item x="5"/>
        <item x="3"/>
        <item x="2"/>
        <item x="7"/>
        <item x="6"/>
        <item x="0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 v="2"/>
    </i>
    <i>
      <x v="3"/>
    </i>
    <i>
      <x/>
    </i>
    <i>
      <x v="1"/>
    </i>
    <i t="grand">
      <x/>
    </i>
  </colItems>
  <dataFields count="1">
    <dataField name="Sum of Revenue" fld="2" baseField="0" baseItem="0" numFmtId="164"/>
  </dataFields>
  <conditionalFormats count="3"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2" selected="0">
              <x v="0"/>
              <x v="1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18AF9-1F7B-A24C-92A2-501311349EEB}" name="PivotTable45" cacheId="1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13:C1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 rankBy="0">
      <items count="5">
        <item x="3"/>
        <item x="2"/>
        <item x="1"/>
        <item x="0"/>
        <item t="default"/>
      </items>
    </pivotField>
    <pivotField dataField="1" showAll="0">
      <items count="9">
        <item x="1"/>
        <item x="5"/>
        <item x="3"/>
        <item x="2"/>
        <item x="7"/>
        <item x="6"/>
        <item x="0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">
    <i>
      <x/>
    </i>
    <i>
      <x v="1"/>
    </i>
  </colItems>
  <dataFields count="1">
    <dataField name="% Change of Revenue YoY" fld="2" showDataAs="percentDiff" baseField="0" baseItem="1048828" numFmtId="10"/>
  </dataFields>
  <conditionalFormats count="1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5D36C-9BAA-3441-BA13-9FF4E7B77DE3}" name="PivotTable43" cacheId="1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22:C28" firstHeaderRow="1" firstDataRow="2" firstDataCol="1"/>
  <pivotFields count="3">
    <pivotField axis="axisCol" showAll="0">
      <items count="3">
        <item x="0"/>
        <item h="1" x="1"/>
        <item t="default"/>
      </items>
    </pivotField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">
        <item x="1"/>
        <item x="5"/>
        <item x="3"/>
        <item x="2"/>
        <item x="7"/>
        <item x="6"/>
        <item x="0"/>
        <item x="4"/>
        <item t="default"/>
      </items>
    </pivotField>
  </pivotFields>
  <rowFields count="1">
    <field x="1"/>
  </rowFields>
  <rowItems count="5">
    <i>
      <x v="2"/>
    </i>
    <i>
      <x v="3"/>
    </i>
    <i>
      <x/>
    </i>
    <i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% Breakdown of Revenue" fld="2" showDataAs="percentOfCol" baseField="0" baseItem="0" numFmtId="10"/>
  </dataFields>
  <conditionalFormats count="2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C11A7-F0BB-F44A-9816-A37F224DE90D}" name="PivotTable51" cacheId="1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G21:I27" firstHeaderRow="1" firstDataRow="2" firstDataCol="1"/>
  <pivotFields count="3">
    <pivotField axis="axisCol" showAll="0">
      <items count="3">
        <item h="1" x="0"/>
        <item x="1"/>
        <item t="default"/>
      </items>
    </pivotField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">
        <item x="2"/>
        <item x="7"/>
        <item x="3"/>
        <item x="6"/>
        <item x="1"/>
        <item x="5"/>
        <item x="0"/>
        <item x="4"/>
        <item t="default"/>
      </items>
    </pivotField>
  </pivotFields>
  <rowFields count="1">
    <field x="1"/>
  </rowFields>
  <rowItems count="5">
    <i>
      <x v="3"/>
    </i>
    <i>
      <x v="1"/>
    </i>
    <i>
      <x/>
    </i>
    <i>
      <x v="2"/>
    </i>
    <i t="grand">
      <x/>
    </i>
  </rowItems>
  <colFields count="1">
    <field x="0"/>
  </colFields>
  <colItems count="2">
    <i>
      <x v="1"/>
    </i>
    <i t="grand">
      <x/>
    </i>
  </colItems>
  <dataFields count="1">
    <dataField name="% of Revenue by Segment" fld="2" showDataAs="percentOfCol" baseField="0" baseItem="0" numFmtId="10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4D008-36AD-4E40-A6AF-4B5C0BE82442}" name="PivotTable47" cacheId="11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12:C18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 rankBy="0">
      <items count="5">
        <item x="2"/>
        <item x="1"/>
        <item x="3"/>
        <item x="0"/>
        <item t="default"/>
      </items>
    </pivotField>
    <pivotField dataField="1" showAll="0">
      <items count="9">
        <item x="2"/>
        <item x="7"/>
        <item x="3"/>
        <item x="6"/>
        <item x="1"/>
        <item x="5"/>
        <item x="0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">
    <i>
      <x/>
    </i>
    <i>
      <x v="1"/>
    </i>
  </colItems>
  <dataFields count="1">
    <dataField name="% Change of Revenue YoY" fld="2" showDataAs="percentDiff" baseField="0" baseItem="1048828" numFmtId="10"/>
  </dataField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5DD74-EA26-5F4A-8785-8C48845B3021}" name="PivotTable46" cacheId="1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1:C27" firstHeaderRow="1" firstDataRow="2" firstDataCol="1"/>
  <pivotFields count="3">
    <pivotField axis="axisCol" showAll="0">
      <items count="3">
        <item x="0"/>
        <item h="1" x="1"/>
        <item t="default"/>
      </items>
    </pivotField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">
        <item x="2"/>
        <item x="7"/>
        <item x="3"/>
        <item x="6"/>
        <item x="1"/>
        <item x="5"/>
        <item x="0"/>
        <item x="4"/>
        <item t="default"/>
      </items>
    </pivotField>
  </pivotFields>
  <rowFields count="1">
    <field x="1"/>
  </rowFields>
  <rowItems count="5">
    <i>
      <x v="3"/>
    </i>
    <i>
      <x v="1"/>
    </i>
    <i>
      <x v="2"/>
    </i>
    <i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% of Revenue by Segment" fld="2" showDataAs="percentOfCol" baseField="0" baseItem="0" numFmtId="10"/>
  </dataFields>
  <conditionalFormats count="2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E4167-BBA0-E547-A7BB-95EC198A8B5B}" name="PivotTable44" cacheId="1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7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">
        <item x="2"/>
        <item x="7"/>
        <item x="3"/>
        <item x="6"/>
        <item x="1"/>
        <item x="5"/>
        <item x="0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 v="3"/>
    </i>
    <i>
      <x v="1"/>
    </i>
    <i>
      <x/>
    </i>
    <i>
      <x v="2"/>
    </i>
    <i t="grand">
      <x/>
    </i>
  </colItems>
  <dataFields count="1">
    <dataField name="Sum of Revenue by Segment" fld="2" baseField="0" baseItem="0" numFmtId="164"/>
  </dataFields>
  <conditionalFormats count="1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">
              <x v="0"/>
              <x v="1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073A6-EEDC-FF44-B36F-139131AE0CB5}" name="PivotTable50" cacheId="11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X14:Z20" firstHeaderRow="1" firstDataRow="2" firstDataCol="1"/>
  <pivotFields count="3">
    <pivotField axis="axisCol" compact="0" outline="0" showAll="0">
      <items count="3">
        <item x="0"/>
        <item x="1"/>
        <item t="default"/>
      </items>
    </pivotField>
    <pivotField axis="axisRow" compact="0" outline="0" showAll="0" rankBy="0">
      <items count="5">
        <item x="2"/>
        <item x="1"/>
        <item x="3"/>
        <item x="0"/>
        <item t="default"/>
      </items>
    </pivotField>
    <pivotField dataField="1" compact="0" outline="0" showAll="0">
      <items count="9">
        <item x="2"/>
        <item x="7"/>
        <item x="3"/>
        <item x="6"/>
        <item x="1"/>
        <item x="5"/>
        <item x="0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">
    <i>
      <x/>
    </i>
    <i>
      <x v="1"/>
    </i>
  </colItems>
  <dataFields count="1">
    <dataField name="% Change of Revenueper Segment YoY" fld="2" showDataAs="percentDiff" baseField="0" baseItem="1048828" numFmtId="10"/>
  </dataFields>
  <formats count="1">
    <format dxfId="0">
      <pivotArea type="origin" dataOnly="0" labelOnly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5E8C-DD98-5341-9731-1B36B018B213}">
  <dimension ref="A1:J21"/>
  <sheetViews>
    <sheetView workbookViewId="0">
      <selection activeCell="J15" sqref="J15"/>
    </sheetView>
  </sheetViews>
  <sheetFormatPr baseColWidth="10" defaultRowHeight="16" x14ac:dyDescent="0.2"/>
  <cols>
    <col min="1" max="2" width="12.83203125" bestFit="1" customWidth="1"/>
    <col min="4" max="4" width="5.1640625" bestFit="1" customWidth="1"/>
    <col min="5" max="5" width="23.33203125" bestFit="1" customWidth="1"/>
    <col min="6" max="6" width="12.5" bestFit="1" customWidth="1"/>
    <col min="10" max="10" width="12.5" bestFit="1" customWidth="1"/>
  </cols>
  <sheetData>
    <row r="1" spans="1:10" s="4" customFormat="1" ht="17" thickBot="1" x14ac:dyDescent="0.25">
      <c r="A1" s="8" t="s">
        <v>3</v>
      </c>
      <c r="B1" s="5" t="s">
        <v>10</v>
      </c>
      <c r="D1" s="11" t="s">
        <v>3</v>
      </c>
      <c r="E1" s="8" t="s">
        <v>4</v>
      </c>
      <c r="F1" s="5" t="s">
        <v>5</v>
      </c>
      <c r="H1" s="11" t="s">
        <v>3</v>
      </c>
      <c r="I1" s="8" t="s">
        <v>11</v>
      </c>
      <c r="J1" s="5" t="s">
        <v>5</v>
      </c>
    </row>
    <row r="2" spans="1:10" x14ac:dyDescent="0.2">
      <c r="A2" s="9">
        <v>2014</v>
      </c>
      <c r="B2" s="6">
        <v>38707000</v>
      </c>
      <c r="D2" s="12">
        <v>2014</v>
      </c>
      <c r="E2" s="9" t="s">
        <v>6</v>
      </c>
      <c r="F2" s="15">
        <f>0.38*$B$2</f>
        <v>14708660</v>
      </c>
      <c r="H2" s="12">
        <v>2014</v>
      </c>
      <c r="I2" s="9" t="s">
        <v>12</v>
      </c>
      <c r="J2" s="15">
        <f>0.82*$B$2</f>
        <v>31739739.999999996</v>
      </c>
    </row>
    <row r="3" spans="1:10" ht="17" thickBot="1" x14ac:dyDescent="0.25">
      <c r="A3" s="10">
        <v>2015</v>
      </c>
      <c r="B3" s="7">
        <v>46296000</v>
      </c>
      <c r="D3" s="13">
        <v>2014</v>
      </c>
      <c r="E3" s="18" t="s">
        <v>7</v>
      </c>
      <c r="F3" s="16">
        <f>0.16*$B$2</f>
        <v>6193120</v>
      </c>
      <c r="H3" s="13">
        <v>2014</v>
      </c>
      <c r="I3" s="18" t="s">
        <v>13</v>
      </c>
      <c r="J3" s="16">
        <f>0.14*$B$2</f>
        <v>5418980.0000000009</v>
      </c>
    </row>
    <row r="4" spans="1:10" x14ac:dyDescent="0.2">
      <c r="D4" s="13">
        <v>2014</v>
      </c>
      <c r="E4" s="18" t="s">
        <v>8</v>
      </c>
      <c r="F4" s="16">
        <f>0.25*$B$2</f>
        <v>9676750</v>
      </c>
      <c r="H4" s="13">
        <v>2014</v>
      </c>
      <c r="I4" s="18" t="s">
        <v>14</v>
      </c>
      <c r="J4" s="16">
        <f>0.01*$B$2</f>
        <v>387070</v>
      </c>
    </row>
    <row r="5" spans="1:10" x14ac:dyDescent="0.2">
      <c r="D5" s="13">
        <v>2014</v>
      </c>
      <c r="E5" s="18" t="s">
        <v>9</v>
      </c>
      <c r="F5" s="16">
        <f>0.21*$B$2</f>
        <v>8128470</v>
      </c>
      <c r="H5" s="13">
        <v>2014</v>
      </c>
      <c r="I5" s="18" t="s">
        <v>15</v>
      </c>
      <c r="J5" s="16">
        <f>0.03*$B$2</f>
        <v>1161210</v>
      </c>
    </row>
    <row r="6" spans="1:10" x14ac:dyDescent="0.2">
      <c r="D6" s="13">
        <v>2015</v>
      </c>
      <c r="E6" s="18" t="s">
        <v>6</v>
      </c>
      <c r="F6" s="16">
        <f>0.32*$B$3</f>
        <v>14814720</v>
      </c>
      <c r="H6" s="13">
        <v>2015</v>
      </c>
      <c r="I6" s="18" t="s">
        <v>12</v>
      </c>
      <c r="J6" s="16">
        <f>0.72*$B$3</f>
        <v>33333120</v>
      </c>
    </row>
    <row r="7" spans="1:10" x14ac:dyDescent="0.2">
      <c r="D7" s="13">
        <v>2015</v>
      </c>
      <c r="E7" s="18" t="s">
        <v>7</v>
      </c>
      <c r="F7" s="16">
        <f>0.14*$B$3</f>
        <v>6481440.0000000009</v>
      </c>
      <c r="H7" s="13">
        <v>2015</v>
      </c>
      <c r="I7" s="18" t="s">
        <v>13</v>
      </c>
      <c r="J7" s="16">
        <f>0.2*$B$3</f>
        <v>9259200</v>
      </c>
    </row>
    <row r="8" spans="1:10" x14ac:dyDescent="0.2">
      <c r="D8" s="13">
        <v>2015</v>
      </c>
      <c r="E8" s="18" t="s">
        <v>8</v>
      </c>
      <c r="F8" s="16">
        <f>0.28*$B$3</f>
        <v>12962880.000000002</v>
      </c>
      <c r="H8" s="13">
        <v>2015</v>
      </c>
      <c r="I8" s="18" t="s">
        <v>14</v>
      </c>
      <c r="J8" s="16">
        <f>0.06*$B$3</f>
        <v>2777760</v>
      </c>
    </row>
    <row r="9" spans="1:10" ht="17" thickBot="1" x14ac:dyDescent="0.25">
      <c r="D9" s="14">
        <v>2015</v>
      </c>
      <c r="E9" s="10" t="s">
        <v>9</v>
      </c>
      <c r="F9" s="17">
        <f>0.26*$B$3</f>
        <v>12036960</v>
      </c>
      <c r="H9" s="14">
        <v>2015</v>
      </c>
      <c r="I9" s="10" t="s">
        <v>15</v>
      </c>
      <c r="J9" s="17">
        <f>0.02*$B$3</f>
        <v>925920</v>
      </c>
    </row>
    <row r="13" spans="1:10" x14ac:dyDescent="0.2">
      <c r="D13" t="s">
        <v>3</v>
      </c>
      <c r="E13" t="s">
        <v>4</v>
      </c>
      <c r="F13" t="s">
        <v>5</v>
      </c>
      <c r="H13" t="s">
        <v>3</v>
      </c>
      <c r="I13" t="s">
        <v>11</v>
      </c>
      <c r="J13" t="s">
        <v>5</v>
      </c>
    </row>
    <row r="14" spans="1:10" x14ac:dyDescent="0.2">
      <c r="D14">
        <v>2014</v>
      </c>
      <c r="E14" t="s">
        <v>6</v>
      </c>
      <c r="F14">
        <v>14708660</v>
      </c>
      <c r="H14">
        <v>2014</v>
      </c>
      <c r="I14" t="s">
        <v>12</v>
      </c>
      <c r="J14">
        <v>31739739.999999996</v>
      </c>
    </row>
    <row r="15" spans="1:10" x14ac:dyDescent="0.2">
      <c r="D15">
        <v>2014</v>
      </c>
      <c r="E15" t="s">
        <v>7</v>
      </c>
      <c r="F15">
        <v>6193120</v>
      </c>
      <c r="H15">
        <v>2014</v>
      </c>
      <c r="I15" t="s">
        <v>13</v>
      </c>
      <c r="J15">
        <v>5418980.0000000009</v>
      </c>
    </row>
    <row r="16" spans="1:10" x14ac:dyDescent="0.2">
      <c r="D16">
        <v>2014</v>
      </c>
      <c r="E16" t="s">
        <v>8</v>
      </c>
      <c r="F16">
        <v>9676750</v>
      </c>
      <c r="H16">
        <v>2014</v>
      </c>
      <c r="I16" t="s">
        <v>14</v>
      </c>
      <c r="J16">
        <v>387070</v>
      </c>
    </row>
    <row r="17" spans="4:10" x14ac:dyDescent="0.2">
      <c r="D17">
        <v>2014</v>
      </c>
      <c r="E17" t="s">
        <v>9</v>
      </c>
      <c r="F17">
        <v>8128470</v>
      </c>
      <c r="H17">
        <v>2014</v>
      </c>
      <c r="I17" t="s">
        <v>15</v>
      </c>
      <c r="J17">
        <v>1161210</v>
      </c>
    </row>
    <row r="18" spans="4:10" x14ac:dyDescent="0.2">
      <c r="D18">
        <v>2015</v>
      </c>
      <c r="E18" t="s">
        <v>6</v>
      </c>
      <c r="F18">
        <v>14814720</v>
      </c>
      <c r="H18">
        <v>2015</v>
      </c>
      <c r="I18" t="s">
        <v>12</v>
      </c>
      <c r="J18">
        <v>33333120</v>
      </c>
    </row>
    <row r="19" spans="4:10" x14ac:dyDescent="0.2">
      <c r="D19">
        <v>2015</v>
      </c>
      <c r="E19" t="s">
        <v>7</v>
      </c>
      <c r="F19">
        <v>6481440.0000000009</v>
      </c>
      <c r="H19">
        <v>2015</v>
      </c>
      <c r="I19" t="s">
        <v>13</v>
      </c>
      <c r="J19">
        <v>9259200</v>
      </c>
    </row>
    <row r="20" spans="4:10" x14ac:dyDescent="0.2">
      <c r="D20">
        <v>2015</v>
      </c>
      <c r="E20" t="s">
        <v>8</v>
      </c>
      <c r="F20">
        <v>12962880.000000002</v>
      </c>
      <c r="H20">
        <v>2015</v>
      </c>
      <c r="I20" t="s">
        <v>14</v>
      </c>
      <c r="J20">
        <v>2777760</v>
      </c>
    </row>
    <row r="21" spans="4:10" x14ac:dyDescent="0.2">
      <c r="D21">
        <v>2015</v>
      </c>
      <c r="E21" t="s">
        <v>9</v>
      </c>
      <c r="F21">
        <v>12036960</v>
      </c>
      <c r="H21">
        <v>2015</v>
      </c>
      <c r="I21" t="s">
        <v>15</v>
      </c>
      <c r="J21">
        <v>925920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9D0C-5C1C-5249-AEFC-76A83DCE7966}">
  <dimension ref="A3:H30"/>
  <sheetViews>
    <sheetView topLeftCell="A5" zoomScale="110" zoomScaleNormal="110" workbookViewId="0">
      <selection activeCell="L34" sqref="L34"/>
    </sheetView>
  </sheetViews>
  <sheetFormatPr baseColWidth="10" defaultRowHeight="16" x14ac:dyDescent="0.2"/>
  <cols>
    <col min="1" max="1" width="23.33203125" bestFit="1" customWidth="1"/>
    <col min="2" max="2" width="15.5" bestFit="1" customWidth="1"/>
    <col min="3" max="4" width="10.83203125" bestFit="1" customWidth="1"/>
    <col min="5" max="6" width="23.33203125" bestFit="1" customWidth="1"/>
    <col min="7" max="7" width="15.5" bestFit="1" customWidth="1"/>
    <col min="8" max="8" width="10.83203125" bestFit="1" customWidth="1"/>
    <col min="9" max="10" width="23.33203125" bestFit="1" customWidth="1"/>
    <col min="11" max="12" width="11.1640625" bestFit="1" customWidth="1"/>
  </cols>
  <sheetData>
    <row r="3" spans="1:6" x14ac:dyDescent="0.2">
      <c r="A3" s="1" t="s">
        <v>16</v>
      </c>
      <c r="B3" s="1" t="s">
        <v>4</v>
      </c>
    </row>
    <row r="4" spans="1:6" x14ac:dyDescent="0.2">
      <c r="A4" s="1" t="s">
        <v>3</v>
      </c>
      <c r="B4" t="s">
        <v>6</v>
      </c>
      <c r="C4" t="s">
        <v>8</v>
      </c>
      <c r="D4" t="s">
        <v>9</v>
      </c>
      <c r="E4" t="s">
        <v>7</v>
      </c>
      <c r="F4" t="s">
        <v>1</v>
      </c>
    </row>
    <row r="5" spans="1:6" x14ac:dyDescent="0.2">
      <c r="A5">
        <v>2014</v>
      </c>
      <c r="B5" s="3">
        <v>14708660</v>
      </c>
      <c r="C5" s="3">
        <v>9676750</v>
      </c>
      <c r="D5" s="3">
        <v>8128470</v>
      </c>
      <c r="E5" s="3">
        <v>6193120</v>
      </c>
      <c r="F5" s="3">
        <v>38707000</v>
      </c>
    </row>
    <row r="6" spans="1:6" x14ac:dyDescent="0.2">
      <c r="A6">
        <v>2015</v>
      </c>
      <c r="B6" s="3">
        <v>14814720</v>
      </c>
      <c r="C6" s="3">
        <v>12962880.000000002</v>
      </c>
      <c r="D6" s="3">
        <v>12036960</v>
      </c>
      <c r="E6" s="3">
        <v>6481440.0000000009</v>
      </c>
      <c r="F6" s="3">
        <v>46296000</v>
      </c>
    </row>
    <row r="7" spans="1:6" x14ac:dyDescent="0.2">
      <c r="A7" t="s">
        <v>1</v>
      </c>
      <c r="B7" s="3">
        <v>29523380</v>
      </c>
      <c r="C7" s="3">
        <v>22639630</v>
      </c>
      <c r="D7" s="3">
        <v>20165430</v>
      </c>
      <c r="E7" s="3">
        <v>12674560</v>
      </c>
      <c r="F7" s="3">
        <v>85003000</v>
      </c>
    </row>
    <row r="13" spans="1:6" x14ac:dyDescent="0.2">
      <c r="A13" s="1" t="s">
        <v>18</v>
      </c>
      <c r="B13" s="1" t="s">
        <v>0</v>
      </c>
    </row>
    <row r="14" spans="1:6" x14ac:dyDescent="0.2">
      <c r="A14" s="1" t="s">
        <v>2</v>
      </c>
      <c r="B14">
        <v>2014</v>
      </c>
      <c r="C14">
        <v>2015</v>
      </c>
    </row>
    <row r="15" spans="1:6" x14ac:dyDescent="0.2">
      <c r="A15" s="2" t="s">
        <v>9</v>
      </c>
      <c r="B15" s="19"/>
      <c r="C15" s="19">
        <v>0.48083956759390145</v>
      </c>
    </row>
    <row r="16" spans="1:6" x14ac:dyDescent="0.2">
      <c r="A16" s="2" t="s">
        <v>8</v>
      </c>
      <c r="B16" s="19"/>
      <c r="C16" s="19">
        <v>0.33959025499263717</v>
      </c>
    </row>
    <row r="17" spans="1:8" x14ac:dyDescent="0.2">
      <c r="A17" s="2" t="s">
        <v>7</v>
      </c>
      <c r="B17" s="19"/>
      <c r="C17" s="19">
        <v>4.6554886712997796E-2</v>
      </c>
    </row>
    <row r="18" spans="1:8" x14ac:dyDescent="0.2">
      <c r="A18" s="2" t="s">
        <v>6</v>
      </c>
      <c r="B18" s="19"/>
      <c r="C18" s="19">
        <v>7.2107180395766845E-3</v>
      </c>
    </row>
    <row r="19" spans="1:8" x14ac:dyDescent="0.2">
      <c r="A19" s="2" t="s">
        <v>1</v>
      </c>
      <c r="B19" s="19"/>
      <c r="C19" s="19">
        <v>0.19606272767199731</v>
      </c>
    </row>
    <row r="22" spans="1:8" x14ac:dyDescent="0.2">
      <c r="A22" s="1" t="s">
        <v>17</v>
      </c>
      <c r="B22" s="1" t="s">
        <v>0</v>
      </c>
    </row>
    <row r="23" spans="1:8" x14ac:dyDescent="0.2">
      <c r="A23" s="1" t="s">
        <v>2</v>
      </c>
      <c r="B23">
        <v>2014</v>
      </c>
      <c r="C23" t="s">
        <v>1</v>
      </c>
    </row>
    <row r="24" spans="1:8" x14ac:dyDescent="0.2">
      <c r="A24" s="2" t="s">
        <v>6</v>
      </c>
      <c r="B24" s="19">
        <v>0.38</v>
      </c>
      <c r="C24" s="19">
        <v>0.38</v>
      </c>
      <c r="F24" s="1" t="s">
        <v>17</v>
      </c>
      <c r="G24" s="1" t="s">
        <v>0</v>
      </c>
    </row>
    <row r="25" spans="1:8" x14ac:dyDescent="0.2">
      <c r="A25" s="2" t="s">
        <v>8</v>
      </c>
      <c r="B25" s="19">
        <v>0.25</v>
      </c>
      <c r="C25" s="19">
        <v>0.25</v>
      </c>
      <c r="F25" s="1" t="s">
        <v>2</v>
      </c>
      <c r="G25">
        <v>2015</v>
      </c>
      <c r="H25" t="s">
        <v>1</v>
      </c>
    </row>
    <row r="26" spans="1:8" x14ac:dyDescent="0.2">
      <c r="A26" s="2" t="s">
        <v>9</v>
      </c>
      <c r="B26" s="19">
        <v>0.21</v>
      </c>
      <c r="C26" s="19">
        <v>0.21</v>
      </c>
      <c r="F26" s="2" t="s">
        <v>6</v>
      </c>
      <c r="G26" s="19">
        <v>0.32</v>
      </c>
      <c r="H26" s="19">
        <v>0.32</v>
      </c>
    </row>
    <row r="27" spans="1:8" x14ac:dyDescent="0.2">
      <c r="A27" s="2" t="s">
        <v>7</v>
      </c>
      <c r="B27" s="19">
        <v>0.16</v>
      </c>
      <c r="C27" s="19">
        <v>0.16</v>
      </c>
      <c r="F27" s="2" t="s">
        <v>8</v>
      </c>
      <c r="G27" s="19">
        <v>0.28000000000000003</v>
      </c>
      <c r="H27" s="19">
        <v>0.28000000000000003</v>
      </c>
    </row>
    <row r="28" spans="1:8" x14ac:dyDescent="0.2">
      <c r="A28" s="2" t="s">
        <v>1</v>
      </c>
      <c r="B28" s="19">
        <v>1</v>
      </c>
      <c r="C28" s="19">
        <v>1</v>
      </c>
      <c r="F28" s="2" t="s">
        <v>9</v>
      </c>
      <c r="G28" s="19">
        <v>0.26</v>
      </c>
      <c r="H28" s="19">
        <v>0.26</v>
      </c>
    </row>
    <row r="29" spans="1:8" x14ac:dyDescent="0.2">
      <c r="F29" s="2" t="s">
        <v>7</v>
      </c>
      <c r="G29" s="19">
        <v>0.14000000000000001</v>
      </c>
      <c r="H29" s="19">
        <v>0.14000000000000001</v>
      </c>
    </row>
    <row r="30" spans="1:8" x14ac:dyDescent="0.2">
      <c r="F30" s="2" t="s">
        <v>1</v>
      </c>
      <c r="G30" s="19">
        <v>1</v>
      </c>
      <c r="H30" s="19">
        <v>1</v>
      </c>
    </row>
  </sheetData>
  <conditionalFormatting pivot="1" sqref="C15:C1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{A277C405-3855-634E-8B5A-8E2B814C9151}</x14:id>
        </ext>
      </extLst>
    </cfRule>
  </conditionalFormatting>
  <conditionalFormatting pivot="1" sqref="B5:E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E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E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4:B2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{703F52A2-F79E-BE40-B9A3-D8E20AA46E77}</x14:id>
        </ext>
      </extLst>
    </cfRule>
  </conditionalFormatting>
  <conditionalFormatting pivot="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{176041C3-FE43-C045-BBA6-A776E6BA538B}</x14:id>
        </ext>
      </extLst>
    </cfRule>
  </conditionalFormatting>
  <conditionalFormatting pivot="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{F2CBE897-67E6-6C4D-BB4C-81499E1EDF21}</x14:id>
        </ext>
      </extLst>
    </cfRule>
  </conditionalFormatting>
  <conditionalFormatting pivot="1" sqref="G26:G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{11A1A574-6C38-1644-941C-A275F0037831}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277C405-3855-634E-8B5A-8E2B814C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C15:C18</xm:sqref>
        </x14:conditionalFormatting>
        <x14:conditionalFormatting xmlns:xm="http://schemas.microsoft.com/office/excel/2006/main" pivot="1">
          <x14:cfRule type="dataBar" id="{703F52A2-F79E-BE40-B9A3-D8E20AA46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B24:B27</xm:sqref>
        </x14:conditionalFormatting>
        <x14:conditionalFormatting xmlns:xm="http://schemas.microsoft.com/office/excel/2006/main" pivot="1">
          <x14:cfRule type="dataBar" id="{176041C3-FE43-C045-BBA6-A776E6BA5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F2CBE897-67E6-6C4D-BB4C-81499E1ED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1A1A574-6C38-1644-941C-A275F00378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7B85-6346-2A4E-9010-BDAF4BD5AE39}">
  <dimension ref="A3:I27"/>
  <sheetViews>
    <sheetView workbookViewId="0">
      <selection activeCell="M27" sqref="M27"/>
    </sheetView>
  </sheetViews>
  <sheetFormatPr baseColWidth="10" defaultRowHeight="16" x14ac:dyDescent="0.2"/>
  <cols>
    <col min="1" max="1" width="23.1640625" bestFit="1" customWidth="1"/>
    <col min="2" max="2" width="15.5" bestFit="1" customWidth="1"/>
    <col min="3" max="4" width="10.83203125" bestFit="1" customWidth="1"/>
    <col min="5" max="5" width="10.1640625" bestFit="1" customWidth="1"/>
    <col min="6" max="6" width="11.1640625" bestFit="1" customWidth="1"/>
    <col min="7" max="7" width="23.1640625" bestFit="1" customWidth="1"/>
    <col min="8" max="8" width="15.5" bestFit="1" customWidth="1"/>
  </cols>
  <sheetData>
    <row r="3" spans="1:6" x14ac:dyDescent="0.2">
      <c r="A3" s="1" t="s">
        <v>19</v>
      </c>
      <c r="B3" s="1" t="s">
        <v>0</v>
      </c>
    </row>
    <row r="4" spans="1:6" x14ac:dyDescent="0.2">
      <c r="A4" s="1" t="s">
        <v>2</v>
      </c>
      <c r="B4" t="s">
        <v>12</v>
      </c>
      <c r="C4" t="s">
        <v>13</v>
      </c>
      <c r="D4" t="s">
        <v>14</v>
      </c>
      <c r="E4" t="s">
        <v>15</v>
      </c>
      <c r="F4" t="s">
        <v>1</v>
      </c>
    </row>
    <row r="5" spans="1:6" x14ac:dyDescent="0.2">
      <c r="A5" s="2">
        <v>2014</v>
      </c>
      <c r="B5" s="3">
        <v>31739739.999999996</v>
      </c>
      <c r="C5" s="3">
        <v>5418980.0000000009</v>
      </c>
      <c r="D5" s="3">
        <v>387070</v>
      </c>
      <c r="E5" s="3">
        <v>1161210</v>
      </c>
      <c r="F5" s="3">
        <v>38707000</v>
      </c>
    </row>
    <row r="6" spans="1:6" x14ac:dyDescent="0.2">
      <c r="A6" s="2">
        <v>2015</v>
      </c>
      <c r="B6" s="3">
        <v>33333120</v>
      </c>
      <c r="C6" s="3">
        <v>9259200</v>
      </c>
      <c r="D6" s="3">
        <v>2777760</v>
      </c>
      <c r="E6" s="3">
        <v>925920</v>
      </c>
      <c r="F6" s="3">
        <v>46296000</v>
      </c>
    </row>
    <row r="7" spans="1:6" x14ac:dyDescent="0.2">
      <c r="A7" s="2" t="s">
        <v>1</v>
      </c>
      <c r="B7" s="3">
        <v>65072860</v>
      </c>
      <c r="C7" s="3">
        <v>14678180</v>
      </c>
      <c r="D7" s="3">
        <v>3164830</v>
      </c>
      <c r="E7" s="3">
        <v>2087130</v>
      </c>
      <c r="F7" s="3">
        <v>85003000</v>
      </c>
    </row>
    <row r="12" spans="1:6" x14ac:dyDescent="0.2">
      <c r="A12" s="1" t="s">
        <v>18</v>
      </c>
      <c r="B12" s="1" t="s">
        <v>0</v>
      </c>
    </row>
    <row r="13" spans="1:6" x14ac:dyDescent="0.2">
      <c r="A13" s="1" t="s">
        <v>2</v>
      </c>
      <c r="B13">
        <v>2014</v>
      </c>
      <c r="C13">
        <v>2015</v>
      </c>
    </row>
    <row r="14" spans="1:6" x14ac:dyDescent="0.2">
      <c r="A14" s="2" t="s">
        <v>14</v>
      </c>
      <c r="B14" s="19"/>
      <c r="C14" s="19">
        <v>6.1763763660319837</v>
      </c>
    </row>
    <row r="15" spans="1:6" x14ac:dyDescent="0.2">
      <c r="A15" s="2" t="s">
        <v>13</v>
      </c>
      <c r="B15" s="19"/>
      <c r="C15" s="19">
        <v>0.70866103953142445</v>
      </c>
    </row>
    <row r="16" spans="1:6" x14ac:dyDescent="0.2">
      <c r="A16" s="2" t="s">
        <v>15</v>
      </c>
      <c r="B16" s="19"/>
      <c r="C16" s="19">
        <v>-0.20262484821866847</v>
      </c>
    </row>
    <row r="17" spans="1:9" x14ac:dyDescent="0.2">
      <c r="A17" s="2" t="s">
        <v>12</v>
      </c>
      <c r="B17" s="19"/>
      <c r="C17" s="19">
        <v>5.0201419419314837E-2</v>
      </c>
    </row>
    <row r="18" spans="1:9" x14ac:dyDescent="0.2">
      <c r="A18" s="2" t="s">
        <v>1</v>
      </c>
      <c r="B18" s="19"/>
      <c r="C18" s="19">
        <v>0.19606272767199731</v>
      </c>
    </row>
    <row r="21" spans="1:9" x14ac:dyDescent="0.2">
      <c r="A21" s="1" t="s">
        <v>20</v>
      </c>
      <c r="B21" s="1" t="s">
        <v>0</v>
      </c>
      <c r="G21" s="1" t="s">
        <v>20</v>
      </c>
      <c r="H21" s="1" t="s">
        <v>0</v>
      </c>
    </row>
    <row r="22" spans="1:9" x14ac:dyDescent="0.2">
      <c r="A22" s="1" t="s">
        <v>2</v>
      </c>
      <c r="B22">
        <v>2014</v>
      </c>
      <c r="C22" t="s">
        <v>1</v>
      </c>
      <c r="G22" s="1" t="s">
        <v>2</v>
      </c>
      <c r="H22">
        <v>2015</v>
      </c>
      <c r="I22" t="s">
        <v>1</v>
      </c>
    </row>
    <row r="23" spans="1:9" x14ac:dyDescent="0.2">
      <c r="A23" s="2" t="s">
        <v>12</v>
      </c>
      <c r="B23" s="19">
        <v>0.82</v>
      </c>
      <c r="C23" s="19">
        <v>0.82</v>
      </c>
      <c r="G23" s="2" t="s">
        <v>12</v>
      </c>
      <c r="H23" s="19">
        <v>0.72</v>
      </c>
      <c r="I23" s="19">
        <v>0.72</v>
      </c>
    </row>
    <row r="24" spans="1:9" x14ac:dyDescent="0.2">
      <c r="A24" s="2" t="s">
        <v>13</v>
      </c>
      <c r="B24" s="19">
        <v>0.14000000000000001</v>
      </c>
      <c r="C24" s="19">
        <v>0.14000000000000001</v>
      </c>
      <c r="G24" s="2" t="s">
        <v>13</v>
      </c>
      <c r="H24" s="19">
        <v>0.2</v>
      </c>
      <c r="I24" s="19">
        <v>0.2</v>
      </c>
    </row>
    <row r="25" spans="1:9" x14ac:dyDescent="0.2">
      <c r="A25" s="2" t="s">
        <v>15</v>
      </c>
      <c r="B25" s="19">
        <v>0.03</v>
      </c>
      <c r="C25" s="19">
        <v>0.03</v>
      </c>
      <c r="G25" s="2" t="s">
        <v>14</v>
      </c>
      <c r="H25" s="19">
        <v>0.06</v>
      </c>
      <c r="I25" s="19">
        <v>0.06</v>
      </c>
    </row>
    <row r="26" spans="1:9" x14ac:dyDescent="0.2">
      <c r="A26" s="2" t="s">
        <v>14</v>
      </c>
      <c r="B26" s="19">
        <v>0.01</v>
      </c>
      <c r="C26" s="19">
        <v>0.01</v>
      </c>
      <c r="G26" s="2" t="s">
        <v>15</v>
      </c>
      <c r="H26" s="19">
        <v>0.02</v>
      </c>
      <c r="I26" s="19">
        <v>0.02</v>
      </c>
    </row>
    <row r="27" spans="1:9" x14ac:dyDescent="0.2">
      <c r="A27" s="2" t="s">
        <v>1</v>
      </c>
      <c r="B27" s="19">
        <v>1</v>
      </c>
      <c r="C27" s="19">
        <v>1</v>
      </c>
      <c r="G27" s="2" t="s">
        <v>1</v>
      </c>
      <c r="H27" s="19">
        <v>1</v>
      </c>
      <c r="I27" s="19">
        <v>1</v>
      </c>
    </row>
  </sheetData>
  <conditionalFormatting pivot="1" sqref="B5:E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{37C42253-9067-F64E-877E-F9D1FF7C2F68}</x14:id>
        </ext>
      </extLst>
    </cfRule>
  </conditionalFormatting>
  <conditionalFormatting pivot="1" sqref="B23:B2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{6F10871E-2A18-1E4D-AA34-B83A18CAC0DE}</x14:id>
        </ext>
      </extLst>
    </cfRule>
  </conditionalFormatting>
  <conditionalFormatting pivot="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{56BB36B3-FD6F-CE42-B28F-D39C96E3FF03}</x14:id>
        </ext>
      </extLst>
    </cfRule>
  </conditionalFormatting>
  <conditionalFormatting pivot="1" sqref="C14:C1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{C9F5F23A-803E-C544-AAD1-C9EF08D066F7}</x14:id>
        </ext>
      </extLst>
    </cfRule>
  </conditionalFormatting>
  <conditionalFormatting pivot="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{8D813B3F-3A4C-9C48-95B3-247714067366}</x14:id>
        </ext>
      </extLst>
    </cfRule>
  </conditionalFormatting>
  <conditionalFormatting pivot="1" sqref="H23:H2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{BFD1E9A9-2FF0-ED46-B20F-FE40F71BD8BD}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7C42253-9067-F64E-877E-F9D1FF7C2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B5:E6</xm:sqref>
        </x14:conditionalFormatting>
        <x14:conditionalFormatting xmlns:xm="http://schemas.microsoft.com/office/excel/2006/main" pivot="1">
          <x14:cfRule type="dataBar" id="{6F10871E-2A18-1E4D-AA34-B83A18CAC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B23:B26</xm:sqref>
        </x14:conditionalFormatting>
        <x14:conditionalFormatting xmlns:xm="http://schemas.microsoft.com/office/excel/2006/main" pivot="1">
          <x14:cfRule type="dataBar" id="{56BB36B3-FD6F-CE42-B28F-D39C96E3F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C9F5F23A-803E-C544-AAD1-C9EF08D06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C14:C17</xm:sqref>
        </x14:conditionalFormatting>
        <x14:conditionalFormatting xmlns:xm="http://schemas.microsoft.com/office/excel/2006/main" pivot="1">
          <x14:cfRule type="dataBar" id="{8D813B3F-3A4C-9C48-95B3-247714067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BFD1E9A9-2FF0-ED46-B20F-FE40F71BD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H23:H26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9D44-C0F6-974F-A4F6-216E5C59BCE7}">
  <dimension ref="F1:Z39"/>
  <sheetViews>
    <sheetView tabSelected="1" workbookViewId="0">
      <selection activeCell="L42" sqref="L42"/>
    </sheetView>
  </sheetViews>
  <sheetFormatPr baseColWidth="10" defaultRowHeight="16" x14ac:dyDescent="0.2"/>
  <cols>
    <col min="2" max="7" width="11.5" customWidth="1"/>
    <col min="10" max="10" width="23.33203125" bestFit="1" customWidth="1"/>
    <col min="11" max="11" width="8" customWidth="1"/>
    <col min="22" max="22" width="22.83203125" bestFit="1" customWidth="1"/>
    <col min="23" max="23" width="6.33203125" customWidth="1"/>
    <col min="24" max="24" width="25.6640625" customWidth="1"/>
    <col min="25" max="25" width="5.83203125" customWidth="1"/>
    <col min="26" max="26" width="17.83203125" customWidth="1"/>
    <col min="27" max="27" width="16.5" customWidth="1"/>
  </cols>
  <sheetData>
    <row r="1" spans="6:26" x14ac:dyDescent="0.2">
      <c r="M1" s="24"/>
    </row>
    <row r="2" spans="6:26" x14ac:dyDescent="0.2">
      <c r="F2" s="20" t="s">
        <v>21</v>
      </c>
      <c r="G2" s="21"/>
      <c r="H2" s="21"/>
      <c r="I2" s="21"/>
      <c r="M2" s="24"/>
      <c r="R2" s="22" t="s">
        <v>22</v>
      </c>
      <c r="S2" s="23"/>
      <c r="T2" s="23"/>
      <c r="U2" s="23"/>
    </row>
    <row r="3" spans="6:26" x14ac:dyDescent="0.2">
      <c r="F3" s="21"/>
      <c r="G3" s="21"/>
      <c r="H3" s="21"/>
      <c r="I3" s="21"/>
      <c r="M3" s="24"/>
      <c r="R3" s="23"/>
      <c r="S3" s="23"/>
      <c r="T3" s="23"/>
      <c r="U3" s="23"/>
    </row>
    <row r="4" spans="6:26" x14ac:dyDescent="0.2">
      <c r="M4" s="24"/>
    </row>
    <row r="5" spans="6:26" x14ac:dyDescent="0.2">
      <c r="M5" s="24"/>
    </row>
    <row r="6" spans="6:26" x14ac:dyDescent="0.2">
      <c r="M6" s="24"/>
    </row>
    <row r="7" spans="6:26" x14ac:dyDescent="0.2">
      <c r="M7" s="24"/>
    </row>
    <row r="8" spans="6:26" x14ac:dyDescent="0.2">
      <c r="M8" s="24"/>
    </row>
    <row r="9" spans="6:26" x14ac:dyDescent="0.2">
      <c r="M9" s="24"/>
    </row>
    <row r="10" spans="6:26" x14ac:dyDescent="0.2">
      <c r="M10" s="24"/>
    </row>
    <row r="11" spans="6:26" x14ac:dyDescent="0.2">
      <c r="M11" s="24"/>
    </row>
    <row r="12" spans="6:26" x14ac:dyDescent="0.2">
      <c r="M12" s="24"/>
    </row>
    <row r="13" spans="6:26" x14ac:dyDescent="0.2">
      <c r="M13" s="24"/>
    </row>
    <row r="14" spans="6:26" ht="34" x14ac:dyDescent="0.2">
      <c r="M14" s="24"/>
      <c r="X14" s="25" t="s">
        <v>23</v>
      </c>
      <c r="Y14" s="1" t="s">
        <v>3</v>
      </c>
    </row>
    <row r="15" spans="6:26" x14ac:dyDescent="0.2">
      <c r="J15" s="1" t="s">
        <v>18</v>
      </c>
      <c r="K15" s="1" t="s">
        <v>0</v>
      </c>
      <c r="M15" s="24"/>
      <c r="X15" s="1" t="s">
        <v>11</v>
      </c>
      <c r="Y15">
        <v>2014</v>
      </c>
      <c r="Z15">
        <v>2015</v>
      </c>
    </row>
    <row r="16" spans="6:26" x14ac:dyDescent="0.2">
      <c r="J16" s="1" t="s">
        <v>2</v>
      </c>
      <c r="K16">
        <v>2014</v>
      </c>
      <c r="L16">
        <v>2015</v>
      </c>
      <c r="M16" s="24"/>
      <c r="X16" t="s">
        <v>14</v>
      </c>
      <c r="Y16" s="19"/>
      <c r="Z16" s="19">
        <v>6.1763763660319837</v>
      </c>
    </row>
    <row r="17" spans="10:26" x14ac:dyDescent="0.2">
      <c r="J17" s="2" t="s">
        <v>9</v>
      </c>
      <c r="K17" s="19"/>
      <c r="L17" s="19">
        <v>0.48083956759390145</v>
      </c>
      <c r="M17" s="24"/>
      <c r="X17" t="s">
        <v>13</v>
      </c>
      <c r="Y17" s="19"/>
      <c r="Z17" s="19">
        <v>0.70866103953142445</v>
      </c>
    </row>
    <row r="18" spans="10:26" x14ac:dyDescent="0.2">
      <c r="J18" s="2" t="s">
        <v>8</v>
      </c>
      <c r="K18" s="19"/>
      <c r="L18" s="19">
        <v>0.33959025499263717</v>
      </c>
      <c r="M18" s="24"/>
      <c r="X18" t="s">
        <v>15</v>
      </c>
      <c r="Y18" s="19"/>
      <c r="Z18" s="19">
        <v>-0.20262484821866847</v>
      </c>
    </row>
    <row r="19" spans="10:26" x14ac:dyDescent="0.2">
      <c r="J19" s="2" t="s">
        <v>7</v>
      </c>
      <c r="K19" s="19"/>
      <c r="L19" s="19">
        <v>4.6554886712997796E-2</v>
      </c>
      <c r="M19" s="24"/>
      <c r="X19" t="s">
        <v>12</v>
      </c>
      <c r="Y19" s="19"/>
      <c r="Z19" s="19">
        <v>5.0201419419314837E-2</v>
      </c>
    </row>
    <row r="20" spans="10:26" x14ac:dyDescent="0.2">
      <c r="J20" s="2" t="s">
        <v>6</v>
      </c>
      <c r="K20" s="19"/>
      <c r="L20" s="19">
        <v>7.2107180395766845E-3</v>
      </c>
      <c r="M20" s="24"/>
      <c r="X20" t="s">
        <v>1</v>
      </c>
      <c r="Y20" s="19"/>
      <c r="Z20" s="19">
        <v>0.19606272767199731</v>
      </c>
    </row>
    <row r="21" spans="10:26" x14ac:dyDescent="0.2">
      <c r="J21" s="2" t="s">
        <v>1</v>
      </c>
      <c r="K21" s="19"/>
      <c r="L21" s="19">
        <v>0.19606272767199731</v>
      </c>
      <c r="M21" s="24"/>
    </row>
    <row r="22" spans="10:26" x14ac:dyDescent="0.2">
      <c r="M22" s="24"/>
    </row>
    <row r="23" spans="10:26" x14ac:dyDescent="0.2">
      <c r="M23" s="24"/>
    </row>
    <row r="24" spans="10:26" x14ac:dyDescent="0.2">
      <c r="M24" s="24"/>
    </row>
    <row r="25" spans="10:26" x14ac:dyDescent="0.2">
      <c r="M25" s="24"/>
    </row>
    <row r="26" spans="10:26" x14ac:dyDescent="0.2">
      <c r="M26" s="24"/>
    </row>
    <row r="27" spans="10:26" x14ac:dyDescent="0.2">
      <c r="M27" s="24"/>
    </row>
    <row r="28" spans="10:26" x14ac:dyDescent="0.2">
      <c r="M28" s="24"/>
    </row>
    <row r="29" spans="10:26" x14ac:dyDescent="0.2">
      <c r="M29" s="24"/>
    </row>
    <row r="30" spans="10:26" x14ac:dyDescent="0.2">
      <c r="M30" s="24"/>
    </row>
    <row r="31" spans="10:26" x14ac:dyDescent="0.2">
      <c r="M31" s="24"/>
    </row>
    <row r="32" spans="10:26" x14ac:dyDescent="0.2">
      <c r="M32" s="24"/>
    </row>
    <row r="33" spans="13:13" x14ac:dyDescent="0.2">
      <c r="M33" s="24"/>
    </row>
    <row r="34" spans="13:13" x14ac:dyDescent="0.2">
      <c r="M34" s="24"/>
    </row>
    <row r="35" spans="13:13" x14ac:dyDescent="0.2">
      <c r="M35" s="24"/>
    </row>
    <row r="36" spans="13:13" x14ac:dyDescent="0.2">
      <c r="M36" s="24"/>
    </row>
    <row r="37" spans="13:13" x14ac:dyDescent="0.2">
      <c r="M37" s="24"/>
    </row>
    <row r="38" spans="13:13" x14ac:dyDescent="0.2">
      <c r="M38" s="24"/>
    </row>
    <row r="39" spans="13:13" x14ac:dyDescent="0.2">
      <c r="M39" s="24"/>
    </row>
  </sheetData>
  <mergeCells count="2">
    <mergeCell ref="F2:I3"/>
    <mergeCell ref="R2:U3"/>
  </mergeCells>
  <conditionalFormatting pivot="1" sqref="L17:L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{8D89D231-3828-0B42-A91B-17652F9B1B7A}</x14:id>
        </ext>
      </extLst>
    </cfRule>
  </conditionalFormatting>
  <conditionalFormatting pivot="1" sqref="Z16:Z1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{5A67548A-B0B5-CC4A-88C7-690AA8D51685}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D89D231-3828-0B42-A91B-17652F9B1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L17:L20</xm:sqref>
        </x14:conditionalFormatting>
        <x14:conditionalFormatting xmlns:xm="http://schemas.microsoft.com/office/excel/2006/main" pivot="1">
          <x14:cfRule type="dataBar" id="{5A67548A-B0B5-CC4A-88C7-690AA8D51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Z16:Z19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Lenovo Revenue</vt:lpstr>
      <vt:lpstr>Location graphics</vt:lpstr>
      <vt:lpstr>Segment graphcis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2021-07-21T17:47:24Z</dcterms:created>
  <dcterms:modified xsi:type="dcterms:W3CDTF">2021-07-21T19:16:03Z</dcterms:modified>
</cp:coreProperties>
</file>