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codeName="ThisWorkbook" autoCompressPictures="0"/>
  <xr:revisionPtr revIDLastSave="0" documentId="13_ncr:1_{1AA733C2-0B64-4B29-87F5-C112DCB5E8D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wheat" sheetId="1" r:id="rId1"/>
    <sheet name="Chickpea" sheetId="2" r:id="rId2"/>
    <sheet name="Maize" sheetId="4" r:id="rId3"/>
    <sheet name="allcrops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0" i="3" l="1"/>
  <c r="H110" i="3"/>
  <c r="F110" i="3"/>
  <c r="D110" i="3"/>
  <c r="D96" i="3"/>
  <c r="H96" i="3"/>
  <c r="F96" i="3"/>
  <c r="P120" i="3"/>
  <c r="P111" i="3"/>
  <c r="N120" i="3"/>
  <c r="N111" i="3"/>
  <c r="P110" i="3"/>
  <c r="N110" i="3"/>
  <c r="P109" i="3"/>
  <c r="P112" i="3"/>
  <c r="P104" i="3"/>
  <c r="P103" i="3"/>
  <c r="P96" i="3"/>
  <c r="J96" i="3"/>
  <c r="N96" i="3"/>
  <c r="L96" i="3"/>
  <c r="N4" i="3"/>
  <c r="L4" i="3"/>
  <c r="J4" i="3"/>
  <c r="H4" i="3"/>
  <c r="F4" i="3"/>
  <c r="D4" i="3"/>
  <c r="C74" i="1"/>
  <c r="C71" i="2"/>
  <c r="D75" i="1"/>
  <c r="D74" i="1"/>
  <c r="C75" i="1"/>
  <c r="C52" i="2"/>
  <c r="C68" i="1"/>
  <c r="D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68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warning: excel must use points as decimal separator if there are decimals in the thresholds or filters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7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2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Sowing to emergence</t>
        </r>
      </text>
    </comment>
    <comment ref="A2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Emergence to end of juvenile</t>
        </r>
      </text>
    </comment>
    <comment ref="A24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Silking (last leaf ligule) to physiological maturity (black layer)</t>
        </r>
      </text>
    </comment>
    <comment ref="A33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PLAPOW at density of 8 plants per m2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1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2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55" authorId="0" shapeId="0" xr:uid="{00000000-0006-0000-0300-000004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A9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  <comment ref="A113" authorId="0" shapeId="0" xr:uid="{00000000-0006-0000-0300-000006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P118" authorId="0" shapeId="0" xr:uid="{00000000-0006-0000-0300-000007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this is a procedure (name starting with r because it accsses parameters from ALLDAYDATA (bdEMERJU) and not only the parameters that are passed to all the other photoperiod functions (pp, cpp, ppsen)</t>
        </r>
      </text>
    </comment>
  </commentList>
</comments>
</file>

<file path=xl/sharedStrings.xml><?xml version="1.0" encoding="utf-8"?>
<sst xmlns="http://schemas.openxmlformats.org/spreadsheetml/2006/main" count="757" uniqueCount="296">
  <si>
    <t>CROP:</t>
  </si>
  <si>
    <t>WHEAT</t>
  </si>
  <si>
    <t>oC / leaf</t>
  </si>
  <si>
    <t>-</t>
  </si>
  <si>
    <t>for PDEN=300</t>
  </si>
  <si>
    <t>m2 /g</t>
  </si>
  <si>
    <t>oC</t>
  </si>
  <si>
    <t>m2/m2/oC</t>
  </si>
  <si>
    <t>g / MJ</t>
  </si>
  <si>
    <t>g/g</t>
  </si>
  <si>
    <t>g / m2</t>
  </si>
  <si>
    <t>g / g</t>
  </si>
  <si>
    <t>g/g/d</t>
  </si>
  <si>
    <t>g/m2</t>
  </si>
  <si>
    <t>mm</t>
  </si>
  <si>
    <t>mm/bd</t>
  </si>
  <si>
    <t>Pa</t>
  </si>
  <si>
    <t>d</t>
  </si>
  <si>
    <t>g m-2</t>
  </si>
  <si>
    <t>g.m-2</t>
  </si>
  <si>
    <t>g.g-1</t>
  </si>
  <si>
    <t>g.m-2.d-1</t>
  </si>
  <si>
    <t>h</t>
  </si>
  <si>
    <t>bdSOWEMR</t>
  </si>
  <si>
    <t>bd</t>
  </si>
  <si>
    <t>bdEMRTIL</t>
  </si>
  <si>
    <t>bdTILSEL</t>
  </si>
  <si>
    <t>bdSELBOT</t>
  </si>
  <si>
    <t>bdBOTEAR</t>
  </si>
  <si>
    <t>bdEARANT</t>
  </si>
  <si>
    <t>bdANTPM</t>
  </si>
  <si>
    <t>bdPMHM</t>
  </si>
  <si>
    <t>durum wheat</t>
  </si>
  <si>
    <t>toto</t>
  </si>
  <si>
    <t>Chickpea</t>
  </si>
  <si>
    <t>Ghab2</t>
  </si>
  <si>
    <t>unit</t>
  </si>
  <si>
    <t>FLF1B</t>
  </si>
  <si>
    <t>SNCS</t>
  </si>
  <si>
    <t>phyl</t>
  </si>
  <si>
    <t>PLACON</t>
  </si>
  <si>
    <t>PLAPOW300</t>
  </si>
  <si>
    <t>a_plapow_d</t>
  </si>
  <si>
    <t>b_plapow_d</t>
  </si>
  <si>
    <t>SLA</t>
  </si>
  <si>
    <t>FrzTh</t>
  </si>
  <si>
    <t>FrzLDR</t>
  </si>
  <si>
    <t>HeatTH</t>
  </si>
  <si>
    <t>HtLDR</t>
  </si>
  <si>
    <t>TBRUE</t>
  </si>
  <si>
    <t>TP1RUE</t>
  </si>
  <si>
    <t>TP2RUE</t>
  </si>
  <si>
    <t>TCRUE</t>
  </si>
  <si>
    <t>KPAR</t>
  </si>
  <si>
    <t>IRUE</t>
  </si>
  <si>
    <t>CO2RUE</t>
  </si>
  <si>
    <t>FLF1A</t>
  </si>
  <si>
    <t>WTOPL</t>
  </si>
  <si>
    <t>FLF2</t>
  </si>
  <si>
    <t>FRTRL</t>
  </si>
  <si>
    <t>GCC</t>
  </si>
  <si>
    <t>PDHI</t>
  </si>
  <si>
    <t>WDHI1</t>
  </si>
  <si>
    <t>WDHI2</t>
  </si>
  <si>
    <t>WDHI3</t>
  </si>
  <si>
    <t>WDHI4</t>
  </si>
  <si>
    <t>iDEPORT</t>
  </si>
  <si>
    <t>MEED</t>
  </si>
  <si>
    <t>GRTDP</t>
  </si>
  <si>
    <t>TEC350</t>
  </si>
  <si>
    <t>TEC700</t>
  </si>
  <si>
    <t>WSSG</t>
  </si>
  <si>
    <t>WSSL</t>
  </si>
  <si>
    <t>WSSD</t>
  </si>
  <si>
    <t>WSSN</t>
  </si>
  <si>
    <t>FLDKL</t>
  </si>
  <si>
    <t>SLNG</t>
  </si>
  <si>
    <t>SLNS</t>
  </si>
  <si>
    <t>SNCG</t>
  </si>
  <si>
    <t>GNCmin</t>
  </si>
  <si>
    <t>GNCmax</t>
  </si>
  <si>
    <t>MXNUP</t>
  </si>
  <si>
    <t>TBD</t>
  </si>
  <si>
    <t>TP1D</t>
  </si>
  <si>
    <t>TP2D</t>
  </si>
  <si>
    <t>TCD</t>
  </si>
  <si>
    <t>vsen</t>
  </si>
  <si>
    <t>cpp</t>
  </si>
  <si>
    <t>ppsen</t>
  </si>
  <si>
    <t>bdBRP</t>
  </si>
  <si>
    <t>bdTRP</t>
  </si>
  <si>
    <t>bdBSG</t>
  </si>
  <si>
    <t>bdTSG</t>
  </si>
  <si>
    <t>bdTLM</t>
  </si>
  <si>
    <t>bdTLP</t>
  </si>
  <si>
    <t>bdBLS</t>
  </si>
  <si>
    <t>bdBNF</t>
  </si>
  <si>
    <t>name</t>
  </si>
  <si>
    <t>thresholds</t>
  </si>
  <si>
    <t>vernalisation.filter</t>
  </si>
  <si>
    <t>photoperiod.filter</t>
  </si>
  <si>
    <t>waterstress.filter</t>
  </si>
  <si>
    <t>LAI_Mainstem.filter</t>
  </si>
  <si>
    <t>LAI_Secondary.filter</t>
  </si>
  <si>
    <t>DMDistribution_SeedGrowing.filter</t>
  </si>
  <si>
    <t>DMProduction.filter</t>
  </si>
  <si>
    <t>is.after('germination', 0) &amp; is.before('Booting', 0)</t>
  </si>
  <si>
    <t>is.after('emergence', 0) &amp; is.before('senescence', 10)</t>
  </si>
  <si>
    <t>is.after('Booting', 0) &amp; is.before('earing', 5)</t>
  </si>
  <si>
    <t>TBVER</t>
  </si>
  <si>
    <t>TP1VER</t>
  </si>
  <si>
    <t>TP2VER</t>
  </si>
  <si>
    <t>TCVER</t>
  </si>
  <si>
    <t>VDSAT</t>
  </si>
  <si>
    <t>rRootDepth.filter</t>
  </si>
  <si>
    <t>is.after('emergence',0) &amp; is.before('anthesis',5)</t>
  </si>
  <si>
    <t>is.after('emergence', 0) &amp; is.before('stemElongation', 0)</t>
  </si>
  <si>
    <t>FALSE</t>
  </si>
  <si>
    <t>TRUE</t>
  </si>
  <si>
    <t>CropColNo --&gt;</t>
  </si>
  <si>
    <t xml:space="preserve">Cultivar:  </t>
  </si>
  <si>
    <t>Ble_Dur_1</t>
  </si>
  <si>
    <t>Ble_Tendre_1</t>
  </si>
  <si>
    <t>Ble_Tendre_2</t>
  </si>
  <si>
    <t>Avoine_Romani</t>
  </si>
  <si>
    <t>Cocorit</t>
  </si>
  <si>
    <t xml:space="preserve">phyl = </t>
  </si>
  <si>
    <t xml:space="preserve">PLACON = </t>
  </si>
  <si>
    <t xml:space="preserve">PLAPOW300 = </t>
  </si>
  <si>
    <t xml:space="preserve">a_plapow_d = </t>
  </si>
  <si>
    <t xml:space="preserve">b_plapow_d = </t>
  </si>
  <si>
    <t xml:space="preserve">SLA = </t>
  </si>
  <si>
    <t xml:space="preserve">FrzTh = </t>
  </si>
  <si>
    <t xml:space="preserve">FrzLDR = </t>
  </si>
  <si>
    <t xml:space="preserve">HeatTH = </t>
  </si>
  <si>
    <t xml:space="preserve">HtLDR = </t>
  </si>
  <si>
    <t xml:space="preserve">TBRUE = </t>
  </si>
  <si>
    <t xml:space="preserve">TP1RUE = </t>
  </si>
  <si>
    <t xml:space="preserve">TP2RUE = </t>
  </si>
  <si>
    <t xml:space="preserve">TCRUE = </t>
  </si>
  <si>
    <t xml:space="preserve">KPAR = </t>
  </si>
  <si>
    <t xml:space="preserve">IRUE = </t>
  </si>
  <si>
    <t xml:space="preserve">CO2RUE = </t>
  </si>
  <si>
    <t xml:space="preserve">FLF1A = </t>
  </si>
  <si>
    <t>FLF1B =</t>
  </si>
  <si>
    <t xml:space="preserve">WTOPL = </t>
  </si>
  <si>
    <t xml:space="preserve">FLF2 = </t>
  </si>
  <si>
    <t xml:space="preserve">FRTRL = </t>
  </si>
  <si>
    <t xml:space="preserve">GCC = </t>
  </si>
  <si>
    <t xml:space="preserve">PDHI = </t>
  </si>
  <si>
    <t xml:space="preserve">WDHI1 = </t>
  </si>
  <si>
    <t xml:space="preserve">WDHI2 = </t>
  </si>
  <si>
    <t xml:space="preserve">WDHI3 = </t>
  </si>
  <si>
    <t xml:space="preserve">WDHI4 = </t>
  </si>
  <si>
    <t xml:space="preserve">iDEPORT = </t>
  </si>
  <si>
    <t xml:space="preserve">MEED = </t>
  </si>
  <si>
    <t xml:space="preserve">GRTDP = </t>
  </si>
  <si>
    <t xml:space="preserve">TEC350 = </t>
  </si>
  <si>
    <t xml:space="preserve">TEC700 = </t>
  </si>
  <si>
    <t xml:space="preserve">WSSG = </t>
  </si>
  <si>
    <t xml:space="preserve">WSSL = </t>
  </si>
  <si>
    <t xml:space="preserve">WSSD = </t>
  </si>
  <si>
    <t xml:space="preserve">WSSN = </t>
  </si>
  <si>
    <t xml:space="preserve">FLDKL = </t>
  </si>
  <si>
    <t xml:space="preserve">SLNG = </t>
  </si>
  <si>
    <t xml:space="preserve">SLNS = </t>
  </si>
  <si>
    <t xml:space="preserve">SNCG = </t>
  </si>
  <si>
    <t>SNCS =</t>
  </si>
  <si>
    <t xml:space="preserve">GNCmin = </t>
  </si>
  <si>
    <t xml:space="preserve">GNCmax = </t>
  </si>
  <si>
    <t xml:space="preserve">MXNUP = </t>
  </si>
  <si>
    <t xml:space="preserve">TBD = </t>
  </si>
  <si>
    <t xml:space="preserve">TP1D = </t>
  </si>
  <si>
    <t xml:space="preserve">TP2D = </t>
  </si>
  <si>
    <t xml:space="preserve">TCD = </t>
  </si>
  <si>
    <t xml:space="preserve">vsen = </t>
  </si>
  <si>
    <t xml:space="preserve">cpp = </t>
  </si>
  <si>
    <t xml:space="preserve">ppsen = </t>
  </si>
  <si>
    <t xml:space="preserve">bdBRP = </t>
  </si>
  <si>
    <t xml:space="preserve">bdTRP = </t>
  </si>
  <si>
    <t xml:space="preserve">bdBSG = </t>
  </si>
  <si>
    <t xml:space="preserve">bdTSG = </t>
  </si>
  <si>
    <t xml:space="preserve">bdTLM = </t>
  </si>
  <si>
    <t xml:space="preserve">bdTLP = </t>
  </si>
  <si>
    <t xml:space="preserve">bdBLS = </t>
  </si>
  <si>
    <t xml:space="preserve">bdBNF = </t>
  </si>
  <si>
    <t>pPhotoperiodFunction</t>
  </si>
  <si>
    <t>fComputeCoefPhotoperiodWheat</t>
  </si>
  <si>
    <t>is.after('leafDevelopment', 0) &amp; is.before('stemElongation')</t>
  </si>
  <si>
    <t>is.after('EMR', 0) &amp; is.before('SEL')</t>
  </si>
  <si>
    <t>is.after('BOT', 0) &amp; is.before('ANT', 5)</t>
  </si>
  <si>
    <t>is.after('EMR',0) &amp; is.before('ANT',5)</t>
  </si>
  <si>
    <t>MAIZE</t>
  </si>
  <si>
    <t>bidule</t>
  </si>
  <si>
    <t>is.after('EJU', 0) &amp; is.before('TSI')</t>
  </si>
  <si>
    <t>is.after('EMR',0) &amp; is.before('SIL')</t>
  </si>
  <si>
    <t>temperature_onTU.filter</t>
  </si>
  <si>
    <t>temperature_onBD.filter</t>
  </si>
  <si>
    <t>vernalisation_onTU.filter</t>
  </si>
  <si>
    <t>vernalisation_onBD.filter</t>
  </si>
  <si>
    <t>photoperiod_onTU.filter</t>
  </si>
  <si>
    <t>photoperiod_onBD.filter</t>
  </si>
  <si>
    <t>waterstress_onTU.filter</t>
  </si>
  <si>
    <t>waterstress_onBD.filter</t>
  </si>
  <si>
    <t>is.before('EJU') | is.after('TSI', 0)</t>
  </si>
  <si>
    <t>is.after('leafDevelopment', 0)</t>
  </si>
  <si>
    <t>is.after('EMR', 0)</t>
  </si>
  <si>
    <t>drySoilSurface_onTU.filter</t>
  </si>
  <si>
    <t>text parsed to boolean</t>
  </si>
  <si>
    <t>drySoilSurface_onBD.filter</t>
  </si>
  <si>
    <t>is.after('EMR', 0) &amp; is.before('R7')</t>
  </si>
  <si>
    <t>is.after('R3', 2) &amp; is.before('R5', 5.6)</t>
  </si>
  <si>
    <t>is.after('EMR', 0) &amp; is.before('R3', 2)</t>
  </si>
  <si>
    <t>fComputeCoefPhotoperiodLegume</t>
  </si>
  <si>
    <t>actionsAtStageChange</t>
  </si>
  <si>
    <t>c(TSI="rComputeTSISILdurationMaize")</t>
  </si>
  <si>
    <t>Maize</t>
  </si>
  <si>
    <t>B73*MO17 (SC704)</t>
  </si>
  <si>
    <t>bdEMREJU</t>
  </si>
  <si>
    <t>bdSILPM</t>
  </si>
  <si>
    <t xml:space="preserve">PLAPOW8 = </t>
  </si>
  <si>
    <t xml:space="preserve">TKILL = </t>
  </si>
  <si>
    <t xml:space="preserve">FRZLDR = </t>
  </si>
  <si>
    <t xml:space="preserve">TEC = </t>
  </si>
  <si>
    <t xml:space="preserve">GNC = </t>
  </si>
  <si>
    <t>rComputeCoefPhotoperiodMaize</t>
  </si>
  <si>
    <t>is.after('grainFilling', 0)</t>
  </si>
  <si>
    <t>is.after('ANT', 5)</t>
  </si>
  <si>
    <t>LAI_Senescence.filter</t>
  </si>
  <si>
    <t>is.after('R5', 0)</t>
  </si>
  <si>
    <t>is.after('leafDevelopment',0) &amp; is.before('grainFilling')</t>
  </si>
  <si>
    <t>automaticIrrigation.filter</t>
  </si>
  <si>
    <t>2.5</t>
  </si>
  <si>
    <t>2.34</t>
  </si>
  <si>
    <t>0.02</t>
  </si>
  <si>
    <t>0.0161</t>
  </si>
  <si>
    <t>0.01</t>
  </si>
  <si>
    <t>0.1</t>
  </si>
  <si>
    <t>0.65</t>
  </si>
  <si>
    <t>2.2</t>
  </si>
  <si>
    <t>1.8</t>
  </si>
  <si>
    <t>0.8</t>
  </si>
  <si>
    <t>0.6</t>
  </si>
  <si>
    <t>0.53</t>
  </si>
  <si>
    <t>0.3</t>
  </si>
  <si>
    <t>0.13</t>
  </si>
  <si>
    <t>0.22</t>
  </si>
  <si>
    <t>0.008</t>
  </si>
  <si>
    <t>5.8</t>
  </si>
  <si>
    <t>0.5</t>
  </si>
  <si>
    <t>0.4</t>
  </si>
  <si>
    <t>1.5</t>
  </si>
  <si>
    <t>2.3</t>
  </si>
  <si>
    <t>0.68</t>
  </si>
  <si>
    <t>0.015</t>
  </si>
  <si>
    <t>0.0137</t>
  </si>
  <si>
    <t>0.0051</t>
  </si>
  <si>
    <t>0.005</t>
  </si>
  <si>
    <t>0.0039</t>
  </si>
  <si>
    <t>0.0209</t>
  </si>
  <si>
    <t>0.0213</t>
  </si>
  <si>
    <t>0.0337</t>
  </si>
  <si>
    <t>0.25</t>
  </si>
  <si>
    <t>0.45</t>
  </si>
  <si>
    <t>27.5</t>
  </si>
  <si>
    <t>0.002</t>
  </si>
  <si>
    <t>0.17</t>
  </si>
  <si>
    <t>0.05</t>
  </si>
  <si>
    <t>8.5</t>
  </si>
  <si>
    <t>9.49254658375</t>
  </si>
  <si>
    <t>11.6</t>
  </si>
  <si>
    <t>7.77406832435</t>
  </si>
  <si>
    <t>9.5</t>
  </si>
  <si>
    <t>5.7</t>
  </si>
  <si>
    <t>2.58226465555556</t>
  </si>
  <si>
    <t>3.15555555555556</t>
  </si>
  <si>
    <t>4.3</t>
  </si>
  <si>
    <t>0.645568438888889</t>
  </si>
  <si>
    <t>0.788888888888889</t>
  </si>
  <si>
    <t>40.4</t>
  </si>
  <si>
    <t>37.6</t>
  </si>
  <si>
    <t>76.5</t>
  </si>
  <si>
    <t>54.5</t>
  </si>
  <si>
    <t>52.5</t>
  </si>
  <si>
    <t>60.1</t>
  </si>
  <si>
    <t>is.after('leafDevelopment', 0) &amp; is.before('booting',0)</t>
  </si>
  <si>
    <t>is.after('booting', 0) &amp; is.before('grainFilling',0)</t>
  </si>
  <si>
    <t>is.before('leafDevelopment',0)</t>
  </si>
  <si>
    <t>is.after('leafDevelopment',0) &amp; is.before('maturation',0)</t>
  </si>
  <si>
    <t>is.after('leafDevelopment',0) &amp; is.before('grainFilling',0)</t>
  </si>
  <si>
    <t>is.before('EMR',0)</t>
  </si>
  <si>
    <t>is.after('R5', 0) &amp; is.before('R7',0)</t>
  </si>
  <si>
    <t>is.after('EMR',0) &amp; is.before('R7',0)</t>
  </si>
  <si>
    <t>is.after('EMR', 0) &amp; is.before('BOT',0)</t>
  </si>
  <si>
    <t>is.before('maturation',0)</t>
  </si>
  <si>
    <t>is.before('R7',0)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</si>
</sst>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0" tint="-0.34998626667073579"/>
      <name val="Arial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indexed="55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1FF8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4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2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0" xfId="0" applyFont="1" applyFill="1" applyBorder="1"/>
    <xf numFmtId="0" fontId="4" fillId="0" borderId="0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4" borderId="0" xfId="0" applyFont="1" applyFill="1"/>
    <xf numFmtId="0" fontId="2" fillId="5" borderId="0" xfId="0" applyFont="1" applyFill="1" applyBorder="1"/>
    <xf numFmtId="0" fontId="4" fillId="0" borderId="0" xfId="0" applyFont="1" applyFill="1"/>
    <xf numFmtId="0" fontId="3" fillId="4" borderId="0" xfId="0" applyFont="1" applyFill="1" applyAlignment="1">
      <alignment horizontal="center"/>
    </xf>
    <xf numFmtId="0" fontId="7" fillId="4" borderId="0" xfId="0" applyFont="1" applyFill="1"/>
    <xf numFmtId="0" fontId="7" fillId="5" borderId="0" xfId="0" applyFont="1" applyFill="1"/>
    <xf numFmtId="0" fontId="8" fillId="6" borderId="0" xfId="0" applyFont="1" applyFill="1"/>
    <xf numFmtId="0" fontId="8" fillId="6" borderId="0" xfId="0" applyFont="1" applyFill="1" applyBorder="1"/>
    <xf numFmtId="0" fontId="2" fillId="6" borderId="0" xfId="0" applyFont="1" applyFill="1"/>
    <xf numFmtId="0" fontId="6" fillId="6" borderId="0" xfId="0" applyFont="1" applyFill="1"/>
    <xf numFmtId="0" fontId="1" fillId="5" borderId="0" xfId="0" applyFont="1" applyFill="1" applyAlignment="1">
      <alignment horizontal="center"/>
    </xf>
    <xf numFmtId="0" fontId="2" fillId="7" borderId="0" xfId="3" applyNumberFormat="1" applyFont="1" applyFill="1" applyAlignment="1">
      <alignment horizontal="center"/>
    </xf>
    <xf numFmtId="0" fontId="2" fillId="3" borderId="1" xfId="3" applyNumberFormat="1" applyFont="1" applyFill="1" applyBorder="1" applyAlignment="1">
      <alignment horizontal="center"/>
    </xf>
    <xf numFmtId="0" fontId="2" fillId="8" borderId="0" xfId="3" applyNumberFormat="1" applyFont="1" applyFill="1" applyBorder="1" applyAlignment="1">
      <alignment horizontal="center"/>
    </xf>
    <xf numFmtId="164" fontId="2" fillId="8" borderId="0" xfId="3" applyNumberFormat="1" applyFont="1" applyFill="1" applyBorder="1" applyAlignment="1">
      <alignment horizontal="center"/>
    </xf>
    <xf numFmtId="0" fontId="13" fillId="8" borderId="0" xfId="3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14" fillId="9" borderId="0" xfId="0" applyFont="1" applyFill="1"/>
    <xf numFmtId="0" fontId="14" fillId="9" borderId="0" xfId="0" applyFont="1" applyFill="1" applyAlignment="1"/>
    <xf numFmtId="0" fontId="2" fillId="9" borderId="0" xfId="0" applyFont="1" applyFill="1"/>
    <xf numFmtId="0" fontId="4" fillId="9" borderId="0" xfId="0" applyFont="1" applyFill="1" applyBorder="1"/>
    <xf numFmtId="0" fontId="4" fillId="9" borderId="0" xfId="0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Fill="1" applyAlignment="1">
      <alignment horizontal="center"/>
    </xf>
    <xf numFmtId="0" fontId="2" fillId="10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/>
    <xf numFmtId="0" fontId="6" fillId="4" borderId="0" xfId="0" applyFont="1" applyFill="1" applyBorder="1"/>
    <xf numFmtId="0" fontId="19" fillId="0" borderId="0" xfId="0" applyFont="1" applyFill="1" applyBorder="1" applyAlignment="1">
      <alignment horizontal="left"/>
    </xf>
    <xf numFmtId="0" fontId="19" fillId="0" borderId="0" xfId="0" applyFont="1"/>
    <xf numFmtId="0" fontId="6" fillId="8" borderId="0" xfId="3" applyNumberFormat="1" applyFont="1" applyFill="1" applyBorder="1" applyAlignment="1">
      <alignment horizontal="center"/>
    </xf>
    <xf numFmtId="0" fontId="6" fillId="4" borderId="0" xfId="0" applyFont="1" applyFill="1"/>
    <xf numFmtId="0" fontId="3" fillId="4" borderId="0" xfId="0" applyFont="1" applyFill="1" applyBorder="1" applyAlignment="1">
      <alignment horizontal="center"/>
    </xf>
    <xf numFmtId="0" fontId="0" fillId="8" borderId="0" xfId="0" applyFill="1"/>
    <xf numFmtId="0" fontId="20" fillId="4" borderId="0" xfId="0" applyFont="1" applyFill="1" applyBorder="1"/>
    <xf numFmtId="0" fontId="0" fillId="0" borderId="0" xfId="0" applyFill="1" applyBorder="1"/>
    <xf numFmtId="0" fontId="4" fillId="8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/>
    <xf numFmtId="0" fontId="3" fillId="6" borderId="0" xfId="0" applyFont="1" applyFill="1" applyAlignment="1">
      <alignment horizontal="center"/>
    </xf>
    <xf numFmtId="0" fontId="0" fillId="11" borderId="0" xfId="0" applyFill="1" applyBorder="1"/>
    <xf numFmtId="0" fontId="4" fillId="0" borderId="0" xfId="0" applyFont="1" applyFill="1" applyBorder="1"/>
    <xf numFmtId="0" fontId="17" fillId="0" borderId="0" xfId="0" applyFont="1" applyFill="1"/>
    <xf numFmtId="0" fontId="14" fillId="12" borderId="0" xfId="0" applyFont="1" applyFill="1"/>
    <xf numFmtId="0" fontId="2" fillId="12" borderId="0" xfId="0" applyFont="1" applyFill="1"/>
    <xf numFmtId="0" fontId="4" fillId="12" borderId="0" xfId="0" applyFont="1" applyFill="1"/>
    <xf numFmtId="0" fontId="22" fillId="0" borderId="0" xfId="0" applyFont="1"/>
    <xf numFmtId="0" fontId="23" fillId="13" borderId="0" xfId="0" applyFont="1" applyFill="1" applyAlignment="1">
      <alignment horizontal="center"/>
    </xf>
    <xf numFmtId="0" fontId="2" fillId="14" borderId="0" xfId="0" applyFont="1" applyFill="1"/>
    <xf numFmtId="0" fontId="14" fillId="0" borderId="0" xfId="0" applyFont="1" applyFill="1" applyAlignment="1"/>
    <xf numFmtId="0" fontId="2" fillId="15" borderId="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20" fillId="15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6" borderId="0" xfId="0" applyFont="1" applyFill="1" applyBorder="1"/>
    <xf numFmtId="0" fontId="2" fillId="15" borderId="0" xfId="0" applyFont="1" applyFill="1" applyBorder="1"/>
    <xf numFmtId="0" fontId="2" fillId="15" borderId="0" xfId="0" applyFont="1" applyFill="1"/>
    <xf numFmtId="0" fontId="2" fillId="16" borderId="0" xfId="0" applyFont="1" applyFill="1"/>
    <xf numFmtId="0" fontId="25" fillId="15" borderId="0" xfId="0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</cellXfs>
  <cellStyles count="174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Normal" xfId="0" builtinId="0"/>
    <cellStyle name="Normal 2" xfId="3" xr:uid="{00000000-0005-0000-0000-0000A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E77"/>
  <sheetViews>
    <sheetView topLeftCell="A49" workbookViewId="0">
      <selection activeCell="C68" sqref="C68:C76"/>
    </sheetView>
  </sheetViews>
  <sheetFormatPr baseColWidth="10" defaultColWidth="9.1796875" defaultRowHeight="14.5" x14ac:dyDescent="0.35"/>
  <cols>
    <col min="1" max="1" width="23.1796875" bestFit="1" customWidth="1"/>
    <col min="2" max="2" width="16" style="1" customWidth="1"/>
    <col min="3" max="3" width="44.81640625" style="2" customWidth="1"/>
    <col min="4" max="4" width="11.453125" style="2" customWidth="1"/>
  </cols>
  <sheetData>
    <row r="1" spans="1:4" x14ac:dyDescent="0.35">
      <c r="A1" s="3" t="s">
        <v>0</v>
      </c>
      <c r="B1" s="1" t="s">
        <v>36</v>
      </c>
      <c r="C1" s="4" t="s">
        <v>1</v>
      </c>
      <c r="D1" s="4" t="s">
        <v>1</v>
      </c>
    </row>
    <row r="2" spans="1:4" x14ac:dyDescent="0.35">
      <c r="A2" s="5" t="s">
        <v>97</v>
      </c>
      <c r="B2" s="6" t="s">
        <v>36</v>
      </c>
      <c r="C2" s="7" t="s">
        <v>32</v>
      </c>
      <c r="D2" s="7" t="s">
        <v>33</v>
      </c>
    </row>
    <row r="3" spans="1:4" x14ac:dyDescent="0.35">
      <c r="A3" s="8" t="s">
        <v>39</v>
      </c>
      <c r="B3" s="9" t="s">
        <v>2</v>
      </c>
      <c r="C3" s="10">
        <v>118</v>
      </c>
      <c r="D3" s="10">
        <v>118</v>
      </c>
    </row>
    <row r="4" spans="1:4" x14ac:dyDescent="0.35">
      <c r="A4" s="8" t="s">
        <v>40</v>
      </c>
      <c r="B4" s="9" t="s">
        <v>3</v>
      </c>
      <c r="C4" s="10">
        <v>1</v>
      </c>
      <c r="D4" s="10">
        <v>1</v>
      </c>
    </row>
    <row r="5" spans="1:4" x14ac:dyDescent="0.35">
      <c r="A5" s="8" t="s">
        <v>41</v>
      </c>
      <c r="B5" s="11" t="s">
        <v>4</v>
      </c>
      <c r="C5" s="10">
        <v>2.5</v>
      </c>
      <c r="D5" s="10">
        <v>2.5</v>
      </c>
    </row>
    <row r="6" spans="1:4" x14ac:dyDescent="0.35">
      <c r="A6" s="8" t="s">
        <v>42</v>
      </c>
      <c r="B6" s="11"/>
      <c r="C6" s="10">
        <v>1</v>
      </c>
      <c r="D6" s="10">
        <v>1</v>
      </c>
    </row>
    <row r="7" spans="1:4" x14ac:dyDescent="0.35">
      <c r="A7" s="8" t="s">
        <v>43</v>
      </c>
      <c r="B7" s="11"/>
      <c r="C7" s="10">
        <v>0</v>
      </c>
      <c r="D7" s="10">
        <v>0</v>
      </c>
    </row>
    <row r="8" spans="1:4" x14ac:dyDescent="0.35">
      <c r="A8" s="8" t="s">
        <v>44</v>
      </c>
      <c r="B8" s="9" t="s">
        <v>5</v>
      </c>
      <c r="C8" s="10">
        <v>0.02</v>
      </c>
      <c r="D8" s="22">
        <v>0.03</v>
      </c>
    </row>
    <row r="9" spans="1:4" x14ac:dyDescent="0.35">
      <c r="A9" s="8" t="s">
        <v>45</v>
      </c>
      <c r="B9" s="9" t="s">
        <v>6</v>
      </c>
      <c r="C9" s="10">
        <v>-5</v>
      </c>
      <c r="D9" s="10">
        <v>-5</v>
      </c>
    </row>
    <row r="10" spans="1:4" x14ac:dyDescent="0.35">
      <c r="A10" s="12" t="s">
        <v>46</v>
      </c>
      <c r="B10" s="9" t="s">
        <v>7</v>
      </c>
      <c r="C10" s="10">
        <v>0.01</v>
      </c>
      <c r="D10" s="10">
        <v>0.01</v>
      </c>
    </row>
    <row r="11" spans="1:4" x14ac:dyDescent="0.35">
      <c r="A11" s="8" t="s">
        <v>47</v>
      </c>
      <c r="B11" s="9" t="s">
        <v>6</v>
      </c>
      <c r="C11" s="10">
        <v>30</v>
      </c>
      <c r="D11" s="10">
        <v>30</v>
      </c>
    </row>
    <row r="12" spans="1:4" x14ac:dyDescent="0.35">
      <c r="A12" s="8" t="s">
        <v>48</v>
      </c>
      <c r="B12" s="9"/>
      <c r="C12" s="10">
        <v>0.1</v>
      </c>
      <c r="D12" s="10">
        <v>0.1</v>
      </c>
    </row>
    <row r="13" spans="1:4" x14ac:dyDescent="0.35">
      <c r="A13" s="8" t="s">
        <v>49</v>
      </c>
      <c r="B13" s="9" t="s">
        <v>6</v>
      </c>
      <c r="C13" s="10">
        <v>0</v>
      </c>
      <c r="D13" s="10">
        <v>0</v>
      </c>
    </row>
    <row r="14" spans="1:4" x14ac:dyDescent="0.35">
      <c r="A14" s="8" t="s">
        <v>50</v>
      </c>
      <c r="B14" s="9" t="s">
        <v>6</v>
      </c>
      <c r="C14" s="10">
        <v>15</v>
      </c>
      <c r="D14" s="10">
        <v>15</v>
      </c>
    </row>
    <row r="15" spans="1:4" x14ac:dyDescent="0.35">
      <c r="A15" s="8" t="s">
        <v>51</v>
      </c>
      <c r="B15" s="9" t="s">
        <v>6</v>
      </c>
      <c r="C15" s="10">
        <v>22</v>
      </c>
      <c r="D15" s="10">
        <v>22</v>
      </c>
    </row>
    <row r="16" spans="1:4" x14ac:dyDescent="0.35">
      <c r="A16" s="8" t="s">
        <v>52</v>
      </c>
      <c r="B16" s="9" t="s">
        <v>6</v>
      </c>
      <c r="C16" s="10">
        <v>35</v>
      </c>
      <c r="D16" s="10">
        <v>35</v>
      </c>
    </row>
    <row r="17" spans="1:4" x14ac:dyDescent="0.35">
      <c r="A17" s="8" t="s">
        <v>53</v>
      </c>
      <c r="B17" s="9" t="s">
        <v>3</v>
      </c>
      <c r="C17" s="10">
        <v>0.65</v>
      </c>
      <c r="D17" s="10">
        <v>0.65</v>
      </c>
    </row>
    <row r="18" spans="1:4" x14ac:dyDescent="0.35">
      <c r="A18" s="8" t="s">
        <v>54</v>
      </c>
      <c r="B18" s="9" t="s">
        <v>8</v>
      </c>
      <c r="C18" s="10">
        <v>2.2000000000000002</v>
      </c>
      <c r="D18" s="10">
        <v>2.2000000000000002</v>
      </c>
    </row>
    <row r="19" spans="1:4" x14ac:dyDescent="0.35">
      <c r="A19" s="8" t="s">
        <v>55</v>
      </c>
      <c r="B19" s="9"/>
      <c r="C19" s="10">
        <v>0.8</v>
      </c>
      <c r="D19" s="10">
        <v>0.8</v>
      </c>
    </row>
    <row r="20" spans="1:4" x14ac:dyDescent="0.35">
      <c r="A20" s="8" t="s">
        <v>56</v>
      </c>
      <c r="B20" s="9" t="s">
        <v>9</v>
      </c>
      <c r="C20" s="10">
        <v>0.6</v>
      </c>
      <c r="D20" s="10">
        <v>0.6</v>
      </c>
    </row>
    <row r="21" spans="1:4" x14ac:dyDescent="0.35">
      <c r="A21" s="8" t="s">
        <v>37</v>
      </c>
      <c r="B21" s="9" t="s">
        <v>9</v>
      </c>
      <c r="C21" s="10">
        <v>0.3</v>
      </c>
      <c r="D21" s="10">
        <v>0.3</v>
      </c>
    </row>
    <row r="22" spans="1:4" x14ac:dyDescent="0.35">
      <c r="A22" s="8" t="s">
        <v>57</v>
      </c>
      <c r="B22" s="9" t="s">
        <v>10</v>
      </c>
      <c r="C22" s="10">
        <v>160</v>
      </c>
      <c r="D22" s="10">
        <v>160</v>
      </c>
    </row>
    <row r="23" spans="1:4" x14ac:dyDescent="0.35">
      <c r="A23" s="8" t="s">
        <v>58</v>
      </c>
      <c r="B23" s="9" t="s">
        <v>11</v>
      </c>
      <c r="C23" s="10">
        <v>0.1</v>
      </c>
      <c r="D23" s="10">
        <v>0.1</v>
      </c>
    </row>
    <row r="24" spans="1:4" x14ac:dyDescent="0.35">
      <c r="A24" s="8" t="s">
        <v>59</v>
      </c>
      <c r="B24" s="9" t="s">
        <v>11</v>
      </c>
      <c r="C24" s="10">
        <v>0.22</v>
      </c>
      <c r="D24" s="10">
        <v>0.22</v>
      </c>
    </row>
    <row r="25" spans="1:4" x14ac:dyDescent="0.35">
      <c r="A25" s="8" t="s">
        <v>60</v>
      </c>
      <c r="B25" s="9" t="s">
        <v>11</v>
      </c>
      <c r="C25" s="10">
        <v>1</v>
      </c>
      <c r="D25" s="10">
        <v>1</v>
      </c>
    </row>
    <row r="26" spans="1:4" x14ac:dyDescent="0.35">
      <c r="A26" s="12" t="s">
        <v>61</v>
      </c>
      <c r="B26" s="9" t="s">
        <v>12</v>
      </c>
      <c r="C26" s="10">
        <v>8.0000000000000002E-3</v>
      </c>
      <c r="D26" s="10">
        <v>8.0000000000000002E-3</v>
      </c>
    </row>
    <row r="27" spans="1:4" x14ac:dyDescent="0.35">
      <c r="A27" s="12" t="s">
        <v>62</v>
      </c>
      <c r="B27" s="9" t="s">
        <v>13</v>
      </c>
      <c r="C27" s="10">
        <v>0</v>
      </c>
      <c r="D27" s="10">
        <v>0</v>
      </c>
    </row>
    <row r="28" spans="1:4" x14ac:dyDescent="0.35">
      <c r="A28" s="12" t="s">
        <v>63</v>
      </c>
      <c r="B28" s="9" t="s">
        <v>13</v>
      </c>
      <c r="C28" s="10">
        <v>600</v>
      </c>
      <c r="D28" s="10">
        <v>600</v>
      </c>
    </row>
    <row r="29" spans="1:4" x14ac:dyDescent="0.35">
      <c r="A29" s="12" t="s">
        <v>64</v>
      </c>
      <c r="B29" s="9" t="s">
        <v>13</v>
      </c>
      <c r="C29" s="10">
        <v>1200</v>
      </c>
      <c r="D29" s="10">
        <v>1200</v>
      </c>
    </row>
    <row r="30" spans="1:4" x14ac:dyDescent="0.35">
      <c r="A30" s="12" t="s">
        <v>65</v>
      </c>
      <c r="B30" s="9" t="s">
        <v>13</v>
      </c>
      <c r="C30" s="10">
        <v>3200</v>
      </c>
      <c r="D30" s="10">
        <v>3200</v>
      </c>
    </row>
    <row r="31" spans="1:4" x14ac:dyDescent="0.35">
      <c r="A31" s="8" t="s">
        <v>66</v>
      </c>
      <c r="B31" s="9" t="s">
        <v>14</v>
      </c>
      <c r="C31" s="10">
        <v>200</v>
      </c>
      <c r="D31" s="10">
        <v>200</v>
      </c>
    </row>
    <row r="32" spans="1:4" x14ac:dyDescent="0.35">
      <c r="A32" s="12" t="s">
        <v>67</v>
      </c>
      <c r="B32" s="9" t="s">
        <v>14</v>
      </c>
      <c r="C32" s="10">
        <v>1000</v>
      </c>
      <c r="D32" s="10">
        <v>1000</v>
      </c>
    </row>
    <row r="33" spans="1:4" x14ac:dyDescent="0.35">
      <c r="A33" s="12" t="s">
        <v>68</v>
      </c>
      <c r="B33" s="9" t="s">
        <v>15</v>
      </c>
      <c r="C33" s="10">
        <v>30</v>
      </c>
      <c r="D33" s="10">
        <v>30</v>
      </c>
    </row>
    <row r="34" spans="1:4" x14ac:dyDescent="0.35">
      <c r="A34" s="12" t="s">
        <v>69</v>
      </c>
      <c r="B34" s="9" t="s">
        <v>16</v>
      </c>
      <c r="C34" s="10">
        <v>5.8</v>
      </c>
      <c r="D34" s="10">
        <v>5.8</v>
      </c>
    </row>
    <row r="35" spans="1:4" x14ac:dyDescent="0.35">
      <c r="A35" s="12" t="s">
        <v>70</v>
      </c>
      <c r="B35" s="9"/>
      <c r="C35" s="10">
        <v>0</v>
      </c>
      <c r="D35" s="10">
        <v>0</v>
      </c>
    </row>
    <row r="36" spans="1:4" x14ac:dyDescent="0.35">
      <c r="A36" s="12" t="s">
        <v>71</v>
      </c>
      <c r="B36" s="9" t="s">
        <v>3</v>
      </c>
      <c r="C36" s="10">
        <v>0.3</v>
      </c>
      <c r="D36" s="10">
        <v>0.3</v>
      </c>
    </row>
    <row r="37" spans="1:4" x14ac:dyDescent="0.35">
      <c r="A37" s="12" t="s">
        <v>72</v>
      </c>
      <c r="B37" s="9" t="s">
        <v>3</v>
      </c>
      <c r="C37" s="10">
        <v>0.5</v>
      </c>
      <c r="D37" s="10">
        <v>0.5</v>
      </c>
    </row>
    <row r="38" spans="1:4" x14ac:dyDescent="0.35">
      <c r="A38" s="12" t="s">
        <v>73</v>
      </c>
      <c r="B38" s="9" t="s">
        <v>3</v>
      </c>
      <c r="C38" s="10">
        <v>0.4</v>
      </c>
      <c r="D38" s="10">
        <v>0.4</v>
      </c>
    </row>
    <row r="39" spans="1:4" x14ac:dyDescent="0.35">
      <c r="A39" s="12" t="s">
        <v>74</v>
      </c>
      <c r="B39" s="9"/>
      <c r="C39" s="10">
        <v>0</v>
      </c>
      <c r="D39" s="10">
        <v>0</v>
      </c>
    </row>
    <row r="40" spans="1:4" x14ac:dyDescent="0.35">
      <c r="A40" s="12" t="s">
        <v>75</v>
      </c>
      <c r="B40" s="9" t="s">
        <v>17</v>
      </c>
      <c r="C40" s="10">
        <v>20</v>
      </c>
      <c r="D40" s="10">
        <v>20</v>
      </c>
    </row>
    <row r="41" spans="1:4" x14ac:dyDescent="0.35">
      <c r="A41" s="12" t="s">
        <v>76</v>
      </c>
      <c r="B41" s="9" t="s">
        <v>18</v>
      </c>
      <c r="C41" s="15">
        <v>1.8</v>
      </c>
      <c r="D41" s="15">
        <v>1.8</v>
      </c>
    </row>
    <row r="42" spans="1:4" x14ac:dyDescent="0.35">
      <c r="A42" s="12" t="s">
        <v>77</v>
      </c>
      <c r="B42" s="9" t="s">
        <v>19</v>
      </c>
      <c r="C42" s="15">
        <v>0.4</v>
      </c>
      <c r="D42" s="15">
        <v>0.4</v>
      </c>
    </row>
    <row r="43" spans="1:4" x14ac:dyDescent="0.35">
      <c r="A43" s="12" t="s">
        <v>78</v>
      </c>
      <c r="B43" s="9" t="s">
        <v>20</v>
      </c>
      <c r="C43" s="15">
        <v>1.4999999999999999E-2</v>
      </c>
      <c r="D43" s="15">
        <v>1.4999999999999999E-2</v>
      </c>
    </row>
    <row r="44" spans="1:4" x14ac:dyDescent="0.35">
      <c r="A44" s="12" t="s">
        <v>38</v>
      </c>
      <c r="B44" s="14" t="s">
        <v>20</v>
      </c>
      <c r="C44" s="15">
        <v>5.1000000000000004E-3</v>
      </c>
      <c r="D44" s="15">
        <v>5.1000000000000004E-3</v>
      </c>
    </row>
    <row r="45" spans="1:4" x14ac:dyDescent="0.35">
      <c r="A45" s="12" t="s">
        <v>79</v>
      </c>
      <c r="B45" s="1" t="s">
        <v>20</v>
      </c>
      <c r="C45" s="15">
        <v>2.0899999999999998E-2</v>
      </c>
      <c r="D45" s="15">
        <v>2.0899999999999998E-2</v>
      </c>
    </row>
    <row r="46" spans="1:4" x14ac:dyDescent="0.35">
      <c r="A46" s="12" t="s">
        <v>80</v>
      </c>
      <c r="C46" s="15">
        <v>2.0899999999999998E-2</v>
      </c>
      <c r="D46" s="15">
        <v>2.0899999999999998E-2</v>
      </c>
    </row>
    <row r="47" spans="1:4" x14ac:dyDescent="0.35">
      <c r="A47" s="12" t="s">
        <v>81</v>
      </c>
      <c r="B47" s="9" t="s">
        <v>21</v>
      </c>
      <c r="C47" s="15">
        <v>0.25</v>
      </c>
      <c r="D47" s="15">
        <v>0.25</v>
      </c>
    </row>
    <row r="48" spans="1:4" x14ac:dyDescent="0.35">
      <c r="A48" s="12" t="s">
        <v>82</v>
      </c>
      <c r="B48" s="9" t="s">
        <v>6</v>
      </c>
      <c r="C48" s="10">
        <v>0</v>
      </c>
      <c r="D48" s="10">
        <v>0</v>
      </c>
    </row>
    <row r="49" spans="1:4" x14ac:dyDescent="0.35">
      <c r="A49" s="12" t="s">
        <v>83</v>
      </c>
      <c r="B49" s="9" t="s">
        <v>6</v>
      </c>
      <c r="C49" s="10">
        <v>27.5</v>
      </c>
      <c r="D49" s="10">
        <v>27.5</v>
      </c>
    </row>
    <row r="50" spans="1:4" x14ac:dyDescent="0.35">
      <c r="A50" s="12" t="s">
        <v>84</v>
      </c>
      <c r="B50" s="9" t="s">
        <v>6</v>
      </c>
      <c r="C50" s="10">
        <v>27.5</v>
      </c>
      <c r="D50" s="10">
        <v>27.5</v>
      </c>
    </row>
    <row r="51" spans="1:4" x14ac:dyDescent="0.35">
      <c r="A51" s="12" t="s">
        <v>85</v>
      </c>
      <c r="B51" s="9" t="s">
        <v>6</v>
      </c>
      <c r="C51" s="10">
        <v>40</v>
      </c>
      <c r="D51" s="10">
        <v>40</v>
      </c>
    </row>
    <row r="52" spans="1:4" x14ac:dyDescent="0.35">
      <c r="A52" s="12" t="s">
        <v>109</v>
      </c>
      <c r="B52" s="9"/>
      <c r="C52" s="10">
        <v>-1</v>
      </c>
      <c r="D52" s="10">
        <v>-1</v>
      </c>
    </row>
    <row r="53" spans="1:4" x14ac:dyDescent="0.35">
      <c r="A53" s="12" t="s">
        <v>110</v>
      </c>
      <c r="C53" s="10">
        <v>0</v>
      </c>
      <c r="D53" s="10">
        <v>0</v>
      </c>
    </row>
    <row r="54" spans="1:4" x14ac:dyDescent="0.35">
      <c r="A54" s="12" t="s">
        <v>111</v>
      </c>
      <c r="C54" s="10">
        <v>8</v>
      </c>
      <c r="D54" s="10">
        <v>8</v>
      </c>
    </row>
    <row r="55" spans="1:4" x14ac:dyDescent="0.35">
      <c r="A55" s="12" t="s">
        <v>112</v>
      </c>
      <c r="C55" s="10">
        <v>12</v>
      </c>
      <c r="D55" s="10">
        <v>12</v>
      </c>
    </row>
    <row r="56" spans="1:4" x14ac:dyDescent="0.35">
      <c r="A56" s="12" t="s">
        <v>113</v>
      </c>
      <c r="C56" s="10">
        <v>50</v>
      </c>
      <c r="D56" s="10">
        <v>50</v>
      </c>
    </row>
    <row r="57" spans="1:4" x14ac:dyDescent="0.35">
      <c r="A57" s="12" t="s">
        <v>86</v>
      </c>
      <c r="B57" s="9" t="s">
        <v>3</v>
      </c>
      <c r="C57" s="10">
        <v>2E-3</v>
      </c>
      <c r="D57" s="10">
        <v>2E-3</v>
      </c>
    </row>
    <row r="58" spans="1:4" x14ac:dyDescent="0.35">
      <c r="A58" s="12" t="s">
        <v>87</v>
      </c>
      <c r="B58" s="9" t="s">
        <v>22</v>
      </c>
      <c r="C58" s="10">
        <v>14</v>
      </c>
      <c r="D58" s="10">
        <v>14</v>
      </c>
    </row>
    <row r="59" spans="1:4" x14ac:dyDescent="0.35">
      <c r="A59" s="12" t="s">
        <v>88</v>
      </c>
      <c r="B59" s="9" t="s">
        <v>3</v>
      </c>
      <c r="C59" s="10">
        <v>0.17</v>
      </c>
      <c r="D59" s="10">
        <v>0.17</v>
      </c>
    </row>
    <row r="60" spans="1:4" x14ac:dyDescent="0.35">
      <c r="A60" s="12" t="s">
        <v>23</v>
      </c>
      <c r="B60" s="9" t="s">
        <v>24</v>
      </c>
      <c r="C60" s="10">
        <v>6</v>
      </c>
      <c r="D60" s="10">
        <v>6</v>
      </c>
    </row>
    <row r="61" spans="1:4" x14ac:dyDescent="0.35">
      <c r="A61" s="12" t="s">
        <v>25</v>
      </c>
      <c r="B61" s="9" t="s">
        <v>24</v>
      </c>
      <c r="C61" s="10">
        <v>5</v>
      </c>
      <c r="D61" s="10">
        <v>5</v>
      </c>
    </row>
    <row r="62" spans="1:4" x14ac:dyDescent="0.35">
      <c r="A62" s="12" t="s">
        <v>26</v>
      </c>
      <c r="B62" s="9" t="s">
        <v>24</v>
      </c>
      <c r="C62" s="10">
        <v>8</v>
      </c>
      <c r="D62" s="10">
        <v>8</v>
      </c>
    </row>
    <row r="63" spans="1:4" x14ac:dyDescent="0.35">
      <c r="A63" s="12" t="s">
        <v>27</v>
      </c>
      <c r="B63" s="9" t="s">
        <v>24</v>
      </c>
      <c r="C63" s="10">
        <v>6</v>
      </c>
      <c r="D63" s="10">
        <v>6</v>
      </c>
    </row>
    <row r="64" spans="1:4" x14ac:dyDescent="0.35">
      <c r="A64" s="12" t="s">
        <v>28</v>
      </c>
      <c r="B64" s="9" t="s">
        <v>24</v>
      </c>
      <c r="C64" s="10">
        <v>6</v>
      </c>
      <c r="D64" s="10">
        <v>6</v>
      </c>
    </row>
    <row r="65" spans="1:5" x14ac:dyDescent="0.35">
      <c r="A65" s="12" t="s">
        <v>29</v>
      </c>
      <c r="B65" s="9" t="s">
        <v>24</v>
      </c>
      <c r="C65" s="10">
        <v>15</v>
      </c>
      <c r="D65" s="10">
        <v>15</v>
      </c>
    </row>
    <row r="66" spans="1:5" x14ac:dyDescent="0.35">
      <c r="A66" s="12" t="s">
        <v>30</v>
      </c>
      <c r="B66" s="9" t="s">
        <v>24</v>
      </c>
      <c r="C66" s="10">
        <v>43</v>
      </c>
      <c r="D66" s="10">
        <v>43</v>
      </c>
    </row>
    <row r="67" spans="1:5" x14ac:dyDescent="0.35">
      <c r="A67" s="12" t="s">
        <v>31</v>
      </c>
      <c r="B67" s="9" t="s">
        <v>24</v>
      </c>
      <c r="C67" s="10">
        <v>8</v>
      </c>
      <c r="D67" s="10">
        <v>8</v>
      </c>
    </row>
    <row r="68" spans="1:5" s="1" customFormat="1" x14ac:dyDescent="0.35">
      <c r="A68" s="32" t="s">
        <v>98</v>
      </c>
      <c r="B68" s="32"/>
      <c r="C68" s="33" t="str">
        <f>"list(germination="&amp;C60&amp;",emergence="&amp;C61&amp;",tillering="&amp;C62&amp;",stemElongation="&amp;C63&amp;",Booting="&amp;C64&amp;",earing="&amp;C65&amp;",anthesis="&amp;C66&amp;",maturation="&amp;C67&amp;",senescence=Inf)"</f>
        <v>list(germination=6,emergence=5,tillering=8,stemElongation=6,Booting=6,earing=15,anthesis=43,maturation=8,senescence=Inf)</v>
      </c>
      <c r="D68" s="33" t="str">
        <f>"list(germination="&amp;D60&amp;",emergence="&amp;D61&amp;",tillering="&amp;D62&amp;",stemElongation="&amp;D63&amp;",Booting="&amp;D64&amp;",earing="&amp;D65&amp;",anthesis="&amp;D66&amp;",maturation="&amp;D67&amp;",senescence=Inf)"</f>
        <v>list(germination=6,emergence=5,tillering=8,stemElongation=6,Booting=6,earing=15,anthesis=43,maturation=8,senescence=Inf)</v>
      </c>
      <c r="E68" s="30"/>
    </row>
    <row r="69" spans="1:5" s="1" customFormat="1" x14ac:dyDescent="0.35">
      <c r="A69" s="34" t="s">
        <v>99</v>
      </c>
      <c r="B69" s="32"/>
      <c r="C69" s="33" t="s">
        <v>116</v>
      </c>
      <c r="D69" s="33" t="s">
        <v>116</v>
      </c>
      <c r="E69" s="30"/>
    </row>
    <row r="70" spans="1:5" x14ac:dyDescent="0.35">
      <c r="A70" s="35" t="s">
        <v>100</v>
      </c>
      <c r="B70" s="32"/>
      <c r="C70" s="33" t="s">
        <v>117</v>
      </c>
      <c r="D70" s="33" t="s">
        <v>117</v>
      </c>
      <c r="E70" s="31"/>
    </row>
    <row r="71" spans="1:5" x14ac:dyDescent="0.35">
      <c r="A71" s="32" t="s">
        <v>101</v>
      </c>
      <c r="B71" s="32"/>
      <c r="C71" s="33" t="s">
        <v>107</v>
      </c>
      <c r="D71" s="33" t="s">
        <v>107</v>
      </c>
      <c r="E71" s="31"/>
    </row>
    <row r="72" spans="1:5" x14ac:dyDescent="0.35">
      <c r="A72" s="32" t="s">
        <v>102</v>
      </c>
      <c r="B72" s="32"/>
      <c r="C72" s="33" t="s">
        <v>106</v>
      </c>
      <c r="D72" s="33" t="s">
        <v>106</v>
      </c>
      <c r="E72" s="31"/>
    </row>
    <row r="73" spans="1:5" x14ac:dyDescent="0.35">
      <c r="A73" s="32" t="s">
        <v>103</v>
      </c>
      <c r="B73" s="32"/>
      <c r="C73" s="33" t="s">
        <v>108</v>
      </c>
      <c r="D73" s="33" t="s">
        <v>108</v>
      </c>
      <c r="E73" s="31"/>
    </row>
    <row r="74" spans="1:5" x14ac:dyDescent="0.35">
      <c r="A74" s="32" t="s">
        <v>104</v>
      </c>
      <c r="B74" s="32"/>
      <c r="C74" s="33" t="str">
        <f>"is.after('anthesis', 5) &amp; is.before('anthesis', "&amp; C66-1.5 &amp; ")"</f>
        <v>is.after('anthesis', 5) &amp; is.before('anthesis', 41,5)</v>
      </c>
      <c r="D74" s="33" t="str">
        <f>"is.after('anthesis', 5) &amp; is.before('anthesis', "&amp; D66-1.5 &amp; ")"</f>
        <v>is.after('anthesis', 5) &amp; is.before('anthesis', 41,5)</v>
      </c>
      <c r="E74" s="31"/>
    </row>
    <row r="75" spans="1:5" x14ac:dyDescent="0.35">
      <c r="A75" s="35" t="s">
        <v>105</v>
      </c>
      <c r="B75" s="36"/>
      <c r="C75" s="33" t="str">
        <f>"is.after('germination') &amp; is.before('anthesis', "&amp; C66-1.5 &amp;")"</f>
        <v>is.after('germination') &amp; is.before('anthesis', 41,5)</v>
      </c>
      <c r="D75" s="33" t="str">
        <f>"is.after('germination') &amp; is.before('anthesis', "&amp; D66-1.5 &amp;")"</f>
        <v>is.after('germination') &amp; is.before('anthesis', 41,5)</v>
      </c>
      <c r="E75" s="31"/>
    </row>
    <row r="76" spans="1:5" x14ac:dyDescent="0.35">
      <c r="A76" t="s">
        <v>114</v>
      </c>
      <c r="B76" s="14"/>
      <c r="C76" s="33" t="s">
        <v>115</v>
      </c>
      <c r="D76" s="33" t="s">
        <v>115</v>
      </c>
    </row>
    <row r="77" spans="1:5" x14ac:dyDescent="0.35">
      <c r="B77" s="14"/>
      <c r="C77"/>
      <c r="D77"/>
      <c r="E77" s="2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C79"/>
  <sheetViews>
    <sheetView topLeftCell="A33" workbookViewId="0">
      <selection activeCell="A57" sqref="A57:A62"/>
    </sheetView>
  </sheetViews>
  <sheetFormatPr baseColWidth="10" defaultColWidth="9.1796875" defaultRowHeight="14.5" x14ac:dyDescent="0.35"/>
  <sheetData>
    <row r="1" spans="1:3" x14ac:dyDescent="0.35">
      <c r="A1" s="3" t="s">
        <v>0</v>
      </c>
      <c r="B1" s="1" t="s">
        <v>36</v>
      </c>
      <c r="C1" s="23" t="s">
        <v>34</v>
      </c>
    </row>
    <row r="2" spans="1:3" x14ac:dyDescent="0.35">
      <c r="A2" s="5" t="s">
        <v>97</v>
      </c>
      <c r="B2" s="5" t="s">
        <v>36</v>
      </c>
      <c r="C2" s="24" t="s">
        <v>35</v>
      </c>
    </row>
    <row r="3" spans="1:3" x14ac:dyDescent="0.35">
      <c r="A3" s="8" t="s">
        <v>39</v>
      </c>
      <c r="B3" s="8"/>
      <c r="C3" s="25">
        <v>46</v>
      </c>
    </row>
    <row r="4" spans="1:3" x14ac:dyDescent="0.35">
      <c r="A4" s="8" t="s">
        <v>40</v>
      </c>
      <c r="B4" s="8"/>
      <c r="C4" s="25">
        <v>1</v>
      </c>
    </row>
    <row r="5" spans="1:3" x14ac:dyDescent="0.35">
      <c r="A5" s="8" t="s">
        <v>41</v>
      </c>
      <c r="B5" s="8"/>
      <c r="C5" s="25">
        <v>2</v>
      </c>
    </row>
    <row r="6" spans="1:3" x14ac:dyDescent="0.35">
      <c r="A6" s="8" t="s">
        <v>42</v>
      </c>
      <c r="B6" s="8"/>
      <c r="C6" s="25">
        <v>1</v>
      </c>
    </row>
    <row r="7" spans="1:3" x14ac:dyDescent="0.35">
      <c r="A7" s="8" t="s">
        <v>43</v>
      </c>
      <c r="B7" s="8"/>
      <c r="C7" s="25">
        <v>0</v>
      </c>
    </row>
    <row r="8" spans="1:3" x14ac:dyDescent="0.35">
      <c r="A8" s="8" t="s">
        <v>44</v>
      </c>
      <c r="B8" s="8"/>
      <c r="C8" s="25">
        <v>1.61E-2</v>
      </c>
    </row>
    <row r="9" spans="1:3" x14ac:dyDescent="0.35">
      <c r="A9" s="8" t="s">
        <v>45</v>
      </c>
      <c r="B9" s="8"/>
      <c r="C9" s="25">
        <v>-5</v>
      </c>
    </row>
    <row r="10" spans="1:3" x14ac:dyDescent="0.35">
      <c r="A10" s="12" t="s">
        <v>46</v>
      </c>
      <c r="B10" s="12"/>
      <c r="C10" s="25">
        <v>0</v>
      </c>
    </row>
    <row r="11" spans="1:3" x14ac:dyDescent="0.35">
      <c r="A11" s="8" t="s">
        <v>47</v>
      </c>
      <c r="B11" s="8"/>
      <c r="C11" s="25">
        <v>0</v>
      </c>
    </row>
    <row r="12" spans="1:3" x14ac:dyDescent="0.35">
      <c r="A12" s="8" t="s">
        <v>48</v>
      </c>
      <c r="B12" s="8"/>
      <c r="C12" s="25">
        <v>0</v>
      </c>
    </row>
    <row r="13" spans="1:3" x14ac:dyDescent="0.35">
      <c r="A13" s="8" t="s">
        <v>49</v>
      </c>
      <c r="B13" s="8"/>
      <c r="C13" s="25">
        <v>2</v>
      </c>
    </row>
    <row r="14" spans="1:3" x14ac:dyDescent="0.35">
      <c r="A14" s="8" t="s">
        <v>50</v>
      </c>
      <c r="B14" s="8"/>
      <c r="C14" s="25">
        <v>14</v>
      </c>
    </row>
    <row r="15" spans="1:3" x14ac:dyDescent="0.35">
      <c r="A15" s="8" t="s">
        <v>51</v>
      </c>
      <c r="B15" s="8"/>
      <c r="C15" s="25">
        <v>30</v>
      </c>
    </row>
    <row r="16" spans="1:3" x14ac:dyDescent="0.35">
      <c r="A16" s="8" t="s">
        <v>52</v>
      </c>
      <c r="B16" s="8"/>
      <c r="C16" s="25">
        <v>38</v>
      </c>
    </row>
    <row r="17" spans="1:3" x14ac:dyDescent="0.35">
      <c r="A17" s="8" t="s">
        <v>53</v>
      </c>
      <c r="B17" s="8"/>
      <c r="C17" s="25">
        <v>0.65</v>
      </c>
    </row>
    <row r="18" spans="1:3" x14ac:dyDescent="0.35">
      <c r="A18" s="8" t="s">
        <v>54</v>
      </c>
      <c r="B18" s="8"/>
      <c r="C18" s="25">
        <v>1.8</v>
      </c>
    </row>
    <row r="19" spans="1:3" x14ac:dyDescent="0.35">
      <c r="A19" s="8" t="s">
        <v>55</v>
      </c>
      <c r="B19" s="8"/>
      <c r="C19" s="25">
        <v>0.8</v>
      </c>
    </row>
    <row r="20" spans="1:3" x14ac:dyDescent="0.35">
      <c r="A20" s="8" t="s">
        <v>56</v>
      </c>
      <c r="B20" s="8"/>
      <c r="C20" s="25">
        <v>0.53</v>
      </c>
    </row>
    <row r="21" spans="1:3" x14ac:dyDescent="0.35">
      <c r="A21" s="8" t="s">
        <v>37</v>
      </c>
      <c r="B21" s="8"/>
      <c r="C21" s="25">
        <v>0.3</v>
      </c>
    </row>
    <row r="22" spans="1:3" x14ac:dyDescent="0.35">
      <c r="A22" s="8" t="s">
        <v>57</v>
      </c>
      <c r="B22" s="8"/>
      <c r="C22" s="25">
        <v>180</v>
      </c>
    </row>
    <row r="23" spans="1:3" x14ac:dyDescent="0.35">
      <c r="A23" s="8" t="s">
        <v>58</v>
      </c>
      <c r="B23" s="8"/>
      <c r="C23" s="25">
        <v>0.13</v>
      </c>
    </row>
    <row r="24" spans="1:3" x14ac:dyDescent="0.35">
      <c r="A24" s="8" t="s">
        <v>59</v>
      </c>
      <c r="B24" s="8"/>
      <c r="C24" s="25">
        <v>0.22</v>
      </c>
    </row>
    <row r="25" spans="1:3" x14ac:dyDescent="0.35">
      <c r="A25" s="8" t="s">
        <v>60</v>
      </c>
      <c r="B25" s="8"/>
      <c r="C25" s="26">
        <v>1</v>
      </c>
    </row>
    <row r="26" spans="1:3" x14ac:dyDescent="0.35">
      <c r="A26" s="12" t="s">
        <v>61</v>
      </c>
      <c r="B26" s="12"/>
      <c r="C26" s="25">
        <v>0.01</v>
      </c>
    </row>
    <row r="27" spans="1:3" x14ac:dyDescent="0.35">
      <c r="A27" s="12" t="s">
        <v>62</v>
      </c>
      <c r="B27" s="12"/>
      <c r="C27" s="25">
        <v>0</v>
      </c>
    </row>
    <row r="28" spans="1:3" x14ac:dyDescent="0.35">
      <c r="A28" s="12" t="s">
        <v>63</v>
      </c>
      <c r="B28" s="12"/>
      <c r="C28" s="25">
        <v>0</v>
      </c>
    </row>
    <row r="29" spans="1:3" x14ac:dyDescent="0.35">
      <c r="A29" s="12" t="s">
        <v>64</v>
      </c>
      <c r="B29" s="12"/>
      <c r="C29" s="25">
        <v>9999</v>
      </c>
    </row>
    <row r="30" spans="1:3" x14ac:dyDescent="0.35">
      <c r="A30" s="12" t="s">
        <v>65</v>
      </c>
      <c r="B30" s="12"/>
      <c r="C30" s="25">
        <v>9999</v>
      </c>
    </row>
    <row r="31" spans="1:3" x14ac:dyDescent="0.35">
      <c r="A31" s="8" t="s">
        <v>66</v>
      </c>
      <c r="B31" s="8"/>
      <c r="C31" s="25">
        <v>200</v>
      </c>
    </row>
    <row r="32" spans="1:3" x14ac:dyDescent="0.35">
      <c r="A32" s="8" t="s">
        <v>67</v>
      </c>
      <c r="B32" s="8"/>
      <c r="C32" s="25">
        <v>1000</v>
      </c>
    </row>
    <row r="33" spans="1:3" x14ac:dyDescent="0.35">
      <c r="A33" s="8" t="s">
        <v>68</v>
      </c>
      <c r="B33" s="8"/>
      <c r="C33" s="25">
        <v>17</v>
      </c>
    </row>
    <row r="34" spans="1:3" x14ac:dyDescent="0.35">
      <c r="A34" s="13" t="s">
        <v>69</v>
      </c>
      <c r="B34" s="13"/>
      <c r="C34" s="25">
        <v>5</v>
      </c>
    </row>
    <row r="35" spans="1:3" x14ac:dyDescent="0.35">
      <c r="A35" s="13" t="s">
        <v>70</v>
      </c>
      <c r="B35" s="13"/>
      <c r="C35" s="25">
        <v>0</v>
      </c>
    </row>
    <row r="36" spans="1:3" x14ac:dyDescent="0.35">
      <c r="A36" s="8" t="s">
        <v>71</v>
      </c>
      <c r="B36" s="8"/>
      <c r="C36" s="25">
        <v>0.3</v>
      </c>
    </row>
    <row r="37" spans="1:3" x14ac:dyDescent="0.35">
      <c r="A37" s="8" t="s">
        <v>72</v>
      </c>
      <c r="B37" s="8"/>
      <c r="C37" s="25">
        <v>0.4</v>
      </c>
    </row>
    <row r="38" spans="1:3" x14ac:dyDescent="0.35">
      <c r="A38" s="8" t="s">
        <v>73</v>
      </c>
      <c r="B38" s="8"/>
      <c r="C38" s="25">
        <v>0</v>
      </c>
    </row>
    <row r="39" spans="1:3" x14ac:dyDescent="0.35">
      <c r="A39" s="8" t="s">
        <v>74</v>
      </c>
      <c r="B39" s="8"/>
      <c r="C39" s="25">
        <v>0.5</v>
      </c>
    </row>
    <row r="40" spans="1:3" x14ac:dyDescent="0.35">
      <c r="A40" s="12" t="s">
        <v>75</v>
      </c>
      <c r="B40" s="12"/>
      <c r="C40" s="25">
        <v>20</v>
      </c>
    </row>
    <row r="41" spans="1:3" x14ac:dyDescent="0.35">
      <c r="A41" s="8" t="s">
        <v>76</v>
      </c>
      <c r="B41" s="8"/>
      <c r="C41" s="25">
        <v>2.2999999999999998</v>
      </c>
    </row>
    <row r="42" spans="1:3" x14ac:dyDescent="0.35">
      <c r="A42" s="8" t="s">
        <v>77</v>
      </c>
      <c r="B42" s="8"/>
      <c r="C42" s="25">
        <v>0.68</v>
      </c>
    </row>
    <row r="43" spans="1:3" x14ac:dyDescent="0.35">
      <c r="A43" s="8" t="s">
        <v>78</v>
      </c>
      <c r="B43" s="8"/>
      <c r="C43" s="25">
        <v>1.37E-2</v>
      </c>
    </row>
    <row r="44" spans="1:3" x14ac:dyDescent="0.35">
      <c r="A44" s="8" t="s">
        <v>38</v>
      </c>
      <c r="B44" s="8"/>
      <c r="C44" s="25">
        <v>3.8999999999999998E-3</v>
      </c>
    </row>
    <row r="45" spans="1:3" x14ac:dyDescent="0.35">
      <c r="A45" s="8" t="s">
        <v>79</v>
      </c>
      <c r="B45" s="8"/>
      <c r="C45" s="25">
        <v>3.3700000000000001E-2</v>
      </c>
    </row>
    <row r="46" spans="1:3" x14ac:dyDescent="0.35">
      <c r="A46" s="8" t="s">
        <v>80</v>
      </c>
      <c r="B46" s="8"/>
      <c r="C46" s="25">
        <v>3.3700000000000001E-2</v>
      </c>
    </row>
    <row r="47" spans="1:3" x14ac:dyDescent="0.35">
      <c r="A47" s="8" t="s">
        <v>81</v>
      </c>
      <c r="B47" s="8"/>
      <c r="C47" s="25">
        <v>0.45</v>
      </c>
    </row>
    <row r="48" spans="1:3" x14ac:dyDescent="0.35">
      <c r="A48" s="8" t="s">
        <v>82</v>
      </c>
      <c r="B48" s="8"/>
      <c r="C48" s="25">
        <v>2</v>
      </c>
    </row>
    <row r="49" spans="1:3" x14ac:dyDescent="0.35">
      <c r="A49" s="8" t="s">
        <v>83</v>
      </c>
      <c r="B49" s="8"/>
      <c r="C49" s="27">
        <v>21</v>
      </c>
    </row>
    <row r="50" spans="1:3" x14ac:dyDescent="0.35">
      <c r="A50" s="8" t="s">
        <v>84</v>
      </c>
      <c r="B50" s="8"/>
      <c r="C50" s="27">
        <v>30</v>
      </c>
    </row>
    <row r="51" spans="1:3" x14ac:dyDescent="0.35">
      <c r="A51" s="8" t="s">
        <v>85</v>
      </c>
      <c r="B51" s="8"/>
      <c r="C51" s="27">
        <v>40</v>
      </c>
    </row>
    <row r="52" spans="1:3" x14ac:dyDescent="0.35">
      <c r="A52" s="8" t="s">
        <v>86</v>
      </c>
      <c r="B52" s="8"/>
      <c r="C52" s="27" t="e">
        <f>NA()</f>
        <v>#N/A</v>
      </c>
    </row>
    <row r="53" spans="1:3" x14ac:dyDescent="0.35">
      <c r="A53" s="8" t="s">
        <v>87</v>
      </c>
      <c r="B53" s="8"/>
      <c r="C53" s="25">
        <v>0</v>
      </c>
    </row>
    <row r="54" spans="1:3" x14ac:dyDescent="0.35">
      <c r="A54" s="8" t="s">
        <v>88</v>
      </c>
      <c r="B54" s="8"/>
      <c r="C54" s="25">
        <v>0.05</v>
      </c>
    </row>
    <row r="55" spans="1:3" x14ac:dyDescent="0.35">
      <c r="A55" s="16" t="s">
        <v>23</v>
      </c>
      <c r="B55" s="16"/>
      <c r="C55" s="25">
        <v>8.5</v>
      </c>
    </row>
    <row r="56" spans="1:3" x14ac:dyDescent="0.35">
      <c r="A56" s="17" t="s">
        <v>25</v>
      </c>
      <c r="B56" s="17"/>
      <c r="C56" s="25">
        <v>36</v>
      </c>
    </row>
    <row r="57" spans="1:3" x14ac:dyDescent="0.35">
      <c r="A57" s="17" t="s">
        <v>26</v>
      </c>
      <c r="B57" s="17"/>
      <c r="C57" s="25">
        <v>5.7</v>
      </c>
    </row>
    <row r="58" spans="1:3" x14ac:dyDescent="0.35">
      <c r="A58" s="17" t="s">
        <v>27</v>
      </c>
      <c r="B58" s="17"/>
      <c r="C58" s="25">
        <v>4.3</v>
      </c>
    </row>
    <row r="59" spans="1:3" x14ac:dyDescent="0.35">
      <c r="A59" s="17" t="s">
        <v>28</v>
      </c>
      <c r="B59" s="17"/>
      <c r="C59" s="25">
        <v>22</v>
      </c>
    </row>
    <row r="60" spans="1:3" x14ac:dyDescent="0.35">
      <c r="A60" s="17" t="s">
        <v>29</v>
      </c>
      <c r="B60" s="17"/>
      <c r="C60" s="25">
        <v>7</v>
      </c>
    </row>
    <row r="61" spans="1:3" x14ac:dyDescent="0.35">
      <c r="A61" s="17" t="s">
        <v>30</v>
      </c>
      <c r="B61" s="17"/>
      <c r="C61" s="6">
        <v>0</v>
      </c>
    </row>
    <row r="62" spans="1:3" x14ac:dyDescent="0.35">
      <c r="A62" s="17" t="s">
        <v>31</v>
      </c>
      <c r="B62" s="17"/>
      <c r="C62" s="6">
        <v>0</v>
      </c>
    </row>
    <row r="63" spans="1:3" x14ac:dyDescent="0.35">
      <c r="A63" s="18" t="s">
        <v>89</v>
      </c>
      <c r="B63" s="18"/>
      <c r="C63" s="28">
        <v>8.5</v>
      </c>
    </row>
    <row r="64" spans="1:3" x14ac:dyDescent="0.35">
      <c r="A64" s="19" t="s">
        <v>90</v>
      </c>
      <c r="B64" s="19"/>
      <c r="C64" s="28">
        <v>76.5</v>
      </c>
    </row>
    <row r="65" spans="1:3" x14ac:dyDescent="0.35">
      <c r="A65" s="20" t="s">
        <v>91</v>
      </c>
      <c r="B65" s="20"/>
      <c r="C65" s="29">
        <v>54.5</v>
      </c>
    </row>
    <row r="66" spans="1:3" x14ac:dyDescent="0.35">
      <c r="A66" s="20" t="s">
        <v>92</v>
      </c>
      <c r="B66" s="20"/>
      <c r="C66" s="29">
        <v>76.5</v>
      </c>
    </row>
    <row r="67" spans="1:3" x14ac:dyDescent="0.35">
      <c r="A67" s="18" t="s">
        <v>93</v>
      </c>
      <c r="B67" s="18"/>
      <c r="C67" s="28">
        <v>52.5</v>
      </c>
    </row>
    <row r="68" spans="1:3" x14ac:dyDescent="0.35">
      <c r="A68" s="18" t="s">
        <v>94</v>
      </c>
      <c r="B68" s="18"/>
      <c r="C68" s="28">
        <v>60.1</v>
      </c>
    </row>
    <row r="69" spans="1:3" x14ac:dyDescent="0.35">
      <c r="A69" s="18" t="s">
        <v>95</v>
      </c>
      <c r="B69" s="18"/>
      <c r="C69" s="28">
        <v>54.5</v>
      </c>
    </row>
    <row r="70" spans="1:3" x14ac:dyDescent="0.35">
      <c r="A70" s="21" t="s">
        <v>96</v>
      </c>
      <c r="B70" s="21"/>
      <c r="C70" s="29">
        <v>12</v>
      </c>
    </row>
    <row r="71" spans="1:3" x14ac:dyDescent="0.35">
      <c r="A71" s="32" t="s">
        <v>98</v>
      </c>
      <c r="C71" t="str">
        <f>"list(germination= "&amp; C63 &amp;", vegetativegrowth=" &amp;C65&amp;" ,reproductivegrowth="&amp;C66&amp;")"</f>
        <v>list(germination= 8,5, vegetativegrowth=54,5 ,reproductivegrowth=76,5)</v>
      </c>
    </row>
    <row r="72" spans="1:3" x14ac:dyDescent="0.35">
      <c r="A72" s="34" t="s">
        <v>99</v>
      </c>
      <c r="C72" t="s">
        <v>118</v>
      </c>
    </row>
    <row r="73" spans="1:3" x14ac:dyDescent="0.35">
      <c r="A73" s="35" t="s">
        <v>100</v>
      </c>
      <c r="C73" t="s">
        <v>118</v>
      </c>
    </row>
    <row r="74" spans="1:3" x14ac:dyDescent="0.35">
      <c r="A74" s="32" t="s">
        <v>101</v>
      </c>
      <c r="C74" t="s">
        <v>118</v>
      </c>
    </row>
    <row r="75" spans="1:3" x14ac:dyDescent="0.35">
      <c r="A75" s="32" t="s">
        <v>102</v>
      </c>
      <c r="C75" t="s">
        <v>118</v>
      </c>
    </row>
    <row r="76" spans="1:3" x14ac:dyDescent="0.35">
      <c r="A76" s="32" t="s">
        <v>103</v>
      </c>
      <c r="C76" t="s">
        <v>118</v>
      </c>
    </row>
    <row r="77" spans="1:3" x14ac:dyDescent="0.35">
      <c r="A77" s="32" t="s">
        <v>104</v>
      </c>
      <c r="C77" t="s">
        <v>118</v>
      </c>
    </row>
    <row r="78" spans="1:3" x14ac:dyDescent="0.35">
      <c r="A78" s="35" t="s">
        <v>105</v>
      </c>
      <c r="C78" t="s">
        <v>118</v>
      </c>
    </row>
    <row r="79" spans="1:3" x14ac:dyDescent="0.35">
      <c r="A79" t="s">
        <v>114</v>
      </c>
      <c r="C79" t="s">
        <v>118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2"/>
  <sheetViews>
    <sheetView workbookViewId="0">
      <selection activeCell="F22" sqref="F22"/>
    </sheetView>
  </sheetViews>
  <sheetFormatPr baseColWidth="10" defaultRowHeight="14.5" x14ac:dyDescent="0.35"/>
  <sheetData>
    <row r="1" spans="1:3" x14ac:dyDescent="0.35">
      <c r="A1" s="70">
        <v>1</v>
      </c>
      <c r="B1" s="71">
        <v>2</v>
      </c>
      <c r="C1" s="70">
        <v>3</v>
      </c>
    </row>
    <row r="2" spans="1:3" x14ac:dyDescent="0.35">
      <c r="B2" s="1"/>
    </row>
    <row r="3" spans="1:3" x14ac:dyDescent="0.35">
      <c r="B3" s="1"/>
    </row>
    <row r="4" spans="1:3" x14ac:dyDescent="0.35">
      <c r="A4" s="40" t="s">
        <v>119</v>
      </c>
      <c r="B4" s="1"/>
      <c r="C4" s="41">
        <v>3</v>
      </c>
    </row>
    <row r="5" spans="1:3" x14ac:dyDescent="0.35">
      <c r="A5" s="3" t="s">
        <v>0</v>
      </c>
      <c r="B5" s="1"/>
      <c r="C5" s="72" t="s">
        <v>216</v>
      </c>
    </row>
    <row r="6" spans="1:3" x14ac:dyDescent="0.35">
      <c r="A6" s="5" t="s">
        <v>120</v>
      </c>
      <c r="B6" s="6"/>
      <c r="C6" s="73" t="s">
        <v>217</v>
      </c>
    </row>
    <row r="7" spans="1:3" x14ac:dyDescent="0.35">
      <c r="A7" s="74" t="s">
        <v>171</v>
      </c>
      <c r="B7" s="9" t="s">
        <v>6</v>
      </c>
      <c r="C7" s="66">
        <v>8</v>
      </c>
    </row>
    <row r="8" spans="1:3" x14ac:dyDescent="0.35">
      <c r="A8" s="74" t="s">
        <v>172</v>
      </c>
      <c r="B8" s="9" t="s">
        <v>6</v>
      </c>
      <c r="C8" s="67">
        <v>34</v>
      </c>
    </row>
    <row r="9" spans="1:3" x14ac:dyDescent="0.35">
      <c r="A9" s="74" t="s">
        <v>173</v>
      </c>
      <c r="B9" s="9" t="s">
        <v>6</v>
      </c>
      <c r="C9" s="67">
        <v>37</v>
      </c>
    </row>
    <row r="10" spans="1:3" x14ac:dyDescent="0.35">
      <c r="A10" s="74" t="s">
        <v>174</v>
      </c>
      <c r="B10" s="9" t="s">
        <v>6</v>
      </c>
      <c r="C10" s="67">
        <v>45</v>
      </c>
    </row>
    <row r="11" spans="1:3" x14ac:dyDescent="0.35">
      <c r="A11" s="74"/>
      <c r="B11" s="9"/>
      <c r="C11" s="67"/>
    </row>
    <row r="12" spans="1:3" x14ac:dyDescent="0.35">
      <c r="A12" s="74"/>
      <c r="B12" s="9"/>
      <c r="C12" s="67"/>
    </row>
    <row r="13" spans="1:3" x14ac:dyDescent="0.35">
      <c r="A13" s="74"/>
      <c r="B13" s="9"/>
      <c r="C13" s="67"/>
    </row>
    <row r="14" spans="1:3" x14ac:dyDescent="0.35">
      <c r="A14" s="74"/>
      <c r="B14" s="9"/>
      <c r="C14" s="67"/>
    </row>
    <row r="15" spans="1:3" x14ac:dyDescent="0.35">
      <c r="A15" s="74"/>
      <c r="B15" s="9"/>
      <c r="C15" s="67"/>
    </row>
    <row r="16" spans="1:3" x14ac:dyDescent="0.35">
      <c r="A16" s="74"/>
      <c r="B16" s="9"/>
      <c r="C16" s="67"/>
    </row>
    <row r="17" spans="1:3" x14ac:dyDescent="0.35">
      <c r="A17" s="74"/>
      <c r="B17" s="9"/>
      <c r="C17" s="67"/>
    </row>
    <row r="18" spans="1:3" x14ac:dyDescent="0.35">
      <c r="A18" s="74"/>
      <c r="B18" s="9"/>
      <c r="C18" s="67"/>
    </row>
    <row r="19" spans="1:3" x14ac:dyDescent="0.35">
      <c r="A19" s="74" t="s">
        <v>176</v>
      </c>
      <c r="B19" s="9" t="s">
        <v>6</v>
      </c>
      <c r="C19" s="68">
        <v>12.5</v>
      </c>
    </row>
    <row r="20" spans="1:3" x14ac:dyDescent="0.35">
      <c r="A20" s="74" t="s">
        <v>177</v>
      </c>
      <c r="B20" s="9" t="s">
        <v>6</v>
      </c>
      <c r="C20" s="69">
        <v>0.52</v>
      </c>
    </row>
    <row r="21" spans="1:3" x14ac:dyDescent="0.35">
      <c r="A21" s="75"/>
      <c r="B21" s="51"/>
      <c r="C21" s="68"/>
    </row>
    <row r="22" spans="1:3" x14ac:dyDescent="0.35">
      <c r="A22" s="76" t="s">
        <v>23</v>
      </c>
      <c r="B22" s="9" t="s">
        <v>17</v>
      </c>
      <c r="C22" s="68">
        <v>3</v>
      </c>
    </row>
    <row r="23" spans="1:3" x14ac:dyDescent="0.35">
      <c r="A23" s="76" t="s">
        <v>218</v>
      </c>
      <c r="B23" s="9" t="s">
        <v>17</v>
      </c>
      <c r="C23" s="69">
        <v>8.5</v>
      </c>
    </row>
    <row r="24" spans="1:3" x14ac:dyDescent="0.35">
      <c r="A24" s="76" t="s">
        <v>219</v>
      </c>
      <c r="B24" s="9" t="s">
        <v>17</v>
      </c>
      <c r="C24" s="69">
        <v>33.799999999999997</v>
      </c>
    </row>
    <row r="25" spans="1:3" x14ac:dyDescent="0.35">
      <c r="A25" s="76"/>
      <c r="B25" s="9"/>
      <c r="C25" s="68"/>
    </row>
    <row r="26" spans="1:3" x14ac:dyDescent="0.35">
      <c r="A26" s="76"/>
      <c r="B26" s="9"/>
      <c r="C26" s="68"/>
    </row>
    <row r="27" spans="1:3" x14ac:dyDescent="0.35">
      <c r="A27" s="76"/>
      <c r="B27" s="9"/>
      <c r="C27" s="68"/>
    </row>
    <row r="28" spans="1:3" x14ac:dyDescent="0.35">
      <c r="A28" s="76"/>
      <c r="B28" s="9"/>
      <c r="C28" s="69"/>
    </row>
    <row r="29" spans="1:3" x14ac:dyDescent="0.35">
      <c r="A29" s="76"/>
      <c r="B29" s="9"/>
      <c r="C29" s="68"/>
    </row>
    <row r="30" spans="1:3" x14ac:dyDescent="0.35">
      <c r="A30" s="75"/>
      <c r="B30" s="51"/>
      <c r="C30" s="68"/>
    </row>
    <row r="31" spans="1:3" x14ac:dyDescent="0.35">
      <c r="A31" s="75" t="s">
        <v>126</v>
      </c>
      <c r="B31" s="9" t="s">
        <v>2</v>
      </c>
      <c r="C31" s="66">
        <v>38.9</v>
      </c>
    </row>
    <row r="32" spans="1:3" x14ac:dyDescent="0.35">
      <c r="A32" s="74" t="s">
        <v>127</v>
      </c>
      <c r="B32" s="9" t="s">
        <v>3</v>
      </c>
      <c r="C32" s="66">
        <v>1</v>
      </c>
    </row>
    <row r="33" spans="1:3" x14ac:dyDescent="0.35">
      <c r="A33" s="75" t="s">
        <v>220</v>
      </c>
      <c r="B33" s="11"/>
      <c r="C33" s="66">
        <v>2.9</v>
      </c>
    </row>
    <row r="34" spans="1:3" x14ac:dyDescent="0.35">
      <c r="A34" s="75" t="s">
        <v>131</v>
      </c>
      <c r="B34" s="9" t="s">
        <v>5</v>
      </c>
      <c r="C34" s="66">
        <v>2.1999999999999999E-2</v>
      </c>
    </row>
    <row r="35" spans="1:3" x14ac:dyDescent="0.35">
      <c r="A35" s="74" t="s">
        <v>221</v>
      </c>
      <c r="B35" s="9" t="s">
        <v>6</v>
      </c>
      <c r="C35" s="66">
        <v>5</v>
      </c>
    </row>
    <row r="36" spans="1:3" x14ac:dyDescent="0.35">
      <c r="A36" s="77" t="s">
        <v>222</v>
      </c>
      <c r="B36" s="9" t="s">
        <v>7</v>
      </c>
      <c r="C36" s="68">
        <v>0.01</v>
      </c>
    </row>
    <row r="37" spans="1:3" x14ac:dyDescent="0.35">
      <c r="A37" s="75"/>
      <c r="B37" s="11"/>
      <c r="C37" s="78"/>
    </row>
    <row r="38" spans="1:3" x14ac:dyDescent="0.35">
      <c r="A38" s="74" t="s">
        <v>136</v>
      </c>
      <c r="B38" s="9" t="s">
        <v>6</v>
      </c>
      <c r="C38" s="66">
        <v>10</v>
      </c>
    </row>
    <row r="39" spans="1:3" x14ac:dyDescent="0.35">
      <c r="A39" s="74" t="s">
        <v>137</v>
      </c>
      <c r="B39" s="9" t="s">
        <v>6</v>
      </c>
      <c r="C39" s="66">
        <v>25</v>
      </c>
    </row>
    <row r="40" spans="1:3" x14ac:dyDescent="0.35">
      <c r="A40" s="74" t="s">
        <v>138</v>
      </c>
      <c r="B40" s="9" t="s">
        <v>6</v>
      </c>
      <c r="C40" s="66">
        <v>35</v>
      </c>
    </row>
    <row r="41" spans="1:3" x14ac:dyDescent="0.35">
      <c r="A41" s="74" t="s">
        <v>139</v>
      </c>
      <c r="B41" s="9" t="s">
        <v>6</v>
      </c>
      <c r="C41" s="66">
        <v>45</v>
      </c>
    </row>
    <row r="42" spans="1:3" x14ac:dyDescent="0.35">
      <c r="A42" s="75" t="s">
        <v>140</v>
      </c>
      <c r="B42" s="9" t="s">
        <v>3</v>
      </c>
      <c r="C42" s="66">
        <v>0.6</v>
      </c>
    </row>
    <row r="43" spans="1:3" x14ac:dyDescent="0.35">
      <c r="A43" s="75" t="s">
        <v>141</v>
      </c>
      <c r="B43" s="9" t="s">
        <v>8</v>
      </c>
      <c r="C43" s="66">
        <v>3.5</v>
      </c>
    </row>
    <row r="44" spans="1:3" x14ac:dyDescent="0.35">
      <c r="A44" s="75"/>
      <c r="B44" s="9"/>
      <c r="C44" s="66"/>
    </row>
    <row r="45" spans="1:3" x14ac:dyDescent="0.35">
      <c r="A45" s="75" t="s">
        <v>143</v>
      </c>
      <c r="B45" s="9" t="s">
        <v>9</v>
      </c>
      <c r="C45" s="66">
        <v>0.7</v>
      </c>
    </row>
    <row r="46" spans="1:3" x14ac:dyDescent="0.35">
      <c r="A46" s="75" t="s">
        <v>144</v>
      </c>
      <c r="B46" s="9" t="s">
        <v>9</v>
      </c>
      <c r="C46" s="66">
        <v>0.15</v>
      </c>
    </row>
    <row r="47" spans="1:3" x14ac:dyDescent="0.35">
      <c r="A47" s="75" t="s">
        <v>145</v>
      </c>
      <c r="B47" s="9" t="s">
        <v>10</v>
      </c>
      <c r="C47" s="66">
        <v>210</v>
      </c>
    </row>
    <row r="48" spans="1:3" x14ac:dyDescent="0.35">
      <c r="A48" s="75" t="s">
        <v>146</v>
      </c>
      <c r="B48" s="9" t="s">
        <v>11</v>
      </c>
      <c r="C48" s="66">
        <v>0.05</v>
      </c>
    </row>
    <row r="49" spans="1:3" x14ac:dyDescent="0.35">
      <c r="A49" s="75" t="s">
        <v>147</v>
      </c>
      <c r="B49" s="9" t="s">
        <v>3</v>
      </c>
      <c r="C49" s="66">
        <v>0.22</v>
      </c>
    </row>
    <row r="50" spans="1:3" x14ac:dyDescent="0.35">
      <c r="A50" s="74" t="s">
        <v>148</v>
      </c>
      <c r="B50" s="9" t="s">
        <v>3</v>
      </c>
      <c r="C50" s="66">
        <v>1</v>
      </c>
    </row>
    <row r="51" spans="1:3" x14ac:dyDescent="0.35">
      <c r="A51" s="76" t="s">
        <v>149</v>
      </c>
      <c r="B51" s="9" t="s">
        <v>12</v>
      </c>
      <c r="C51" s="68">
        <v>1.4999999999999999E-2</v>
      </c>
    </row>
    <row r="52" spans="1:3" x14ac:dyDescent="0.35">
      <c r="A52" s="77" t="s">
        <v>150</v>
      </c>
      <c r="B52" s="9" t="s">
        <v>13</v>
      </c>
      <c r="C52" s="68">
        <v>0</v>
      </c>
    </row>
    <row r="53" spans="1:3" x14ac:dyDescent="0.35">
      <c r="A53" s="77" t="s">
        <v>151</v>
      </c>
      <c r="B53" s="9" t="s">
        <v>13</v>
      </c>
      <c r="C53" s="68">
        <v>0</v>
      </c>
    </row>
    <row r="54" spans="1:3" x14ac:dyDescent="0.35">
      <c r="A54" s="77" t="s">
        <v>152</v>
      </c>
      <c r="B54" s="9" t="s">
        <v>13</v>
      </c>
      <c r="C54" s="68">
        <v>9999</v>
      </c>
    </row>
    <row r="55" spans="1:3" x14ac:dyDescent="0.35">
      <c r="A55" s="77" t="s">
        <v>153</v>
      </c>
      <c r="B55" s="9" t="s">
        <v>13</v>
      </c>
      <c r="C55" s="68">
        <v>9999</v>
      </c>
    </row>
    <row r="56" spans="1:3" x14ac:dyDescent="0.35">
      <c r="A56" s="75"/>
      <c r="B56" s="9"/>
      <c r="C56" s="66"/>
    </row>
    <row r="57" spans="1:3" x14ac:dyDescent="0.35">
      <c r="A57" s="74" t="s">
        <v>154</v>
      </c>
      <c r="B57" s="9" t="s">
        <v>14</v>
      </c>
      <c r="C57" s="66">
        <v>150</v>
      </c>
    </row>
    <row r="58" spans="1:3" x14ac:dyDescent="0.35">
      <c r="A58" s="75" t="s">
        <v>155</v>
      </c>
      <c r="B58" s="9" t="s">
        <v>14</v>
      </c>
      <c r="C58" s="66">
        <v>1100</v>
      </c>
    </row>
    <row r="59" spans="1:3" x14ac:dyDescent="0.35">
      <c r="A59" s="74" t="s">
        <v>156</v>
      </c>
      <c r="B59" s="9" t="s">
        <v>15</v>
      </c>
      <c r="C59" s="66">
        <v>33</v>
      </c>
    </row>
    <row r="60" spans="1:3" x14ac:dyDescent="0.35">
      <c r="A60" s="74" t="s">
        <v>223</v>
      </c>
      <c r="B60" s="9" t="s">
        <v>16</v>
      </c>
      <c r="C60" s="66">
        <v>9</v>
      </c>
    </row>
    <row r="61" spans="1:3" x14ac:dyDescent="0.35">
      <c r="A61" s="74" t="s">
        <v>159</v>
      </c>
      <c r="B61" s="9" t="s">
        <v>3</v>
      </c>
      <c r="C61" s="66">
        <v>0.25</v>
      </c>
    </row>
    <row r="62" spans="1:3" x14ac:dyDescent="0.35">
      <c r="A62" s="74" t="s">
        <v>160</v>
      </c>
      <c r="B62" s="9" t="s">
        <v>3</v>
      </c>
      <c r="C62" s="66">
        <v>0.35</v>
      </c>
    </row>
    <row r="63" spans="1:3" x14ac:dyDescent="0.35">
      <c r="A63" s="74" t="s">
        <v>161</v>
      </c>
      <c r="B63" s="9" t="s">
        <v>3</v>
      </c>
      <c r="C63" s="66">
        <v>0</v>
      </c>
    </row>
    <row r="64" spans="1:3" x14ac:dyDescent="0.35">
      <c r="A64" s="77" t="s">
        <v>163</v>
      </c>
      <c r="B64" s="9" t="s">
        <v>17</v>
      </c>
      <c r="C64" s="68">
        <v>40</v>
      </c>
    </row>
    <row r="65" spans="1:3" x14ac:dyDescent="0.35">
      <c r="A65" s="75"/>
      <c r="B65" s="9"/>
      <c r="C65" s="66"/>
    </row>
    <row r="66" spans="1:3" x14ac:dyDescent="0.35">
      <c r="A66" s="75" t="s">
        <v>164</v>
      </c>
      <c r="B66" s="9" t="s">
        <v>18</v>
      </c>
      <c r="C66" s="66">
        <v>1.35</v>
      </c>
    </row>
    <row r="67" spans="1:3" x14ac:dyDescent="0.35">
      <c r="A67" s="75" t="s">
        <v>165</v>
      </c>
      <c r="B67" s="9" t="s">
        <v>19</v>
      </c>
      <c r="C67" s="66">
        <v>0.4</v>
      </c>
    </row>
    <row r="68" spans="1:3" x14ac:dyDescent="0.35">
      <c r="A68" s="75" t="s">
        <v>166</v>
      </c>
      <c r="B68" s="9" t="s">
        <v>20</v>
      </c>
      <c r="C68" s="66">
        <v>1.06E-2</v>
      </c>
    </row>
    <row r="69" spans="1:3" x14ac:dyDescent="0.35">
      <c r="A69" s="75" t="s">
        <v>167</v>
      </c>
      <c r="B69" s="14" t="s">
        <v>20</v>
      </c>
      <c r="C69" s="66">
        <v>2.5000000000000001E-3</v>
      </c>
    </row>
    <row r="70" spans="1:3" x14ac:dyDescent="0.35">
      <c r="A70" s="75" t="s">
        <v>224</v>
      </c>
      <c r="B70" s="1" t="s">
        <v>20</v>
      </c>
      <c r="C70" s="66">
        <v>1.0999999999999999E-2</v>
      </c>
    </row>
    <row r="71" spans="1:3" x14ac:dyDescent="0.35">
      <c r="A71" s="75" t="s">
        <v>170</v>
      </c>
      <c r="B71" s="9" t="s">
        <v>21</v>
      </c>
      <c r="C71" s="66">
        <v>0.6</v>
      </c>
    </row>
    <row r="72" spans="1:3" x14ac:dyDescent="0.35">
      <c r="A72" s="75"/>
      <c r="B72" s="9"/>
      <c r="C72" s="6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P120"/>
  <sheetViews>
    <sheetView tabSelected="1" topLeftCell="A4" workbookViewId="0">
      <pane xSplit="1" ySplit="3" topLeftCell="B91" activePane="bottomRight" state="frozen"/>
      <selection activeCell="A4" sqref="A4"/>
      <selection pane="topRight" activeCell="B4" sqref="B4"/>
      <selection pane="bottomLeft" activeCell="A7" sqref="A7"/>
      <selection pane="bottomRight" activeCell="D104" sqref="D104"/>
    </sheetView>
  </sheetViews>
  <sheetFormatPr baseColWidth="10" defaultRowHeight="14.5" x14ac:dyDescent="0.35"/>
  <cols>
    <col min="1" max="1" width="21.1796875" customWidth="1"/>
    <col min="4" max="4" width="21.6328125" customWidth="1"/>
    <col min="5" max="5" width="16.6328125" customWidth="1"/>
    <col min="8" max="8" width="17.1796875" customWidth="1"/>
    <col min="10" max="10" width="12.6328125" customWidth="1"/>
    <col min="12" max="12" width="16.1796875" customWidth="1"/>
    <col min="14" max="14" width="11.6328125" customWidth="1"/>
    <col min="15" max="15" width="36.6328125" customWidth="1"/>
    <col min="16" max="16" width="10.6328125" customWidth="1"/>
  </cols>
  <sheetData>
    <row r="1" spans="1:16" hidden="1" x14ac:dyDescent="0.35">
      <c r="A1" s="37"/>
      <c r="B1" s="37"/>
      <c r="C1" s="38"/>
      <c r="D1" s="37"/>
      <c r="E1" s="38"/>
      <c r="F1" s="37"/>
      <c r="G1" s="37"/>
      <c r="H1" s="37"/>
      <c r="I1" s="37"/>
      <c r="J1" s="37"/>
      <c r="K1" s="37"/>
      <c r="L1" s="37"/>
      <c r="M1" s="37"/>
      <c r="N1" s="37"/>
    </row>
    <row r="2" spans="1:16" hidden="1" x14ac:dyDescent="0.35">
      <c r="B2" s="1"/>
      <c r="D2" s="2"/>
      <c r="F2" s="1"/>
      <c r="G2" s="1"/>
      <c r="H2" s="1"/>
      <c r="I2" s="1"/>
      <c r="J2" s="1"/>
      <c r="K2" s="1"/>
      <c r="L2" s="39"/>
      <c r="M2" s="1"/>
      <c r="N2" s="1"/>
    </row>
    <row r="3" spans="1:16" hidden="1" x14ac:dyDescent="0.35">
      <c r="B3" s="1"/>
      <c r="D3" s="37">
        <v>3</v>
      </c>
      <c r="F3" s="37">
        <v>5</v>
      </c>
      <c r="G3" s="38"/>
      <c r="H3" s="37">
        <v>6</v>
      </c>
      <c r="I3" s="38"/>
      <c r="J3" s="37">
        <v>24</v>
      </c>
      <c r="K3" s="38"/>
      <c r="L3" s="37">
        <v>2</v>
      </c>
      <c r="M3" s="38"/>
      <c r="N3" s="37">
        <v>4</v>
      </c>
    </row>
    <row r="4" spans="1:16" x14ac:dyDescent="0.35">
      <c r="A4" s="40" t="s">
        <v>119</v>
      </c>
      <c r="B4" s="1"/>
      <c r="D4" s="41">
        <f>COLUMN()</f>
        <v>4</v>
      </c>
      <c r="E4" s="41"/>
      <c r="F4" s="41">
        <f>COLUMN()</f>
        <v>6</v>
      </c>
      <c r="G4" s="41"/>
      <c r="H4" s="41">
        <f>COLUMN()</f>
        <v>8</v>
      </c>
      <c r="I4" s="41"/>
      <c r="J4" s="41">
        <f>COLUMN()</f>
        <v>10</v>
      </c>
      <c r="K4" s="41"/>
      <c r="L4" s="41">
        <f>COLUMN()</f>
        <v>12</v>
      </c>
      <c r="M4" s="41"/>
      <c r="N4" s="41">
        <f>COLUMN()</f>
        <v>14</v>
      </c>
    </row>
    <row r="5" spans="1:16" x14ac:dyDescent="0.35">
      <c r="A5" s="3" t="s">
        <v>0</v>
      </c>
      <c r="B5" s="1"/>
      <c r="D5" s="4" t="s">
        <v>1</v>
      </c>
      <c r="F5" s="4" t="s">
        <v>1</v>
      </c>
      <c r="H5" s="4" t="s">
        <v>1</v>
      </c>
      <c r="J5" s="23" t="s">
        <v>34</v>
      </c>
      <c r="L5" s="4" t="s">
        <v>1</v>
      </c>
      <c r="N5" s="4" t="s">
        <v>1</v>
      </c>
      <c r="P5" t="s">
        <v>192</v>
      </c>
    </row>
    <row r="6" spans="1:16" x14ac:dyDescent="0.35">
      <c r="A6" s="5" t="s">
        <v>120</v>
      </c>
      <c r="B6" s="6"/>
      <c r="D6" s="7" t="s">
        <v>121</v>
      </c>
      <c r="F6" s="7" t="s">
        <v>122</v>
      </c>
      <c r="G6" s="42"/>
      <c r="H6" s="7" t="s">
        <v>123</v>
      </c>
      <c r="I6" s="42"/>
      <c r="J6" s="24" t="s">
        <v>35</v>
      </c>
      <c r="K6" s="42"/>
      <c r="L6" s="7" t="s">
        <v>124</v>
      </c>
      <c r="M6" s="42"/>
      <c r="N6" s="7" t="s">
        <v>125</v>
      </c>
      <c r="P6" t="s">
        <v>193</v>
      </c>
    </row>
    <row r="7" spans="1:16" x14ac:dyDescent="0.35">
      <c r="A7" s="8" t="s">
        <v>126</v>
      </c>
      <c r="B7" s="9" t="s">
        <v>2</v>
      </c>
      <c r="D7" s="10">
        <v>118</v>
      </c>
      <c r="F7" s="10">
        <v>110</v>
      </c>
      <c r="H7" s="10">
        <v>110</v>
      </c>
      <c r="J7" s="25">
        <v>46</v>
      </c>
      <c r="L7" s="10">
        <v>0</v>
      </c>
      <c r="N7" s="10">
        <v>0</v>
      </c>
      <c r="P7" s="66">
        <v>38.9</v>
      </c>
    </row>
    <row r="8" spans="1:16" x14ac:dyDescent="0.35">
      <c r="A8" s="8" t="s">
        <v>127</v>
      </c>
      <c r="B8" s="9" t="s">
        <v>3</v>
      </c>
      <c r="D8" s="10">
        <v>1</v>
      </c>
      <c r="F8" s="10">
        <v>1</v>
      </c>
      <c r="H8" s="10">
        <v>1</v>
      </c>
      <c r="J8" s="25">
        <v>1</v>
      </c>
      <c r="L8" s="10">
        <v>0</v>
      </c>
      <c r="N8" s="10">
        <v>0</v>
      </c>
      <c r="P8" s="66">
        <v>1</v>
      </c>
    </row>
    <row r="9" spans="1:16" x14ac:dyDescent="0.35">
      <c r="A9" s="8" t="s">
        <v>128</v>
      </c>
      <c r="B9" s="11" t="s">
        <v>4</v>
      </c>
      <c r="D9" s="10" t="s">
        <v>232</v>
      </c>
      <c r="F9" s="10" t="s">
        <v>233</v>
      </c>
      <c r="H9" s="10" t="s">
        <v>233</v>
      </c>
      <c r="J9" s="25">
        <v>2</v>
      </c>
      <c r="L9" s="10">
        <v>0</v>
      </c>
      <c r="N9" s="10">
        <v>0</v>
      </c>
      <c r="P9" s="66">
        <v>2.9</v>
      </c>
    </row>
    <row r="10" spans="1:16" x14ac:dyDescent="0.35">
      <c r="A10" s="8" t="s">
        <v>129</v>
      </c>
      <c r="B10" s="11"/>
      <c r="D10" s="10">
        <v>1</v>
      </c>
      <c r="F10" s="10">
        <v>1</v>
      </c>
      <c r="H10" s="10">
        <v>1</v>
      </c>
      <c r="J10" s="25">
        <v>1</v>
      </c>
      <c r="L10" s="10">
        <v>0</v>
      </c>
      <c r="N10" s="10">
        <v>0</v>
      </c>
    </row>
    <row r="11" spans="1:16" x14ac:dyDescent="0.35">
      <c r="A11" s="8" t="s">
        <v>130</v>
      </c>
      <c r="B11" s="11"/>
      <c r="D11" s="10">
        <v>0</v>
      </c>
      <c r="F11" s="10">
        <v>0</v>
      </c>
      <c r="H11" s="10">
        <v>0</v>
      </c>
      <c r="J11" s="25">
        <v>0</v>
      </c>
      <c r="L11" s="10">
        <v>0</v>
      </c>
      <c r="N11" s="10">
        <v>0</v>
      </c>
    </row>
    <row r="12" spans="1:16" x14ac:dyDescent="0.35">
      <c r="A12" s="8" t="s">
        <v>131</v>
      </c>
      <c r="B12" s="9" t="s">
        <v>5</v>
      </c>
      <c r="D12" s="10" t="s">
        <v>234</v>
      </c>
      <c r="F12" s="10" t="s">
        <v>234</v>
      </c>
      <c r="H12" s="10" t="s">
        <v>234</v>
      </c>
      <c r="J12" s="25" t="s">
        <v>235</v>
      </c>
      <c r="L12" s="10">
        <v>0</v>
      </c>
      <c r="N12" s="10">
        <v>0</v>
      </c>
      <c r="P12" s="66">
        <v>2.1999999999999999E-2</v>
      </c>
    </row>
    <row r="13" spans="1:16" x14ac:dyDescent="0.35">
      <c r="A13" s="8" t="s">
        <v>132</v>
      </c>
      <c r="B13" s="9" t="s">
        <v>6</v>
      </c>
      <c r="D13" s="10">
        <v>-5</v>
      </c>
      <c r="F13" s="10">
        <v>-5</v>
      </c>
      <c r="H13" s="10">
        <v>-5</v>
      </c>
      <c r="J13" s="25">
        <v>-5</v>
      </c>
      <c r="L13" s="10">
        <v>0</v>
      </c>
      <c r="N13" s="10">
        <v>0</v>
      </c>
      <c r="P13" s="66">
        <v>5</v>
      </c>
    </row>
    <row r="14" spans="1:16" x14ac:dyDescent="0.35">
      <c r="A14" s="12" t="s">
        <v>133</v>
      </c>
      <c r="B14" s="9" t="s">
        <v>7</v>
      </c>
      <c r="D14" s="10" t="s">
        <v>236</v>
      </c>
      <c r="F14" s="10" t="s">
        <v>236</v>
      </c>
      <c r="H14" s="10" t="s">
        <v>236</v>
      </c>
      <c r="J14" s="25">
        <v>0</v>
      </c>
      <c r="L14" s="10">
        <v>0</v>
      </c>
      <c r="N14" s="10">
        <v>0</v>
      </c>
      <c r="P14" s="68">
        <v>0.01</v>
      </c>
    </row>
    <row r="15" spans="1:16" x14ac:dyDescent="0.35">
      <c r="A15" s="8" t="s">
        <v>134</v>
      </c>
      <c r="B15" s="9" t="s">
        <v>6</v>
      </c>
      <c r="D15" s="10">
        <v>30</v>
      </c>
      <c r="F15" s="10">
        <v>30</v>
      </c>
      <c r="H15" s="10">
        <v>30</v>
      </c>
      <c r="J15" s="25">
        <v>0</v>
      </c>
      <c r="L15" s="10">
        <v>0</v>
      </c>
      <c r="N15" s="10">
        <v>0</v>
      </c>
    </row>
    <row r="16" spans="1:16" x14ac:dyDescent="0.35">
      <c r="A16" s="8" t="s">
        <v>135</v>
      </c>
      <c r="B16" s="9"/>
      <c r="D16" s="10" t="s">
        <v>237</v>
      </c>
      <c r="F16" s="10" t="s">
        <v>237</v>
      </c>
      <c r="H16" s="10" t="s">
        <v>237</v>
      </c>
      <c r="J16" s="25">
        <v>0</v>
      </c>
      <c r="L16" s="10">
        <v>0</v>
      </c>
      <c r="N16" s="10">
        <v>0</v>
      </c>
    </row>
    <row r="17" spans="1:16" x14ac:dyDescent="0.35">
      <c r="A17" s="8"/>
      <c r="B17" s="9"/>
      <c r="D17" s="10"/>
      <c r="F17" s="10"/>
      <c r="H17" s="10"/>
      <c r="J17" s="25"/>
      <c r="L17" s="10"/>
      <c r="N17" s="10"/>
    </row>
    <row r="18" spans="1:16" x14ac:dyDescent="0.35">
      <c r="A18" s="8" t="s">
        <v>136</v>
      </c>
      <c r="B18" s="9" t="s">
        <v>6</v>
      </c>
      <c r="D18" s="10">
        <v>0</v>
      </c>
      <c r="F18" s="10">
        <v>0</v>
      </c>
      <c r="H18" s="10">
        <v>0</v>
      </c>
      <c r="J18" s="25">
        <v>2</v>
      </c>
      <c r="L18" s="10">
        <v>0</v>
      </c>
      <c r="N18" s="10">
        <v>0</v>
      </c>
      <c r="P18" s="66">
        <v>10</v>
      </c>
    </row>
    <row r="19" spans="1:16" x14ac:dyDescent="0.35">
      <c r="A19" s="8" t="s">
        <v>137</v>
      </c>
      <c r="B19" s="9" t="s">
        <v>6</v>
      </c>
      <c r="D19" s="10">
        <v>15</v>
      </c>
      <c r="F19" s="10">
        <v>15</v>
      </c>
      <c r="H19" s="10">
        <v>15</v>
      </c>
      <c r="J19" s="25">
        <v>14</v>
      </c>
      <c r="L19" s="10">
        <v>0</v>
      </c>
      <c r="N19" s="10">
        <v>0</v>
      </c>
      <c r="P19" s="66">
        <v>25</v>
      </c>
    </row>
    <row r="20" spans="1:16" x14ac:dyDescent="0.35">
      <c r="A20" s="8" t="s">
        <v>138</v>
      </c>
      <c r="B20" s="9" t="s">
        <v>6</v>
      </c>
      <c r="D20" s="10">
        <v>22</v>
      </c>
      <c r="F20" s="10">
        <v>22</v>
      </c>
      <c r="H20" s="10">
        <v>22</v>
      </c>
      <c r="J20" s="25">
        <v>30</v>
      </c>
      <c r="L20" s="10">
        <v>0</v>
      </c>
      <c r="N20" s="10">
        <v>0</v>
      </c>
      <c r="P20" s="66">
        <v>35</v>
      </c>
    </row>
    <row r="21" spans="1:16" x14ac:dyDescent="0.35">
      <c r="A21" s="8" t="s">
        <v>139</v>
      </c>
      <c r="B21" s="9" t="s">
        <v>6</v>
      </c>
      <c r="D21" s="10">
        <v>35</v>
      </c>
      <c r="F21" s="10">
        <v>35</v>
      </c>
      <c r="H21" s="10">
        <v>35</v>
      </c>
      <c r="J21" s="25">
        <v>38</v>
      </c>
      <c r="L21" s="10">
        <v>0</v>
      </c>
      <c r="N21" s="10">
        <v>0</v>
      </c>
      <c r="P21" s="66">
        <v>45</v>
      </c>
    </row>
    <row r="22" spans="1:16" x14ac:dyDescent="0.35">
      <c r="A22" s="8" t="s">
        <v>140</v>
      </c>
      <c r="B22" s="9" t="s">
        <v>3</v>
      </c>
      <c r="D22" s="10" t="s">
        <v>238</v>
      </c>
      <c r="F22" s="10" t="s">
        <v>238</v>
      </c>
      <c r="H22" s="10" t="s">
        <v>238</v>
      </c>
      <c r="J22" s="25" t="s">
        <v>238</v>
      </c>
      <c r="L22" s="10">
        <v>0</v>
      </c>
      <c r="N22" s="10">
        <v>0</v>
      </c>
      <c r="P22" s="66">
        <v>0.6</v>
      </c>
    </row>
    <row r="23" spans="1:16" x14ac:dyDescent="0.35">
      <c r="A23" s="8" t="s">
        <v>141</v>
      </c>
      <c r="B23" s="9" t="s">
        <v>8</v>
      </c>
      <c r="D23" s="10" t="s">
        <v>239</v>
      </c>
      <c r="F23" s="10" t="s">
        <v>239</v>
      </c>
      <c r="H23" s="10" t="s">
        <v>239</v>
      </c>
      <c r="J23" s="25" t="s">
        <v>240</v>
      </c>
      <c r="L23" s="10">
        <v>0</v>
      </c>
      <c r="N23" s="10">
        <v>0</v>
      </c>
      <c r="P23" s="66">
        <v>3.5</v>
      </c>
    </row>
    <row r="24" spans="1:16" x14ac:dyDescent="0.35">
      <c r="A24" s="8" t="s">
        <v>142</v>
      </c>
      <c r="B24" s="9"/>
      <c r="D24" s="10" t="s">
        <v>241</v>
      </c>
      <c r="F24" s="10" t="s">
        <v>241</v>
      </c>
      <c r="H24" s="10" t="s">
        <v>241</v>
      </c>
      <c r="J24" s="25" t="s">
        <v>241</v>
      </c>
      <c r="L24" s="10">
        <v>0</v>
      </c>
      <c r="N24" s="10">
        <v>0</v>
      </c>
    </row>
    <row r="25" spans="1:16" x14ac:dyDescent="0.35">
      <c r="A25" s="12"/>
      <c r="B25" s="9"/>
      <c r="D25" s="10"/>
      <c r="F25" s="10"/>
      <c r="H25" s="10"/>
      <c r="J25" s="25"/>
      <c r="L25" s="10"/>
      <c r="N25" s="10"/>
    </row>
    <row r="26" spans="1:16" x14ac:dyDescent="0.35">
      <c r="A26" s="8" t="s">
        <v>143</v>
      </c>
      <c r="B26" s="9" t="s">
        <v>9</v>
      </c>
      <c r="D26" s="10" t="s">
        <v>242</v>
      </c>
      <c r="F26" s="10" t="s">
        <v>242</v>
      </c>
      <c r="H26" s="10" t="s">
        <v>242</v>
      </c>
      <c r="J26" s="25" t="s">
        <v>243</v>
      </c>
      <c r="L26" s="10">
        <v>0</v>
      </c>
      <c r="N26" s="10">
        <v>0</v>
      </c>
      <c r="P26" s="66">
        <v>0.7</v>
      </c>
    </row>
    <row r="27" spans="1:16" x14ac:dyDescent="0.35">
      <c r="A27" s="8" t="s">
        <v>144</v>
      </c>
      <c r="B27" s="9" t="s">
        <v>9</v>
      </c>
      <c r="D27" s="10" t="s">
        <v>244</v>
      </c>
      <c r="F27" s="10" t="s">
        <v>244</v>
      </c>
      <c r="H27" s="10" t="s">
        <v>244</v>
      </c>
      <c r="J27" s="25" t="s">
        <v>244</v>
      </c>
      <c r="L27" s="10">
        <v>0</v>
      </c>
      <c r="N27" s="10">
        <v>0</v>
      </c>
      <c r="P27" s="66">
        <v>0.15</v>
      </c>
    </row>
    <row r="28" spans="1:16" x14ac:dyDescent="0.35">
      <c r="A28" s="8" t="s">
        <v>145</v>
      </c>
      <c r="B28" s="9" t="s">
        <v>10</v>
      </c>
      <c r="D28" s="10">
        <v>160</v>
      </c>
      <c r="F28" s="10">
        <v>160</v>
      </c>
      <c r="H28" s="10">
        <v>160</v>
      </c>
      <c r="J28" s="25">
        <v>180</v>
      </c>
      <c r="L28" s="10">
        <v>0</v>
      </c>
      <c r="N28" s="10">
        <v>0</v>
      </c>
      <c r="P28" s="66">
        <v>210</v>
      </c>
    </row>
    <row r="29" spans="1:16" x14ac:dyDescent="0.35">
      <c r="A29" s="8" t="s">
        <v>146</v>
      </c>
      <c r="B29" s="9" t="s">
        <v>11</v>
      </c>
      <c r="D29" s="10" t="s">
        <v>237</v>
      </c>
      <c r="F29" s="10" t="s">
        <v>237</v>
      </c>
      <c r="H29" s="10" t="s">
        <v>237</v>
      </c>
      <c r="J29" s="25" t="s">
        <v>245</v>
      </c>
      <c r="L29" s="10">
        <v>0</v>
      </c>
      <c r="N29" s="10">
        <v>0</v>
      </c>
      <c r="P29" s="66">
        <v>0.05</v>
      </c>
    </row>
    <row r="30" spans="1:16" x14ac:dyDescent="0.35">
      <c r="A30" s="8" t="s">
        <v>147</v>
      </c>
      <c r="B30" s="9" t="s">
        <v>11</v>
      </c>
      <c r="D30" s="10" t="s">
        <v>246</v>
      </c>
      <c r="F30" s="10" t="s">
        <v>246</v>
      </c>
      <c r="H30" s="10" t="s">
        <v>246</v>
      </c>
      <c r="J30" s="25" t="s">
        <v>246</v>
      </c>
      <c r="L30" s="10">
        <v>0</v>
      </c>
      <c r="N30" s="10">
        <v>0</v>
      </c>
      <c r="P30" s="66">
        <v>0.22</v>
      </c>
    </row>
    <row r="31" spans="1:16" x14ac:dyDescent="0.35">
      <c r="A31" s="8" t="s">
        <v>148</v>
      </c>
      <c r="B31" s="9" t="s">
        <v>11</v>
      </c>
      <c r="D31" s="10">
        <v>1</v>
      </c>
      <c r="F31" s="10">
        <v>1</v>
      </c>
      <c r="H31" s="10">
        <v>1</v>
      </c>
      <c r="J31" s="26">
        <v>1</v>
      </c>
      <c r="L31" s="10">
        <v>0</v>
      </c>
      <c r="N31" s="10">
        <v>0</v>
      </c>
      <c r="P31" s="66">
        <v>1</v>
      </c>
    </row>
    <row r="32" spans="1:16" x14ac:dyDescent="0.35">
      <c r="A32" s="12" t="s">
        <v>149</v>
      </c>
      <c r="B32" s="9" t="s">
        <v>12</v>
      </c>
      <c r="D32" s="10" t="s">
        <v>247</v>
      </c>
      <c r="F32" s="10" t="s">
        <v>236</v>
      </c>
      <c r="H32" s="10" t="s">
        <v>236</v>
      </c>
      <c r="J32" s="25" t="s">
        <v>236</v>
      </c>
      <c r="L32" s="10">
        <v>0</v>
      </c>
      <c r="N32" s="10">
        <v>0</v>
      </c>
      <c r="P32" s="68">
        <v>1.4999999999999999E-2</v>
      </c>
    </row>
    <row r="33" spans="1:16" x14ac:dyDescent="0.35">
      <c r="A33" s="12" t="s">
        <v>150</v>
      </c>
      <c r="B33" s="9" t="s">
        <v>13</v>
      </c>
      <c r="D33" s="10">
        <v>0</v>
      </c>
      <c r="F33" s="10">
        <v>0</v>
      </c>
      <c r="H33" s="10">
        <v>0</v>
      </c>
      <c r="J33" s="25">
        <v>0</v>
      </c>
      <c r="L33" s="10">
        <v>0</v>
      </c>
      <c r="N33" s="10">
        <v>0</v>
      </c>
      <c r="P33" s="68">
        <v>0</v>
      </c>
    </row>
    <row r="34" spans="1:16" x14ac:dyDescent="0.35">
      <c r="A34" s="12" t="s">
        <v>151</v>
      </c>
      <c r="B34" s="9" t="s">
        <v>13</v>
      </c>
      <c r="D34" s="10">
        <v>600</v>
      </c>
      <c r="F34" s="10">
        <v>600</v>
      </c>
      <c r="H34" s="10">
        <v>600</v>
      </c>
      <c r="J34" s="25">
        <v>0</v>
      </c>
      <c r="L34" s="10">
        <v>0</v>
      </c>
      <c r="N34" s="10">
        <v>0</v>
      </c>
      <c r="P34" s="68">
        <v>0</v>
      </c>
    </row>
    <row r="35" spans="1:16" x14ac:dyDescent="0.35">
      <c r="A35" s="12" t="s">
        <v>152</v>
      </c>
      <c r="B35" s="9" t="s">
        <v>13</v>
      </c>
      <c r="D35" s="10">
        <v>1200</v>
      </c>
      <c r="F35" s="10">
        <v>1200</v>
      </c>
      <c r="H35" s="10">
        <v>1200</v>
      </c>
      <c r="J35" s="25">
        <v>9999</v>
      </c>
      <c r="L35" s="10">
        <v>0</v>
      </c>
      <c r="N35" s="10">
        <v>0</v>
      </c>
      <c r="P35" s="68">
        <v>9999</v>
      </c>
    </row>
    <row r="36" spans="1:16" x14ac:dyDescent="0.35">
      <c r="A36" s="12" t="s">
        <v>153</v>
      </c>
      <c r="B36" s="9" t="s">
        <v>13</v>
      </c>
      <c r="D36" s="10">
        <v>3200</v>
      </c>
      <c r="F36" s="10">
        <v>3200</v>
      </c>
      <c r="H36" s="10">
        <v>3200</v>
      </c>
      <c r="J36" s="25">
        <v>9999</v>
      </c>
      <c r="L36" s="10">
        <v>0</v>
      </c>
      <c r="N36" s="10">
        <v>0</v>
      </c>
      <c r="P36" s="68">
        <v>9999</v>
      </c>
    </row>
    <row r="37" spans="1:16" x14ac:dyDescent="0.35">
      <c r="A37" s="43"/>
      <c r="B37" s="44"/>
      <c r="C37" s="45"/>
      <c r="D37" s="10"/>
      <c r="E37" s="45"/>
      <c r="F37" s="10"/>
      <c r="H37" s="10"/>
      <c r="J37" s="46"/>
      <c r="L37" s="10"/>
      <c r="N37" s="10"/>
    </row>
    <row r="38" spans="1:16" x14ac:dyDescent="0.35">
      <c r="A38" s="43"/>
      <c r="B38" s="9"/>
      <c r="D38" s="10"/>
      <c r="F38" s="10"/>
      <c r="H38" s="10"/>
      <c r="J38" s="25"/>
      <c r="L38" s="10"/>
      <c r="N38" s="10"/>
    </row>
    <row r="39" spans="1:16" x14ac:dyDescent="0.35">
      <c r="A39" s="43"/>
      <c r="B39" s="9"/>
      <c r="D39" s="10"/>
      <c r="F39" s="10"/>
      <c r="H39" s="10"/>
      <c r="J39" s="25"/>
      <c r="L39" s="10"/>
      <c r="N39" s="10"/>
    </row>
    <row r="40" spans="1:16" x14ac:dyDescent="0.35">
      <c r="A40" s="47"/>
      <c r="B40" s="9"/>
      <c r="D40" s="10"/>
      <c r="F40" s="10"/>
      <c r="H40" s="10"/>
      <c r="J40" s="25"/>
      <c r="L40" s="10"/>
      <c r="N40" s="10"/>
    </row>
    <row r="41" spans="1:16" x14ac:dyDescent="0.35">
      <c r="A41" s="43"/>
      <c r="B41" s="11"/>
      <c r="D41" s="10"/>
      <c r="F41" s="10"/>
      <c r="H41" s="10"/>
      <c r="J41" s="25"/>
      <c r="L41" s="10"/>
      <c r="N41" s="10"/>
    </row>
    <row r="42" spans="1:16" x14ac:dyDescent="0.35">
      <c r="A42" s="43"/>
      <c r="B42" s="9"/>
      <c r="D42" s="10"/>
      <c r="F42" s="10"/>
      <c r="H42" s="10"/>
      <c r="J42" s="25"/>
      <c r="L42" s="10"/>
      <c r="N42" s="10"/>
    </row>
    <row r="43" spans="1:16" x14ac:dyDescent="0.35">
      <c r="A43" s="43"/>
      <c r="B43" s="9"/>
      <c r="D43" s="10"/>
      <c r="F43" s="10"/>
      <c r="H43" s="10"/>
      <c r="J43" s="25"/>
      <c r="L43" s="10"/>
      <c r="N43" s="10"/>
    </row>
    <row r="44" spans="1:16" x14ac:dyDescent="0.35">
      <c r="A44" s="8"/>
      <c r="B44" s="9"/>
      <c r="D44" s="10"/>
      <c r="F44" s="10"/>
      <c r="H44" s="10"/>
      <c r="J44" s="25"/>
      <c r="L44" s="10"/>
      <c r="N44" s="10"/>
    </row>
    <row r="45" spans="1:16" x14ac:dyDescent="0.35">
      <c r="A45" s="8" t="s">
        <v>154</v>
      </c>
      <c r="B45" s="9" t="s">
        <v>14</v>
      </c>
      <c r="D45" s="10">
        <v>200</v>
      </c>
      <c r="F45" s="10">
        <v>200</v>
      </c>
      <c r="H45" s="10">
        <v>200</v>
      </c>
      <c r="J45" s="25">
        <v>200</v>
      </c>
      <c r="L45" s="10">
        <v>0</v>
      </c>
      <c r="N45" s="10">
        <v>0</v>
      </c>
      <c r="P45" s="66">
        <v>150</v>
      </c>
    </row>
    <row r="46" spans="1:16" x14ac:dyDescent="0.35">
      <c r="A46" s="8" t="s">
        <v>155</v>
      </c>
      <c r="B46" s="9" t="s">
        <v>14</v>
      </c>
      <c r="D46" s="10">
        <v>1000</v>
      </c>
      <c r="F46" s="10">
        <v>1000</v>
      </c>
      <c r="H46" s="10">
        <v>1000</v>
      </c>
      <c r="J46" s="25">
        <v>1000</v>
      </c>
      <c r="L46" s="10">
        <v>0</v>
      </c>
      <c r="N46" s="10">
        <v>0</v>
      </c>
      <c r="P46" s="66">
        <v>1100</v>
      </c>
    </row>
    <row r="47" spans="1:16" x14ac:dyDescent="0.35">
      <c r="A47" s="8" t="s">
        <v>156</v>
      </c>
      <c r="B47" s="9" t="s">
        <v>15</v>
      </c>
      <c r="D47" s="10">
        <v>30</v>
      </c>
      <c r="F47" s="10">
        <v>30</v>
      </c>
      <c r="H47" s="10">
        <v>30</v>
      </c>
      <c r="J47" s="25">
        <v>17</v>
      </c>
      <c r="L47" s="10">
        <v>0</v>
      </c>
      <c r="N47" s="10">
        <v>0</v>
      </c>
      <c r="P47" s="66">
        <v>33</v>
      </c>
    </row>
    <row r="48" spans="1:16" x14ac:dyDescent="0.35">
      <c r="A48" s="13" t="s">
        <v>157</v>
      </c>
      <c r="B48" s="9" t="s">
        <v>16</v>
      </c>
      <c r="D48" s="10" t="s">
        <v>248</v>
      </c>
      <c r="F48" s="10" t="s">
        <v>248</v>
      </c>
      <c r="H48" s="10" t="s">
        <v>248</v>
      </c>
      <c r="J48" s="25">
        <v>5</v>
      </c>
      <c r="L48" s="10">
        <v>0</v>
      </c>
      <c r="N48" s="10">
        <v>0</v>
      </c>
      <c r="P48" s="66">
        <v>9</v>
      </c>
    </row>
    <row r="49" spans="1:16" x14ac:dyDescent="0.35">
      <c r="A49" s="13" t="s">
        <v>158</v>
      </c>
      <c r="B49" s="9"/>
      <c r="D49" s="10">
        <v>0</v>
      </c>
      <c r="F49" s="10">
        <v>0</v>
      </c>
      <c r="H49" s="10">
        <v>0</v>
      </c>
      <c r="J49" s="25">
        <v>0</v>
      </c>
      <c r="L49" s="10">
        <v>0</v>
      </c>
      <c r="N49" s="10">
        <v>0</v>
      </c>
    </row>
    <row r="50" spans="1:16" x14ac:dyDescent="0.35">
      <c r="A50" s="8" t="s">
        <v>159</v>
      </c>
      <c r="B50" s="9" t="s">
        <v>3</v>
      </c>
      <c r="D50" s="10" t="s">
        <v>244</v>
      </c>
      <c r="F50" s="10" t="s">
        <v>244</v>
      </c>
      <c r="H50" s="10" t="s">
        <v>244</v>
      </c>
      <c r="J50" s="25" t="s">
        <v>244</v>
      </c>
      <c r="L50" s="10">
        <v>0</v>
      </c>
      <c r="N50" s="10">
        <v>0</v>
      </c>
      <c r="P50" s="66">
        <v>0.25</v>
      </c>
    </row>
    <row r="51" spans="1:16" x14ac:dyDescent="0.35">
      <c r="A51" s="8" t="s">
        <v>160</v>
      </c>
      <c r="B51" s="9" t="s">
        <v>3</v>
      </c>
      <c r="D51" s="10" t="s">
        <v>249</v>
      </c>
      <c r="F51" s="10" t="s">
        <v>250</v>
      </c>
      <c r="H51" s="10" t="s">
        <v>250</v>
      </c>
      <c r="J51" s="25" t="s">
        <v>250</v>
      </c>
      <c r="L51" s="10">
        <v>0</v>
      </c>
      <c r="N51" s="10">
        <v>0</v>
      </c>
      <c r="P51" s="66">
        <v>0.35</v>
      </c>
    </row>
    <row r="52" spans="1:16" x14ac:dyDescent="0.35">
      <c r="A52" s="8" t="s">
        <v>161</v>
      </c>
      <c r="B52" s="9" t="s">
        <v>3</v>
      </c>
      <c r="D52" s="10" t="s">
        <v>250</v>
      </c>
      <c r="F52" s="10" t="s">
        <v>250</v>
      </c>
      <c r="H52" s="10" t="s">
        <v>250</v>
      </c>
      <c r="J52" s="25">
        <v>0</v>
      </c>
      <c r="L52" s="10">
        <v>0</v>
      </c>
      <c r="N52" s="10">
        <v>0</v>
      </c>
      <c r="P52" s="66">
        <v>0</v>
      </c>
    </row>
    <row r="53" spans="1:16" x14ac:dyDescent="0.35">
      <c r="A53" s="8" t="s">
        <v>162</v>
      </c>
      <c r="B53" s="9"/>
      <c r="D53" s="10">
        <v>0</v>
      </c>
      <c r="F53" s="10">
        <v>0</v>
      </c>
      <c r="H53" s="10">
        <v>0</v>
      </c>
      <c r="J53" s="25" t="s">
        <v>249</v>
      </c>
      <c r="L53" s="10">
        <v>0</v>
      </c>
      <c r="N53" s="10">
        <v>0</v>
      </c>
    </row>
    <row r="54" spans="1:16" x14ac:dyDescent="0.35">
      <c r="A54" s="12" t="s">
        <v>163</v>
      </c>
      <c r="B54" s="9" t="s">
        <v>17</v>
      </c>
      <c r="D54" s="10">
        <v>20</v>
      </c>
      <c r="F54" s="10">
        <v>20</v>
      </c>
      <c r="H54" s="10">
        <v>20</v>
      </c>
      <c r="J54" s="25">
        <v>20</v>
      </c>
      <c r="L54" s="10">
        <v>0</v>
      </c>
      <c r="N54" s="10">
        <v>0</v>
      </c>
      <c r="P54" s="68">
        <v>40</v>
      </c>
    </row>
    <row r="55" spans="1:16" x14ac:dyDescent="0.35">
      <c r="A55" s="64"/>
      <c r="B55" s="9"/>
      <c r="D55" s="10"/>
      <c r="F55" s="63"/>
      <c r="H55" s="63"/>
      <c r="J55" s="25"/>
      <c r="L55" s="63"/>
      <c r="N55" s="63"/>
    </row>
    <row r="56" spans="1:16" x14ac:dyDescent="0.35">
      <c r="A56" s="64"/>
      <c r="B56" s="1"/>
      <c r="D56" s="10"/>
      <c r="F56" s="63"/>
      <c r="H56" s="63"/>
      <c r="J56" s="25"/>
      <c r="L56" s="63"/>
      <c r="N56" s="63"/>
    </row>
    <row r="57" spans="1:16" x14ac:dyDescent="0.35">
      <c r="A57" s="64"/>
      <c r="B57" s="1"/>
      <c r="D57" s="10"/>
      <c r="F57" s="63"/>
      <c r="H57" s="63"/>
      <c r="J57" s="25"/>
      <c r="L57" s="63"/>
      <c r="N57" s="63"/>
    </row>
    <row r="58" spans="1:16" x14ac:dyDescent="0.35">
      <c r="A58" s="64"/>
      <c r="B58" s="1"/>
      <c r="D58" s="10"/>
      <c r="F58" s="63"/>
      <c r="H58" s="63"/>
      <c r="J58" s="25"/>
      <c r="L58" s="63"/>
      <c r="N58" s="63"/>
    </row>
    <row r="59" spans="1:16" x14ac:dyDescent="0.35">
      <c r="A59" s="64"/>
      <c r="B59" s="1"/>
      <c r="D59" s="10"/>
      <c r="F59" s="63"/>
      <c r="H59" s="63"/>
      <c r="J59" s="25"/>
      <c r="L59" s="63"/>
      <c r="N59" s="63"/>
    </row>
    <row r="60" spans="1:16" x14ac:dyDescent="0.35">
      <c r="A60" s="47"/>
      <c r="B60" s="9"/>
      <c r="D60" s="15"/>
      <c r="F60" s="15"/>
      <c r="H60" s="15"/>
      <c r="J60" s="25"/>
      <c r="L60" s="15"/>
      <c r="N60" s="15"/>
    </row>
    <row r="61" spans="1:16" x14ac:dyDescent="0.35">
      <c r="A61" s="8" t="s">
        <v>164</v>
      </c>
      <c r="B61" s="9" t="s">
        <v>18</v>
      </c>
      <c r="D61" s="15" t="s">
        <v>240</v>
      </c>
      <c r="F61" s="15" t="s">
        <v>251</v>
      </c>
      <c r="H61" s="15" t="s">
        <v>251</v>
      </c>
      <c r="J61" s="25" t="s">
        <v>252</v>
      </c>
      <c r="L61" s="15">
        <v>0</v>
      </c>
      <c r="N61" s="15">
        <v>0</v>
      </c>
      <c r="P61" s="66">
        <v>1.35</v>
      </c>
    </row>
    <row r="62" spans="1:16" x14ac:dyDescent="0.35">
      <c r="A62" s="8" t="s">
        <v>165</v>
      </c>
      <c r="B62" s="9" t="s">
        <v>19</v>
      </c>
      <c r="D62" s="15" t="s">
        <v>250</v>
      </c>
      <c r="F62" s="15" t="s">
        <v>250</v>
      </c>
      <c r="H62" s="15" t="s">
        <v>250</v>
      </c>
      <c r="J62" s="25" t="s">
        <v>253</v>
      </c>
      <c r="L62" s="15">
        <v>0</v>
      </c>
      <c r="N62" s="15">
        <v>0</v>
      </c>
      <c r="P62" s="66">
        <v>0.4</v>
      </c>
    </row>
    <row r="63" spans="1:16" x14ac:dyDescent="0.35">
      <c r="A63" s="8" t="s">
        <v>166</v>
      </c>
      <c r="B63" s="9" t="s">
        <v>20</v>
      </c>
      <c r="D63" s="15" t="s">
        <v>254</v>
      </c>
      <c r="F63" s="15" t="s">
        <v>254</v>
      </c>
      <c r="H63" s="15" t="s">
        <v>254</v>
      </c>
      <c r="J63" s="25" t="s">
        <v>255</v>
      </c>
      <c r="L63" s="15">
        <v>0</v>
      </c>
      <c r="N63" s="15">
        <v>0</v>
      </c>
      <c r="P63" s="66">
        <v>1.06E-2</v>
      </c>
    </row>
    <row r="64" spans="1:16" x14ac:dyDescent="0.35">
      <c r="A64" s="8" t="s">
        <v>167</v>
      </c>
      <c r="B64" s="14" t="s">
        <v>20</v>
      </c>
      <c r="D64" s="15" t="s">
        <v>256</v>
      </c>
      <c r="F64" s="15" t="s">
        <v>257</v>
      </c>
      <c r="H64" s="15" t="s">
        <v>257</v>
      </c>
      <c r="J64" s="25" t="s">
        <v>258</v>
      </c>
      <c r="L64" s="15">
        <v>0</v>
      </c>
      <c r="N64" s="15">
        <v>0</v>
      </c>
      <c r="P64" s="66">
        <v>2.5000000000000001E-3</v>
      </c>
    </row>
    <row r="65" spans="1:16" x14ac:dyDescent="0.35">
      <c r="A65" s="8" t="s">
        <v>168</v>
      </c>
      <c r="B65" s="1" t="s">
        <v>20</v>
      </c>
      <c r="D65" s="15" t="s">
        <v>259</v>
      </c>
      <c r="F65" s="15" t="s">
        <v>260</v>
      </c>
      <c r="H65" s="15" t="s">
        <v>260</v>
      </c>
      <c r="J65" s="25" t="s">
        <v>261</v>
      </c>
      <c r="L65" s="15">
        <v>0</v>
      </c>
      <c r="N65" s="15">
        <v>0</v>
      </c>
      <c r="P65" s="66">
        <v>1.0999999999999999E-2</v>
      </c>
    </row>
    <row r="66" spans="1:16" x14ac:dyDescent="0.35">
      <c r="A66" s="8" t="s">
        <v>169</v>
      </c>
      <c r="B66" s="1"/>
      <c r="D66" s="15" t="s">
        <v>259</v>
      </c>
      <c r="F66" s="15" t="s">
        <v>260</v>
      </c>
      <c r="H66" s="15" t="s">
        <v>260</v>
      </c>
      <c r="J66" s="25" t="s">
        <v>261</v>
      </c>
      <c r="L66" s="15">
        <v>0</v>
      </c>
      <c r="N66" s="15">
        <v>0</v>
      </c>
      <c r="P66" s="66">
        <v>0.6</v>
      </c>
    </row>
    <row r="67" spans="1:16" x14ac:dyDescent="0.35">
      <c r="A67" s="8" t="s">
        <v>170</v>
      </c>
      <c r="B67" s="9" t="s">
        <v>21</v>
      </c>
      <c r="D67" s="15" t="s">
        <v>262</v>
      </c>
      <c r="F67" s="15" t="s">
        <v>262</v>
      </c>
      <c r="H67" s="15" t="s">
        <v>262</v>
      </c>
      <c r="J67" s="25" t="s">
        <v>263</v>
      </c>
      <c r="L67" s="15">
        <v>0</v>
      </c>
      <c r="N67" s="15">
        <v>0</v>
      </c>
    </row>
    <row r="68" spans="1:16" x14ac:dyDescent="0.35">
      <c r="A68" s="8"/>
      <c r="B68" s="9"/>
      <c r="D68" s="10"/>
      <c r="F68" s="10"/>
      <c r="H68" s="10"/>
      <c r="J68" s="49"/>
      <c r="L68" s="10"/>
      <c r="N68" s="10"/>
    </row>
    <row r="69" spans="1:16" x14ac:dyDescent="0.35">
      <c r="A69" s="8" t="s">
        <v>171</v>
      </c>
      <c r="B69" s="9" t="s">
        <v>6</v>
      </c>
      <c r="D69" s="10">
        <v>0</v>
      </c>
      <c r="F69" s="10">
        <v>0</v>
      </c>
      <c r="H69" s="10">
        <v>0</v>
      </c>
      <c r="J69" s="25">
        <v>2</v>
      </c>
      <c r="L69" s="10">
        <v>0</v>
      </c>
      <c r="N69" s="10">
        <v>0</v>
      </c>
      <c r="P69" s="66">
        <v>8</v>
      </c>
    </row>
    <row r="70" spans="1:16" x14ac:dyDescent="0.35">
      <c r="A70" s="8" t="s">
        <v>172</v>
      </c>
      <c r="B70" s="9" t="s">
        <v>6</v>
      </c>
      <c r="D70" s="10" t="s">
        <v>264</v>
      </c>
      <c r="F70" s="10" t="s">
        <v>264</v>
      </c>
      <c r="H70" s="10" t="s">
        <v>264</v>
      </c>
      <c r="J70" s="27">
        <v>21</v>
      </c>
      <c r="L70" s="10">
        <v>0</v>
      </c>
      <c r="N70" s="10">
        <v>0</v>
      </c>
      <c r="P70" s="67">
        <v>34</v>
      </c>
    </row>
    <row r="71" spans="1:16" x14ac:dyDescent="0.35">
      <c r="A71" s="8" t="s">
        <v>173</v>
      </c>
      <c r="B71" s="9" t="s">
        <v>6</v>
      </c>
      <c r="D71" s="10" t="s">
        <v>264</v>
      </c>
      <c r="F71" s="10" t="s">
        <v>264</v>
      </c>
      <c r="H71" s="10" t="s">
        <v>264</v>
      </c>
      <c r="J71" s="27">
        <v>30</v>
      </c>
      <c r="L71" s="10">
        <v>0</v>
      </c>
      <c r="N71" s="10">
        <v>0</v>
      </c>
      <c r="P71" s="67">
        <v>37</v>
      </c>
    </row>
    <row r="72" spans="1:16" x14ac:dyDescent="0.35">
      <c r="A72" s="8" t="s">
        <v>174</v>
      </c>
      <c r="B72" s="9" t="s">
        <v>6</v>
      </c>
      <c r="D72" s="10">
        <v>40</v>
      </c>
      <c r="F72" s="10">
        <v>40</v>
      </c>
      <c r="H72" s="10">
        <v>40</v>
      </c>
      <c r="J72" s="27">
        <v>40</v>
      </c>
      <c r="L72" s="10">
        <v>0</v>
      </c>
      <c r="N72" s="10">
        <v>0</v>
      </c>
      <c r="P72" s="67">
        <v>45</v>
      </c>
    </row>
    <row r="73" spans="1:16" x14ac:dyDescent="0.35">
      <c r="A73" s="50"/>
      <c r="B73" s="9"/>
      <c r="D73" s="48"/>
      <c r="F73" s="48"/>
      <c r="H73" s="48"/>
      <c r="J73" s="27"/>
      <c r="L73" s="48"/>
      <c r="N73" s="48"/>
    </row>
    <row r="74" spans="1:16" x14ac:dyDescent="0.35">
      <c r="A74" s="8" t="s">
        <v>175</v>
      </c>
      <c r="B74" s="9" t="s">
        <v>3</v>
      </c>
      <c r="D74" s="10" t="s">
        <v>265</v>
      </c>
      <c r="F74" s="10" t="s">
        <v>247</v>
      </c>
      <c r="H74" s="10" t="s">
        <v>247</v>
      </c>
      <c r="J74" s="27" t="s">
        <v>3</v>
      </c>
      <c r="L74" s="10">
        <v>0</v>
      </c>
      <c r="N74" s="10">
        <v>0</v>
      </c>
    </row>
    <row r="75" spans="1:16" x14ac:dyDescent="0.35">
      <c r="A75" s="8"/>
      <c r="B75" s="9"/>
      <c r="D75" s="10"/>
      <c r="F75" s="10"/>
      <c r="H75" s="10"/>
      <c r="J75" s="27"/>
      <c r="L75" s="10"/>
      <c r="N75" s="10"/>
    </row>
    <row r="76" spans="1:16" x14ac:dyDescent="0.35">
      <c r="A76" s="8" t="s">
        <v>176</v>
      </c>
      <c r="B76" s="9" t="s">
        <v>22</v>
      </c>
      <c r="D76" s="10">
        <v>14</v>
      </c>
      <c r="F76" s="10">
        <v>21</v>
      </c>
      <c r="H76" s="10">
        <v>21</v>
      </c>
      <c r="J76" s="25">
        <v>0</v>
      </c>
      <c r="L76" s="10">
        <v>0</v>
      </c>
      <c r="N76" s="10">
        <v>0</v>
      </c>
      <c r="P76" s="68">
        <v>12.5</v>
      </c>
    </row>
    <row r="77" spans="1:16" x14ac:dyDescent="0.35">
      <c r="A77" s="8" t="s">
        <v>177</v>
      </c>
      <c r="B77" s="9" t="s">
        <v>3</v>
      </c>
      <c r="D77" s="10" t="s">
        <v>266</v>
      </c>
      <c r="F77" s="10">
        <v>0</v>
      </c>
      <c r="H77" s="10">
        <v>0</v>
      </c>
      <c r="J77" s="25" t="s">
        <v>267</v>
      </c>
      <c r="L77" s="10">
        <v>0</v>
      </c>
      <c r="N77" s="10">
        <v>0</v>
      </c>
      <c r="P77" s="69">
        <v>0.52</v>
      </c>
    </row>
    <row r="78" spans="1:16" x14ac:dyDescent="0.35">
      <c r="A78" s="8"/>
      <c r="B78" s="51"/>
      <c r="D78" s="10"/>
      <c r="F78" s="10"/>
      <c r="H78" s="10"/>
      <c r="J78" s="52"/>
      <c r="L78" s="10"/>
      <c r="N78" s="10"/>
    </row>
    <row r="79" spans="1:16" x14ac:dyDescent="0.35">
      <c r="A79" s="16" t="s">
        <v>23</v>
      </c>
      <c r="B79" s="9" t="s">
        <v>24</v>
      </c>
      <c r="D79" s="10">
        <v>6</v>
      </c>
      <c r="F79" s="10">
        <v>4</v>
      </c>
      <c r="H79" s="10">
        <v>4</v>
      </c>
      <c r="J79" s="25" t="s">
        <v>268</v>
      </c>
      <c r="L79" s="10">
        <v>0</v>
      </c>
      <c r="N79" s="10">
        <v>6</v>
      </c>
      <c r="P79" s="68">
        <v>3</v>
      </c>
    </row>
    <row r="80" spans="1:16" x14ac:dyDescent="0.35">
      <c r="A80" s="17" t="s">
        <v>25</v>
      </c>
      <c r="B80" s="9" t="s">
        <v>24</v>
      </c>
      <c r="D80" s="10">
        <v>5</v>
      </c>
      <c r="F80" s="10" t="s">
        <v>269</v>
      </c>
      <c r="H80" s="10" t="s">
        <v>270</v>
      </c>
      <c r="J80" s="25">
        <v>36</v>
      </c>
      <c r="L80" s="10">
        <v>0</v>
      </c>
      <c r="N80" s="10">
        <v>5</v>
      </c>
      <c r="P80" s="69">
        <v>8.5</v>
      </c>
    </row>
    <row r="81" spans="1:16" x14ac:dyDescent="0.35">
      <c r="A81" s="17" t="s">
        <v>26</v>
      </c>
      <c r="B81" s="9" t="s">
        <v>24</v>
      </c>
      <c r="D81" s="10">
        <v>8</v>
      </c>
      <c r="F81" s="10" t="s">
        <v>271</v>
      </c>
      <c r="H81" s="10" t="s">
        <v>272</v>
      </c>
      <c r="J81" s="25" t="s">
        <v>273</v>
      </c>
      <c r="L81" s="10">
        <v>0</v>
      </c>
      <c r="N81" s="10">
        <v>8</v>
      </c>
      <c r="P81" s="69">
        <v>33.799999999999997</v>
      </c>
    </row>
    <row r="82" spans="1:16" x14ac:dyDescent="0.35">
      <c r="A82" s="17" t="s">
        <v>27</v>
      </c>
      <c r="B82" s="9" t="s">
        <v>24</v>
      </c>
      <c r="D82" s="10">
        <v>6</v>
      </c>
      <c r="F82" s="10" t="s">
        <v>274</v>
      </c>
      <c r="H82" s="10" t="s">
        <v>275</v>
      </c>
      <c r="J82" s="25" t="s">
        <v>276</v>
      </c>
      <c r="L82" s="10">
        <v>0</v>
      </c>
      <c r="N82" s="10">
        <v>6</v>
      </c>
    </row>
    <row r="83" spans="1:16" x14ac:dyDescent="0.35">
      <c r="A83" s="17" t="s">
        <v>28</v>
      </c>
      <c r="B83" s="9" t="s">
        <v>24</v>
      </c>
      <c r="D83" s="10">
        <v>6</v>
      </c>
      <c r="F83" s="79" t="s">
        <v>277</v>
      </c>
      <c r="H83" s="10" t="s">
        <v>278</v>
      </c>
      <c r="J83" s="25">
        <v>22</v>
      </c>
      <c r="L83" s="10">
        <v>0</v>
      </c>
      <c r="N83" s="10">
        <v>6</v>
      </c>
    </row>
    <row r="84" spans="1:16" x14ac:dyDescent="0.35">
      <c r="A84" s="17" t="s">
        <v>29</v>
      </c>
      <c r="B84" s="9" t="s">
        <v>24</v>
      </c>
      <c r="D84" s="10">
        <v>15</v>
      </c>
      <c r="F84" s="10" t="s">
        <v>275</v>
      </c>
      <c r="H84" s="10" t="s">
        <v>275</v>
      </c>
      <c r="J84" s="25">
        <v>7</v>
      </c>
      <c r="L84" s="10">
        <v>0</v>
      </c>
      <c r="N84" s="10">
        <v>15</v>
      </c>
    </row>
    <row r="85" spans="1:16" x14ac:dyDescent="0.35">
      <c r="A85" s="17" t="s">
        <v>30</v>
      </c>
      <c r="B85" s="9" t="s">
        <v>24</v>
      </c>
      <c r="D85" s="10">
        <v>43</v>
      </c>
      <c r="F85" s="10" t="s">
        <v>279</v>
      </c>
      <c r="H85" s="10" t="s">
        <v>280</v>
      </c>
      <c r="J85" s="6">
        <v>0</v>
      </c>
      <c r="L85" s="10">
        <v>0</v>
      </c>
      <c r="N85" s="10">
        <v>43</v>
      </c>
    </row>
    <row r="86" spans="1:16" x14ac:dyDescent="0.35">
      <c r="A86" s="17" t="s">
        <v>31</v>
      </c>
      <c r="B86" s="9" t="s">
        <v>24</v>
      </c>
      <c r="D86" s="10">
        <v>8</v>
      </c>
      <c r="F86" s="10">
        <v>8</v>
      </c>
      <c r="H86" s="10">
        <v>8</v>
      </c>
      <c r="J86" s="6">
        <v>0</v>
      </c>
      <c r="L86" s="10">
        <v>0</v>
      </c>
      <c r="N86" s="10">
        <v>8</v>
      </c>
    </row>
    <row r="87" spans="1:16" x14ac:dyDescent="0.35">
      <c r="E87" s="1"/>
      <c r="F87" s="39"/>
      <c r="H87" s="39"/>
      <c r="J87" s="6"/>
      <c r="L87" s="39"/>
      <c r="N87" s="39"/>
    </row>
    <row r="88" spans="1:16" x14ac:dyDescent="0.35">
      <c r="A88" s="18" t="s">
        <v>178</v>
      </c>
      <c r="B88" s="53" t="s">
        <v>24</v>
      </c>
      <c r="C88" s="54"/>
      <c r="D88" s="55">
        <v>0</v>
      </c>
      <c r="E88" s="54"/>
      <c r="F88" s="55">
        <v>0</v>
      </c>
      <c r="H88" s="55">
        <v>0</v>
      </c>
      <c r="J88" s="28" t="s">
        <v>268</v>
      </c>
      <c r="L88" s="55">
        <v>0</v>
      </c>
      <c r="N88" s="55">
        <v>0</v>
      </c>
    </row>
    <row r="89" spans="1:16" x14ac:dyDescent="0.35">
      <c r="A89" s="19" t="s">
        <v>179</v>
      </c>
      <c r="B89" s="53" t="s">
        <v>24</v>
      </c>
      <c r="C89" s="54"/>
      <c r="D89" s="55">
        <v>0</v>
      </c>
      <c r="E89" s="54"/>
      <c r="F89" s="55">
        <v>0</v>
      </c>
      <c r="H89" s="55">
        <v>0</v>
      </c>
      <c r="J89" s="28" t="s">
        <v>281</v>
      </c>
      <c r="L89" s="55">
        <v>0</v>
      </c>
      <c r="N89" s="55">
        <v>0</v>
      </c>
    </row>
    <row r="90" spans="1:16" x14ac:dyDescent="0.35">
      <c r="A90" s="20" t="s">
        <v>180</v>
      </c>
      <c r="B90" s="9" t="s">
        <v>24</v>
      </c>
      <c r="D90" s="55">
        <v>0</v>
      </c>
      <c r="F90" s="55">
        <v>0</v>
      </c>
      <c r="H90" s="55">
        <v>0</v>
      </c>
      <c r="J90" s="29" t="s">
        <v>282</v>
      </c>
      <c r="L90" s="55">
        <v>0</v>
      </c>
      <c r="N90" s="55">
        <v>0</v>
      </c>
    </row>
    <row r="91" spans="1:16" x14ac:dyDescent="0.35">
      <c r="A91" s="20" t="s">
        <v>181</v>
      </c>
      <c r="B91" s="9" t="s">
        <v>24</v>
      </c>
      <c r="D91" s="55">
        <v>0</v>
      </c>
      <c r="F91" s="55">
        <v>0</v>
      </c>
      <c r="H91" s="55">
        <v>0</v>
      </c>
      <c r="J91" s="29" t="s">
        <v>281</v>
      </c>
      <c r="L91" s="55">
        <v>0</v>
      </c>
      <c r="N91" s="55">
        <v>0</v>
      </c>
    </row>
    <row r="92" spans="1:16" x14ac:dyDescent="0.35">
      <c r="A92" s="18" t="s">
        <v>182</v>
      </c>
      <c r="B92" s="53" t="s">
        <v>24</v>
      </c>
      <c r="C92" s="54"/>
      <c r="D92" s="55">
        <v>0</v>
      </c>
      <c r="E92" s="54"/>
      <c r="F92" s="55">
        <v>0</v>
      </c>
      <c r="H92" s="55">
        <v>0</v>
      </c>
      <c r="J92" s="28" t="s">
        <v>283</v>
      </c>
      <c r="L92" s="55">
        <v>0</v>
      </c>
      <c r="N92" s="55">
        <v>0</v>
      </c>
    </row>
    <row r="93" spans="1:16" x14ac:dyDescent="0.35">
      <c r="A93" s="18" t="s">
        <v>183</v>
      </c>
      <c r="B93" s="53" t="s">
        <v>24</v>
      </c>
      <c r="C93" s="54"/>
      <c r="D93" s="55">
        <v>0</v>
      </c>
      <c r="E93" s="54"/>
      <c r="F93" s="55">
        <v>0</v>
      </c>
      <c r="H93" s="55">
        <v>0</v>
      </c>
      <c r="J93" s="28" t="s">
        <v>284</v>
      </c>
      <c r="L93" s="55">
        <v>0</v>
      </c>
      <c r="N93" s="55">
        <v>0</v>
      </c>
    </row>
    <row r="94" spans="1:16" x14ac:dyDescent="0.35">
      <c r="A94" s="18" t="s">
        <v>184</v>
      </c>
      <c r="B94" s="53" t="s">
        <v>24</v>
      </c>
      <c r="C94" s="54"/>
      <c r="D94" s="55">
        <v>0</v>
      </c>
      <c r="E94" s="54"/>
      <c r="F94" s="55">
        <v>0</v>
      </c>
      <c r="H94" s="55">
        <v>0</v>
      </c>
      <c r="J94" s="28" t="s">
        <v>282</v>
      </c>
      <c r="L94" s="55">
        <v>0</v>
      </c>
      <c r="N94" s="55">
        <v>0</v>
      </c>
    </row>
    <row r="95" spans="1:16" x14ac:dyDescent="0.35">
      <c r="A95" s="21" t="s">
        <v>185</v>
      </c>
      <c r="B95" s="9" t="s">
        <v>24</v>
      </c>
      <c r="D95" s="55">
        <v>999</v>
      </c>
      <c r="F95" s="55">
        <v>999</v>
      </c>
      <c r="H95" s="55">
        <v>999</v>
      </c>
      <c r="J95" s="29">
        <v>12</v>
      </c>
      <c r="L95" s="55">
        <v>999</v>
      </c>
      <c r="N95" s="55">
        <v>999</v>
      </c>
      <c r="P95" s="55">
        <v>999</v>
      </c>
    </row>
    <row r="96" spans="1:16" x14ac:dyDescent="0.35">
      <c r="A96" s="59" t="s">
        <v>98</v>
      </c>
      <c r="B96" s="9" t="s">
        <v>24</v>
      </c>
      <c r="C96" s="1"/>
      <c r="D96" s="65" t="str">
        <f>"c(germination="&amp;D79&amp;",leafDevelopment="&amp;D80&amp;",tillering="&amp;D81&amp;",stemElongation="&amp;D82&amp;",booting="&amp;D83&amp;",earing="&amp;D84&amp;",anthesis=5,  grainFilling="&amp;D85&amp;"-5-1.5, maturation=1.5, senescence="&amp;D86&amp;", harvested=Inf)"</f>
        <v>c(germination=6,leafDevelopment=5,tillering=8,stemElongation=6,booting=6,earing=15,anthesis=5,  grainFilling=43-5-1.5, maturation=1.5, senescence=8, harvested=Inf)</v>
      </c>
      <c r="E96" s="1"/>
      <c r="F96" s="33" t="str">
        <f>"c(germination="&amp;F79&amp;",leafDevelopment="&amp;F80&amp;",tillering="&amp;F81&amp;",stemElongation="&amp;F82&amp;",booting="&amp;F83&amp;",earing="&amp;F84&amp;",anthesis=5,  grainFilling="&amp;F85&amp;"-5-1.5, maturation=1.5, senescence="&amp;F86&amp;", harvested=Inf)"</f>
        <v>c(germination=4,leafDevelopment=9.49254658375,tillering=7.77406832435,stemElongation=2.58226465555556,booting=0.645568438888889,earing=3.15555555555556,anthesis=5,  grainFilling=40.4-5-1.5, maturation=1.5, senescence=8, harvested=Inf)</v>
      </c>
      <c r="G96" s="56"/>
      <c r="H96" s="33" t="str">
        <f>"c(germination="&amp;H79&amp;",leafDevelopment="&amp;H80&amp;",tillering="&amp;H81&amp;",stemElongation="&amp;H82&amp;",booting="&amp;H83&amp;",earing="&amp;H84&amp;",anthesis=5,  grainFilling="&amp;H85&amp;"-5-1.5, maturation=1.5, senescence="&amp;H86&amp;", harvested=Inf)"</f>
        <v>c(germination=4,leafDevelopment=11.6,tillering=9.5,stemElongation=3.15555555555556,booting=0.788888888888889,earing=3.15555555555556,anthesis=5,  grainFilling=37.6-5-1.5, maturation=1.5, senescence=8, harvested=Inf)</v>
      </c>
      <c r="I96" s="56"/>
      <c r="J96" s="33" t="str">
        <f>"c(SOW="&amp;J79&amp;" ,EMR="&amp;J80&amp;", R1="&amp;J81&amp;", R3="&amp;J82&amp;", R5="&amp;J83&amp;", R7="&amp;J84&amp;", R8=Inf)"</f>
        <v>c(SOW=8.5 ,EMR=36, R1=5.7, R3=4.3, R5=22, R7=7, R8=Inf)</v>
      </c>
      <c r="K96" s="56"/>
      <c r="L96" s="33" t="str">
        <f>"c(germination="&amp;L79&amp;",leafDevelopment="&amp;L80&amp;",tillering="&amp;L81&amp;",stemElongation="&amp;L82&amp;",booting="&amp;L83&amp;",earing="&amp;L84&amp;",anthesis=5,  grainFilling="&amp;L85-5-1.5&amp;", maturation=1.5, senescence="&amp;L86&amp;", harvested=Inf)"</f>
        <v>c(germination=0,leafDevelopment=0,tillering=0,stemElongation=0,booting=0,earing=0,anthesis=5,  grainFilling=-6,5, maturation=1.5, senescence=0, harvested=Inf)</v>
      </c>
      <c r="M96" s="56"/>
      <c r="N96" s="65" t="str">
        <f>"c(SOW="&amp;N79&amp;",EMR="&amp;N80&amp;",TIL="&amp;N81&amp;",SEL="&amp;N82&amp;",BOT="&amp;N83&amp;",EAR="&amp;N84&amp;",ANT="&amp;N85&amp;", PM="&amp;N86&amp;", MAT=Inf)"</f>
        <v>c(SOW=6,EMR=5,TIL=8,SEL=6,BOT=6,EAR=15,ANT=43, PM=8, MAT=Inf)</v>
      </c>
      <c r="P96" t="str">
        <f>"c(SOW=" &amp;P79&amp;", EMR="&amp;P80&amp;", EJU=4, TSI=NA, SIL=33.8,PM=4,MAT=Inf)"</f>
        <v>c(SOW=3, EMR=8,5, EJU=4, TSI=NA, SIL=33.8,PM=4,MAT=Inf)</v>
      </c>
    </row>
    <row r="97" spans="1:16" x14ac:dyDescent="0.35">
      <c r="A97" s="59" t="s">
        <v>196</v>
      </c>
      <c r="B97" s="9" t="s">
        <v>208</v>
      </c>
      <c r="C97" s="1"/>
      <c r="D97" s="65" t="s">
        <v>118</v>
      </c>
      <c r="E97" s="1"/>
      <c r="F97" s="65" t="s">
        <v>118</v>
      </c>
      <c r="G97" s="56"/>
      <c r="H97" s="65" t="s">
        <v>118</v>
      </c>
      <c r="I97" s="56"/>
      <c r="J97" s="65" t="s">
        <v>118</v>
      </c>
      <c r="K97" s="56"/>
      <c r="L97" s="65" t="s">
        <v>118</v>
      </c>
      <c r="M97" s="56"/>
      <c r="N97" s="65" t="s">
        <v>118</v>
      </c>
      <c r="P97" s="65" t="s">
        <v>118</v>
      </c>
    </row>
    <row r="98" spans="1:16" x14ac:dyDescent="0.35">
      <c r="A98" s="59" t="s">
        <v>197</v>
      </c>
      <c r="B98" s="9" t="s">
        <v>208</v>
      </c>
      <c r="C98" s="1"/>
      <c r="D98" s="65" t="s">
        <v>118</v>
      </c>
      <c r="E98" s="1"/>
      <c r="F98" s="65" t="s">
        <v>118</v>
      </c>
      <c r="G98" s="56"/>
      <c r="H98" s="65" t="s">
        <v>118</v>
      </c>
      <c r="I98" s="56"/>
      <c r="J98" s="65" t="s">
        <v>118</v>
      </c>
      <c r="K98" s="56"/>
      <c r="L98" s="65" t="s">
        <v>118</v>
      </c>
      <c r="M98" s="56"/>
      <c r="N98" s="65" t="s">
        <v>118</v>
      </c>
      <c r="P98" t="s">
        <v>204</v>
      </c>
    </row>
    <row r="99" spans="1:16" x14ac:dyDescent="0.35">
      <c r="A99" s="60" t="s">
        <v>198</v>
      </c>
      <c r="B99" s="9" t="s">
        <v>208</v>
      </c>
      <c r="C99" s="54"/>
      <c r="D99" s="65" t="s">
        <v>117</v>
      </c>
      <c r="E99" s="14"/>
      <c r="F99" s="65" t="s">
        <v>117</v>
      </c>
      <c r="G99" s="57"/>
      <c r="H99" s="65" t="s">
        <v>117</v>
      </c>
      <c r="I99" s="57"/>
      <c r="J99" s="33" t="s">
        <v>117</v>
      </c>
      <c r="K99" s="57"/>
      <c r="L99" s="65" t="s">
        <v>117</v>
      </c>
      <c r="M99" s="57"/>
      <c r="N99" s="65" t="s">
        <v>117</v>
      </c>
      <c r="P99" t="s">
        <v>117</v>
      </c>
    </row>
    <row r="100" spans="1:16" x14ac:dyDescent="0.35">
      <c r="A100" s="60" t="s">
        <v>199</v>
      </c>
      <c r="B100" s="9" t="s">
        <v>208</v>
      </c>
      <c r="C100" s="54"/>
      <c r="D100" s="65" t="s">
        <v>188</v>
      </c>
      <c r="E100" s="14"/>
      <c r="F100" s="33" t="s">
        <v>188</v>
      </c>
      <c r="G100" s="57"/>
      <c r="H100" s="33" t="s">
        <v>188</v>
      </c>
      <c r="I100" s="57"/>
      <c r="J100" s="33" t="s">
        <v>117</v>
      </c>
      <c r="K100" s="57"/>
      <c r="L100" s="33" t="s">
        <v>188</v>
      </c>
      <c r="M100" s="57"/>
      <c r="N100" s="65" t="s">
        <v>189</v>
      </c>
      <c r="P100" t="s">
        <v>117</v>
      </c>
    </row>
    <row r="101" spans="1:16" x14ac:dyDescent="0.35">
      <c r="A101" s="61" t="s">
        <v>200</v>
      </c>
      <c r="B101" s="9" t="s">
        <v>208</v>
      </c>
      <c r="C101" s="54"/>
      <c r="D101" s="65" t="s">
        <v>117</v>
      </c>
      <c r="E101" s="58"/>
      <c r="F101" s="65" t="s">
        <v>117</v>
      </c>
      <c r="G101" s="58"/>
      <c r="H101" s="65" t="s">
        <v>117</v>
      </c>
      <c r="I101" s="58"/>
      <c r="J101" s="65" t="s">
        <v>117</v>
      </c>
      <c r="K101" s="58"/>
      <c r="L101" s="65" t="s">
        <v>117</v>
      </c>
      <c r="M101" s="58"/>
      <c r="N101" s="65" t="s">
        <v>117</v>
      </c>
      <c r="P101" t="s">
        <v>117</v>
      </c>
    </row>
    <row r="102" spans="1:16" x14ac:dyDescent="0.35">
      <c r="A102" s="61" t="s">
        <v>201</v>
      </c>
      <c r="B102" s="9" t="s">
        <v>208</v>
      </c>
      <c r="C102" s="54"/>
      <c r="D102" s="65" t="s">
        <v>188</v>
      </c>
      <c r="E102" s="58"/>
      <c r="F102" s="33" t="s">
        <v>188</v>
      </c>
      <c r="G102" s="58"/>
      <c r="H102" s="33" t="s">
        <v>188</v>
      </c>
      <c r="I102" s="58"/>
      <c r="J102" s="33" t="s">
        <v>210</v>
      </c>
      <c r="K102" s="58"/>
      <c r="L102" s="33" t="s">
        <v>188</v>
      </c>
      <c r="M102" s="58"/>
      <c r="N102" s="65" t="s">
        <v>117</v>
      </c>
      <c r="P102" t="s">
        <v>194</v>
      </c>
    </row>
    <row r="103" spans="1:16" x14ac:dyDescent="0.35">
      <c r="A103" s="59" t="s">
        <v>202</v>
      </c>
      <c r="B103" s="9" t="s">
        <v>208</v>
      </c>
      <c r="D103" s="65" t="s">
        <v>205</v>
      </c>
      <c r="E103" s="14"/>
      <c r="F103" s="33" t="s">
        <v>205</v>
      </c>
      <c r="G103" s="14"/>
      <c r="H103" s="33" t="s">
        <v>205</v>
      </c>
      <c r="I103" s="14"/>
      <c r="J103" s="33" t="s">
        <v>206</v>
      </c>
      <c r="K103" s="14"/>
      <c r="L103" s="33" t="s">
        <v>205</v>
      </c>
      <c r="M103" s="14"/>
      <c r="N103" s="33" t="s">
        <v>206</v>
      </c>
      <c r="P103" t="str">
        <f>"is.after('SIL', "&amp;170/(P70-P69)&amp;")"</f>
        <v>is.after('SIL', 6,53846153846154)</v>
      </c>
    </row>
    <row r="104" spans="1:16" x14ac:dyDescent="0.35">
      <c r="A104" s="59" t="s">
        <v>203</v>
      </c>
      <c r="B104" s="9" t="s">
        <v>208</v>
      </c>
      <c r="D104" s="65" t="s">
        <v>205</v>
      </c>
      <c r="E104" s="14"/>
      <c r="F104" s="33" t="s">
        <v>205</v>
      </c>
      <c r="G104" s="14"/>
      <c r="H104" s="33" t="s">
        <v>205</v>
      </c>
      <c r="I104" s="14"/>
      <c r="J104" s="33" t="s">
        <v>206</v>
      </c>
      <c r="K104" s="14"/>
      <c r="L104" s="33" t="s">
        <v>205</v>
      </c>
      <c r="M104" s="14"/>
      <c r="N104" s="33" t="s">
        <v>206</v>
      </c>
      <c r="P104" t="str">
        <f>"is.after('SIL', "&amp;170/(P70-P69)&amp;")"</f>
        <v>is.after('SIL', 6,53846153846154)</v>
      </c>
    </row>
    <row r="105" spans="1:16" x14ac:dyDescent="0.35">
      <c r="A105" s="59" t="s">
        <v>207</v>
      </c>
      <c r="B105" s="9" t="s">
        <v>208</v>
      </c>
      <c r="D105" s="65" t="s">
        <v>117</v>
      </c>
      <c r="E105" s="14"/>
      <c r="F105" s="33" t="s">
        <v>117</v>
      </c>
      <c r="G105" s="14"/>
      <c r="H105" s="33" t="s">
        <v>117</v>
      </c>
      <c r="I105" s="14"/>
      <c r="J105" s="33" t="s">
        <v>117</v>
      </c>
      <c r="K105" s="14"/>
      <c r="L105" s="33" t="s">
        <v>117</v>
      </c>
      <c r="M105" s="14"/>
      <c r="N105" s="33" t="s">
        <v>117</v>
      </c>
      <c r="P105" s="65" t="s">
        <v>117</v>
      </c>
    </row>
    <row r="106" spans="1:16" x14ac:dyDescent="0.35">
      <c r="A106" s="59" t="s">
        <v>209</v>
      </c>
      <c r="B106" s="9" t="s">
        <v>208</v>
      </c>
      <c r="D106" s="65" t="s">
        <v>287</v>
      </c>
      <c r="E106" s="14"/>
      <c r="F106" s="65" t="s">
        <v>287</v>
      </c>
      <c r="G106" s="14"/>
      <c r="H106" s="65" t="s">
        <v>287</v>
      </c>
      <c r="I106" s="14"/>
      <c r="J106" s="65" t="s">
        <v>290</v>
      </c>
      <c r="K106" s="14"/>
      <c r="L106" s="65" t="s">
        <v>287</v>
      </c>
      <c r="M106" s="14"/>
      <c r="N106" s="65" t="s">
        <v>290</v>
      </c>
      <c r="P106" s="65" t="s">
        <v>117</v>
      </c>
    </row>
    <row r="107" spans="1:16" x14ac:dyDescent="0.35">
      <c r="A107" s="59" t="s">
        <v>102</v>
      </c>
      <c r="B107" s="9" t="s">
        <v>208</v>
      </c>
      <c r="D107" s="65" t="s">
        <v>285</v>
      </c>
      <c r="E107" s="14"/>
      <c r="F107" s="33" t="s">
        <v>285</v>
      </c>
      <c r="G107" s="57"/>
      <c r="H107" s="33" t="s">
        <v>285</v>
      </c>
      <c r="I107" s="57"/>
      <c r="J107" s="33" t="s">
        <v>212</v>
      </c>
      <c r="K107" s="57"/>
      <c r="L107" s="33" t="s">
        <v>285</v>
      </c>
      <c r="M107" s="57"/>
      <c r="N107" s="65" t="s">
        <v>293</v>
      </c>
      <c r="P107" t="s">
        <v>195</v>
      </c>
    </row>
    <row r="108" spans="1:16" x14ac:dyDescent="0.35">
      <c r="A108" s="59" t="s">
        <v>103</v>
      </c>
      <c r="B108" s="9" t="s">
        <v>208</v>
      </c>
      <c r="C108" s="54"/>
      <c r="D108" s="65" t="s">
        <v>286</v>
      </c>
      <c r="F108" s="65" t="s">
        <v>286</v>
      </c>
      <c r="H108" s="33" t="s">
        <v>286</v>
      </c>
      <c r="J108" s="33" t="s">
        <v>211</v>
      </c>
      <c r="L108" s="65" t="s">
        <v>286</v>
      </c>
      <c r="N108" s="65" t="s">
        <v>190</v>
      </c>
      <c r="P108" t="s">
        <v>117</v>
      </c>
    </row>
    <row r="109" spans="1:16" x14ac:dyDescent="0.35">
      <c r="A109" s="59" t="s">
        <v>228</v>
      </c>
      <c r="B109" s="9" t="s">
        <v>208</v>
      </c>
      <c r="C109" s="54"/>
      <c r="D109" s="65" t="s">
        <v>226</v>
      </c>
      <c r="F109" s="65" t="s">
        <v>226</v>
      </c>
      <c r="H109" s="65" t="s">
        <v>226</v>
      </c>
      <c r="J109" s="33" t="s">
        <v>229</v>
      </c>
      <c r="L109" s="65" t="s">
        <v>226</v>
      </c>
      <c r="N109" s="65" t="s">
        <v>227</v>
      </c>
      <c r="P109" t="str">
        <f>"is.after('SIL', "&amp;170/(P70-P69)&amp;")"</f>
        <v>is.after('SIL', 6,53846153846154)</v>
      </c>
    </row>
    <row r="110" spans="1:16" x14ac:dyDescent="0.35">
      <c r="A110" s="59" t="s">
        <v>104</v>
      </c>
      <c r="B110" s="9" t="s">
        <v>208</v>
      </c>
      <c r="C110" s="54"/>
      <c r="D110" s="65" t="str">
        <f>"is.after('grainFilling', 0) &amp; is.before('maturation',0)"</f>
        <v>is.after('grainFilling', 0) &amp; is.before('maturation',0)</v>
      </c>
      <c r="F110" s="33" t="str">
        <f>"is.after('grainFilling', 0) &amp; is.before('maturation',0)"</f>
        <v>is.after('grainFilling', 0) &amp; is.before('maturation',0)</v>
      </c>
      <c r="H110" s="33" t="str">
        <f>"is.after('grainFilling', 0) &amp; is.before('maturation',0)"</f>
        <v>is.after('grainFilling', 0) &amp; is.before('maturation',0)</v>
      </c>
      <c r="J110" s="33" t="s">
        <v>291</v>
      </c>
      <c r="L110" s="33" t="str">
        <f>"is.after('grainFilling', 0) &amp; is.before('maturation',0)"</f>
        <v>is.after('grainFilling', 0) &amp; is.before('maturation',0)</v>
      </c>
      <c r="N110" s="65" t="str">
        <f>"is.after('ANT', 5) &amp; is.before('ANT', "&amp; N85-1.5 &amp; ")"</f>
        <v>is.after('ANT', 5) &amp; is.before('ANT', 41,5)</v>
      </c>
      <c r="P110" t="str">
        <f>"is.after('SIL', "&amp;170/(P70-P69)&amp;") &amp; is.before('SIL', "&amp; 0.95*P81&amp;")"</f>
        <v>is.after('SIL', 6,53846153846154) &amp; is.before('SIL', 32,11)</v>
      </c>
    </row>
    <row r="111" spans="1:16" x14ac:dyDescent="0.35">
      <c r="A111" s="61" t="s">
        <v>105</v>
      </c>
      <c r="B111" s="9" t="s">
        <v>208</v>
      </c>
      <c r="C111" s="54"/>
      <c r="D111" s="65" t="s">
        <v>288</v>
      </c>
      <c r="F111" s="65" t="s">
        <v>288</v>
      </c>
      <c r="H111" s="65" t="s">
        <v>288</v>
      </c>
      <c r="J111" s="33" t="s">
        <v>210</v>
      </c>
      <c r="L111" s="65" t="s">
        <v>288</v>
      </c>
      <c r="N111" s="65" t="str">
        <f>"is.after('EMR',  0) &amp; is.before('ANT', "&amp; N85-1.5 &amp; ")"</f>
        <v>is.after('EMR',  0) &amp; is.before('ANT', 41,5)</v>
      </c>
      <c r="P111" t="str">
        <f>"is.after('EMR',0) &amp; is.before('SIL', "&amp; 0.95*P81&amp;")"</f>
        <v>is.after('EMR',0) &amp; is.before('SIL', 32,11)</v>
      </c>
    </row>
    <row r="112" spans="1:16" x14ac:dyDescent="0.35">
      <c r="A112" s="62" t="s">
        <v>114</v>
      </c>
      <c r="B112" s="9" t="s">
        <v>208</v>
      </c>
      <c r="D112" s="65" t="s">
        <v>230</v>
      </c>
      <c r="F112" s="65" t="s">
        <v>289</v>
      </c>
      <c r="H112" s="65" t="s">
        <v>289</v>
      </c>
      <c r="J112" s="33" t="s">
        <v>292</v>
      </c>
      <c r="L112" s="65" t="s">
        <v>289</v>
      </c>
      <c r="N112" s="65" t="s">
        <v>191</v>
      </c>
      <c r="P112" t="str">
        <f>"is.after('EMR', 0) &amp; is.before('SIL', "&amp;170/(P70-P69)&amp;")"</f>
        <v>is.after('EMR', 0) &amp; is.before('SIL', 6,53846153846154)</v>
      </c>
    </row>
    <row r="113" spans="1:16" x14ac:dyDescent="0.35">
      <c r="A113" s="64" t="s">
        <v>109</v>
      </c>
      <c r="B113" s="9"/>
      <c r="D113" s="10">
        <v>-1</v>
      </c>
      <c r="F113" s="63">
        <v>-1</v>
      </c>
      <c r="H113" s="63">
        <v>-1</v>
      </c>
      <c r="J113" s="25"/>
      <c r="L113" s="63">
        <v>-1</v>
      </c>
      <c r="N113" s="63">
        <v>-1</v>
      </c>
    </row>
    <row r="114" spans="1:16" x14ac:dyDescent="0.35">
      <c r="A114" s="64" t="s">
        <v>110</v>
      </c>
      <c r="B114" s="1"/>
      <c r="D114" s="10">
        <v>0</v>
      </c>
      <c r="F114" s="63">
        <v>0</v>
      </c>
      <c r="H114" s="63">
        <v>0</v>
      </c>
      <c r="J114" s="25"/>
      <c r="L114" s="63">
        <v>0</v>
      </c>
      <c r="N114" s="63">
        <v>0</v>
      </c>
    </row>
    <row r="115" spans="1:16" x14ac:dyDescent="0.35">
      <c r="A115" s="64" t="s">
        <v>111</v>
      </c>
      <c r="B115" s="1"/>
      <c r="D115" s="10">
        <v>8</v>
      </c>
      <c r="F115" s="63">
        <v>8</v>
      </c>
      <c r="H115" s="63">
        <v>8</v>
      </c>
      <c r="J115" s="25"/>
      <c r="L115" s="63">
        <v>8</v>
      </c>
      <c r="N115" s="63">
        <v>8</v>
      </c>
    </row>
    <row r="116" spans="1:16" x14ac:dyDescent="0.35">
      <c r="A116" s="64" t="s">
        <v>112</v>
      </c>
      <c r="B116" s="1"/>
      <c r="D116" s="10">
        <v>12</v>
      </c>
      <c r="F116" s="63">
        <v>12</v>
      </c>
      <c r="H116" s="63">
        <v>12</v>
      </c>
      <c r="J116" s="25"/>
      <c r="L116" s="63">
        <v>12</v>
      </c>
      <c r="N116" s="63">
        <v>12</v>
      </c>
    </row>
    <row r="117" spans="1:16" x14ac:dyDescent="0.35">
      <c r="A117" s="64" t="s">
        <v>113</v>
      </c>
      <c r="B117" s="1"/>
      <c r="D117" s="10">
        <v>50</v>
      </c>
      <c r="F117" s="63">
        <v>50</v>
      </c>
      <c r="H117" s="63">
        <v>50</v>
      </c>
      <c r="J117" s="25"/>
      <c r="L117" s="63">
        <v>50</v>
      </c>
      <c r="N117" s="63">
        <v>50</v>
      </c>
    </row>
    <row r="118" spans="1:16" x14ac:dyDescent="0.35">
      <c r="A118" t="s">
        <v>186</v>
      </c>
      <c r="D118" t="s">
        <v>187</v>
      </c>
      <c r="F118" t="s">
        <v>187</v>
      </c>
      <c r="H118" t="s">
        <v>187</v>
      </c>
      <c r="J118" t="s">
        <v>213</v>
      </c>
      <c r="L118" t="s">
        <v>187</v>
      </c>
      <c r="N118" t="s">
        <v>187</v>
      </c>
      <c r="P118" t="s">
        <v>225</v>
      </c>
    </row>
    <row r="119" spans="1:16" x14ac:dyDescent="0.35">
      <c r="A119" s="14" t="s">
        <v>214</v>
      </c>
      <c r="P119" t="s">
        <v>215</v>
      </c>
    </row>
    <row r="120" spans="1:16" x14ac:dyDescent="0.35">
      <c r="A120" s="14" t="s">
        <v>231</v>
      </c>
      <c r="D120" t="s">
        <v>294</v>
      </c>
      <c r="F120" t="s">
        <v>294</v>
      </c>
      <c r="H120" t="s">
        <v>294</v>
      </c>
      <c r="J120" t="s">
        <v>295</v>
      </c>
      <c r="L120" t="s">
        <v>294</v>
      </c>
      <c r="N120" t="str">
        <f>"is.before('ANT', "&amp; N85-1.5 &amp; ")"</f>
        <v>is.before('ANT', 41,5)</v>
      </c>
      <c r="P120" t="str">
        <f>"is.before('SIL', "&amp; 0.95*P81&amp;")"</f>
        <v>is.before('SIL', 32,11)</v>
      </c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wheat</vt:lpstr>
      <vt:lpstr>Chickpea</vt:lpstr>
      <vt:lpstr>Maize</vt:lpstr>
      <vt:lpstr>allcrops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2021-08-03T13:32:06Z</dcterms:modified>
</cp:coreProperties>
</file>