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gutgesell/Desktop/Wild Foods Repo/data/"/>
    </mc:Choice>
  </mc:AlternateContent>
  <xr:revisionPtr revIDLastSave="0" documentId="13_ncr:1_{575AAF7B-2342-3D41-A663-30DF7759C0DF}" xr6:coauthVersionLast="47" xr6:coauthVersionMax="47" xr10:uidLastSave="{00000000-0000-0000-0000-000000000000}"/>
  <bookViews>
    <workbookView xWindow="0" yWindow="500" windowWidth="28800" windowHeight="16480" tabRatio="936" firstSheet="18" activeTab="16" xr2:uid="{E6C90149-31B9-44D8-B89C-DAB8BAF708B7}"/>
  </bookViews>
  <sheets>
    <sheet name="T-LargeMmlAGN" sheetId="1" r:id="rId1"/>
    <sheet name="T-SmallMmlAGN" sheetId="2" r:id="rId2"/>
    <sheet name="T-MarineMmlAGN" sheetId="3" r:id="rId3"/>
    <sheet name="T-BirdsAGN" sheetId="4" r:id="rId4"/>
    <sheet name="T-LargeMmlHNS" sheetId="5" r:id="rId5"/>
    <sheet name="T-SmallMmlHNS" sheetId="6" r:id="rId6"/>
    <sheet name="T-MarineMmlHNS" sheetId="7" r:id="rId7"/>
    <sheet name="T-BirdsHNS" sheetId="8" r:id="rId8"/>
    <sheet name="T-LargeMmlHNH" sheetId="10" r:id="rId9"/>
    <sheet name="T-SmallMmlHNH" sheetId="11" r:id="rId10"/>
    <sheet name="T-MarineMmlHNH" sheetId="12" r:id="rId11"/>
    <sheet name="T-BirdsHNH" sheetId="13" r:id="rId12"/>
    <sheet name="T-LargeMmlHYG" sheetId="14" r:id="rId13"/>
    <sheet name="T-SmallMmlHYG" sheetId="15" r:id="rId14"/>
    <sheet name="T-MarineMmlHYG" sheetId="16" r:id="rId15"/>
    <sheet name="T-BirdsHYG" sheetId="17" r:id="rId16"/>
    <sheet name="T-LargeMmlWWP" sheetId="18" r:id="rId17"/>
    <sheet name="T-SmallMmlWWP" sheetId="19" r:id="rId18"/>
    <sheet name="T-MarineMmlWWP" sheetId="20" r:id="rId19"/>
    <sheet name="T-BirdsWWP" sheetId="21" r:id="rId20"/>
    <sheet name="T-LargeMmlSIT" sheetId="22" r:id="rId21"/>
    <sheet name="T-SmallMmlSIT" sheetId="23" r:id="rId22"/>
    <sheet name="T-MarineMmlSIT" sheetId="24" r:id="rId23"/>
    <sheet name="T-BirdsSIT" sheetId="25" r:id="rId24"/>
    <sheet name="T-LargeMmlYAK" sheetId="29" r:id="rId25"/>
    <sheet name="T-SmallMmlYAK" sheetId="28" r:id="rId26"/>
    <sheet name="T-MarineMmlYAK" sheetId="27" r:id="rId27"/>
    <sheet name="T-BirdsYAK" sheetId="26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community_01Constant">[1]Constants!$B$1</definedName>
    <definedName name="community_02Constant">[1]Constants!$B$2</definedName>
    <definedName name="community_03Constant">[1]Constants!$B$3</definedName>
    <definedName name="community_04Constant">[1]Constants!$B$4</definedName>
    <definedName name="community_05Constant">[1]Constants!$B$5</definedName>
    <definedName name="community_06Constant">[1]Constants!$B$6</definedName>
    <definedName name="dataYear">[2]Constants!$B$3</definedName>
    <definedName name="_xlnm.Print_Area" localSheetId="3">'T-BirdsAGN'!$A$2:$H$26</definedName>
    <definedName name="_xlnm.Print_Area" localSheetId="11">'T-BirdsHNH'!$A$2:$H$26</definedName>
    <definedName name="_xlnm.Print_Area" localSheetId="7">'T-BirdsHNS'!$A$2:$H$29</definedName>
    <definedName name="_xlnm.Print_Area" localSheetId="15">'T-BirdsHYG'!$A$2:$H$25</definedName>
    <definedName name="_xlnm.Print_Area" localSheetId="23">'T-BirdsSIT'!$A$2:$H$28</definedName>
    <definedName name="_xlnm.Print_Area" localSheetId="19">'T-BirdsWWP'!$A$2:$H$26</definedName>
    <definedName name="_xlnm.Print_Area" localSheetId="27">'T-BirdsYAK'!$A$2:$H$31</definedName>
    <definedName name="_xlnm.Print_Area" localSheetId="0">'T-LargeMmlAGN'!$A$2:$P$38</definedName>
    <definedName name="_xlnm.Print_Area" localSheetId="8">'T-LargeMmlHNH'!$A$2:$P$39</definedName>
    <definedName name="_xlnm.Print_Area" localSheetId="4">'T-LargeMmlHNS'!$A$2:$P$39</definedName>
    <definedName name="_xlnm.Print_Area" localSheetId="12">'T-LargeMmlHYG'!$A$2:$P$39</definedName>
    <definedName name="_xlnm.Print_Area" localSheetId="20">'T-LargeMmlSIT'!$A$2:$P$38</definedName>
    <definedName name="_xlnm.Print_Area" localSheetId="16">'T-LargeMmlWWP'!$A$2:$P$38</definedName>
    <definedName name="_xlnm.Print_Area" localSheetId="24">'T-LargeMmlYAK'!$A$2:$P$20</definedName>
    <definedName name="_xlnm.Print_Area" localSheetId="2">'T-MarineMmlAGN'!$A$2:$P$19</definedName>
    <definedName name="_xlnm.Print_Area" localSheetId="10">'T-MarineMmlHNH'!$A$2:$P$19</definedName>
    <definedName name="_xlnm.Print_Area" localSheetId="6">'T-MarineMmlHNS'!$A$1:$P$20</definedName>
    <definedName name="_xlnm.Print_Area" localSheetId="14">'T-MarineMmlHYG'!$A$2:$P$19</definedName>
    <definedName name="_xlnm.Print_Area" localSheetId="22">'T-MarineMmlSIT'!$A$2:$P$37</definedName>
    <definedName name="_xlnm.Print_Area" localSheetId="26">'T-MarineMmlYAK'!$A$1:$P$18</definedName>
    <definedName name="_xlnm.Print_Area" localSheetId="1">'T-SmallMmlAGN'!$A$2:$P$21</definedName>
    <definedName name="_xlnm.Print_Area" localSheetId="9">'T-SmallMmlHNH'!$A$2:$P$21</definedName>
    <definedName name="_xlnm.Print_Area" localSheetId="5">'T-SmallMmlHNS'!$A$2:$P$21</definedName>
    <definedName name="_xlnm.Print_Area" localSheetId="13">'T-SmallMmlHYG'!$A$2:$P$21</definedName>
    <definedName name="_xlnm.Print_Area" localSheetId="21">'T-SmallMmlSIT'!$A$2:$P$21</definedName>
    <definedName name="_xlnm.Print_Area" localSheetId="17">'T-SmallMmlWWP'!$A$2:$P$22</definedName>
    <definedName name="_xlnm.Print_Area" localSheetId="25">'T-SmallMmlYAK'!$A$2:$P$21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29" l="1"/>
  <c r="R19" i="29" s="1"/>
  <c r="N19" i="29"/>
  <c r="M19" i="29"/>
  <c r="L19" i="29"/>
  <c r="K19" i="29"/>
  <c r="K4" i="29" s="1"/>
  <c r="J19" i="29"/>
  <c r="I19" i="29"/>
  <c r="H19" i="29"/>
  <c r="G19" i="29"/>
  <c r="F19" i="29"/>
  <c r="E19" i="29"/>
  <c r="D19" i="29"/>
  <c r="C19" i="29"/>
  <c r="C4" i="29" s="1"/>
  <c r="B19" i="29"/>
  <c r="A19" i="29"/>
  <c r="P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A18" i="29"/>
  <c r="P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R17" i="29" s="1"/>
  <c r="A17" i="29"/>
  <c r="P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16" i="29"/>
  <c r="P15" i="29"/>
  <c r="R15" i="29" s="1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15" i="29"/>
  <c r="P14" i="29"/>
  <c r="R14" i="29" s="1"/>
  <c r="N14" i="29"/>
  <c r="M14" i="29"/>
  <c r="L14" i="29"/>
  <c r="K14" i="29"/>
  <c r="J14" i="29"/>
  <c r="I14" i="29"/>
  <c r="I4" i="29" s="1"/>
  <c r="H14" i="29"/>
  <c r="G14" i="29"/>
  <c r="G4" i="29" s="1"/>
  <c r="F14" i="29"/>
  <c r="E14" i="29"/>
  <c r="D14" i="29"/>
  <c r="C14" i="29"/>
  <c r="B14" i="29"/>
  <c r="A14" i="29"/>
  <c r="P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13" i="29"/>
  <c r="P12" i="29"/>
  <c r="N12" i="29"/>
  <c r="M12" i="29"/>
  <c r="L12" i="29"/>
  <c r="K12" i="29"/>
  <c r="J12" i="29"/>
  <c r="I12" i="29"/>
  <c r="H12" i="29"/>
  <c r="G12" i="29"/>
  <c r="F12" i="29"/>
  <c r="R12" i="29" s="1"/>
  <c r="E12" i="29"/>
  <c r="D12" i="29"/>
  <c r="C12" i="29"/>
  <c r="B12" i="29"/>
  <c r="A12" i="29"/>
  <c r="P11" i="29"/>
  <c r="N11" i="29"/>
  <c r="M11" i="29"/>
  <c r="L11" i="29"/>
  <c r="K11" i="29"/>
  <c r="J11" i="29"/>
  <c r="I11" i="29"/>
  <c r="H11" i="29"/>
  <c r="G11" i="29"/>
  <c r="F11" i="29"/>
  <c r="R11" i="29" s="1"/>
  <c r="E11" i="29"/>
  <c r="D11" i="29"/>
  <c r="C11" i="29"/>
  <c r="B11" i="29"/>
  <c r="A11" i="29"/>
  <c r="P10" i="29"/>
  <c r="N10" i="29"/>
  <c r="M10" i="29"/>
  <c r="L10" i="29"/>
  <c r="K10" i="29"/>
  <c r="J10" i="29"/>
  <c r="I10" i="29"/>
  <c r="H10" i="29"/>
  <c r="G10" i="29"/>
  <c r="F10" i="29"/>
  <c r="R10" i="29" s="1"/>
  <c r="E10" i="29"/>
  <c r="D10" i="29"/>
  <c r="C10" i="29"/>
  <c r="B10" i="29"/>
  <c r="A10" i="29"/>
  <c r="R9" i="29"/>
  <c r="P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9" i="29"/>
  <c r="P8" i="29"/>
  <c r="N8" i="29"/>
  <c r="M8" i="29"/>
  <c r="L8" i="29"/>
  <c r="K8" i="29"/>
  <c r="J8" i="29"/>
  <c r="I8" i="29"/>
  <c r="H8" i="29"/>
  <c r="G8" i="29"/>
  <c r="F8" i="29"/>
  <c r="R8" i="29" s="1"/>
  <c r="E8" i="29"/>
  <c r="D8" i="29"/>
  <c r="C8" i="29"/>
  <c r="B8" i="29"/>
  <c r="A8" i="29"/>
  <c r="P7" i="29"/>
  <c r="N7" i="29"/>
  <c r="M7" i="29"/>
  <c r="L7" i="29"/>
  <c r="K7" i="29"/>
  <c r="J7" i="29"/>
  <c r="I7" i="29"/>
  <c r="H7" i="29"/>
  <c r="G7" i="29"/>
  <c r="F7" i="29"/>
  <c r="R7" i="29" s="1"/>
  <c r="E7" i="29"/>
  <c r="D7" i="29"/>
  <c r="C7" i="29"/>
  <c r="B7" i="29"/>
  <c r="A7" i="29"/>
  <c r="R6" i="29"/>
  <c r="P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A6" i="29"/>
  <c r="P4" i="29"/>
  <c r="N4" i="29"/>
  <c r="M4" i="29"/>
  <c r="L4" i="29"/>
  <c r="J4" i="29"/>
  <c r="H4" i="29"/>
  <c r="F4" i="29"/>
  <c r="E4" i="29"/>
  <c r="D4" i="29"/>
  <c r="B4" i="29"/>
  <c r="A1" i="29"/>
  <c r="P20" i="28"/>
  <c r="R20" i="28" s="1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20" i="28"/>
  <c r="P19" i="28"/>
  <c r="R19" i="28" s="1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19" i="28"/>
  <c r="P18" i="28"/>
  <c r="R18" i="28" s="1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18" i="28"/>
  <c r="P17" i="28"/>
  <c r="R17" i="28" s="1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17" i="28"/>
  <c r="P16" i="28"/>
  <c r="R16" i="28" s="1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16" i="28"/>
  <c r="P15" i="28"/>
  <c r="R15" i="28" s="1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A15" i="28"/>
  <c r="P14" i="28"/>
  <c r="R14" i="28" s="1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14" i="28"/>
  <c r="P13" i="28"/>
  <c r="R13" i="28" s="1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13" i="28"/>
  <c r="P12" i="28"/>
  <c r="R12" i="28" s="1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A12" i="28"/>
  <c r="P11" i="28"/>
  <c r="R11" i="28" s="1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11" i="28"/>
  <c r="P10" i="28"/>
  <c r="R10" i="28" s="1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A10" i="28"/>
  <c r="P9" i="28"/>
  <c r="R9" i="28" s="1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A9" i="28"/>
  <c r="P8" i="28"/>
  <c r="R8" i="28" s="1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8" i="28"/>
  <c r="P7" i="28"/>
  <c r="R7" i="28" s="1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A7" i="28"/>
  <c r="P6" i="28"/>
  <c r="R6" i="28" s="1"/>
  <c r="N6" i="28"/>
  <c r="M6" i="28"/>
  <c r="L6" i="28"/>
  <c r="K6" i="28"/>
  <c r="J6" i="28"/>
  <c r="I6" i="28"/>
  <c r="I4" i="28" s="1"/>
  <c r="H6" i="28"/>
  <c r="G6" i="28"/>
  <c r="F6" i="28"/>
  <c r="E6" i="28"/>
  <c r="D6" i="28"/>
  <c r="C6" i="28"/>
  <c r="B6" i="28"/>
  <c r="A6" i="28"/>
  <c r="P4" i="28"/>
  <c r="N4" i="28"/>
  <c r="M4" i="28"/>
  <c r="L4" i="28"/>
  <c r="K4" i="28"/>
  <c r="J4" i="28"/>
  <c r="H4" i="28"/>
  <c r="G4" i="28"/>
  <c r="F4" i="28"/>
  <c r="E4" i="28"/>
  <c r="D4" i="28"/>
  <c r="C4" i="28"/>
  <c r="B4" i="28"/>
  <c r="A1" i="28"/>
  <c r="R22" i="27"/>
  <c r="R21" i="27"/>
  <c r="R20" i="27"/>
  <c r="R19" i="27"/>
  <c r="R18" i="27"/>
  <c r="P17" i="27"/>
  <c r="R17" i="27" s="1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P16" i="27"/>
  <c r="N16" i="27"/>
  <c r="M16" i="27"/>
  <c r="L16" i="27"/>
  <c r="K16" i="27"/>
  <c r="J16" i="27"/>
  <c r="I16" i="27"/>
  <c r="H16" i="27"/>
  <c r="G16" i="27"/>
  <c r="F16" i="27"/>
  <c r="R16" i="27" s="1"/>
  <c r="E16" i="27"/>
  <c r="D16" i="27"/>
  <c r="C16" i="27"/>
  <c r="B16" i="27"/>
  <c r="A16" i="27"/>
  <c r="P15" i="27"/>
  <c r="N15" i="27"/>
  <c r="M15" i="27"/>
  <c r="L15" i="27"/>
  <c r="K15" i="27"/>
  <c r="J15" i="27"/>
  <c r="I15" i="27"/>
  <c r="H15" i="27"/>
  <c r="G15" i="27"/>
  <c r="F15" i="27"/>
  <c r="R15" i="27" s="1"/>
  <c r="E15" i="27"/>
  <c r="D15" i="27"/>
  <c r="C15" i="27"/>
  <c r="B15" i="27"/>
  <c r="A15" i="27"/>
  <c r="P14" i="27"/>
  <c r="N14" i="27"/>
  <c r="M14" i="27"/>
  <c r="L14" i="27"/>
  <c r="K14" i="27"/>
  <c r="J14" i="27"/>
  <c r="I14" i="27"/>
  <c r="H14" i="27"/>
  <c r="G14" i="27"/>
  <c r="F14" i="27"/>
  <c r="R14" i="27" s="1"/>
  <c r="E14" i="27"/>
  <c r="D14" i="27"/>
  <c r="C14" i="27"/>
  <c r="B14" i="27"/>
  <c r="A14" i="27"/>
  <c r="P13" i="27"/>
  <c r="N13" i="27"/>
  <c r="M13" i="27"/>
  <c r="L13" i="27"/>
  <c r="K13" i="27"/>
  <c r="J13" i="27"/>
  <c r="I13" i="27"/>
  <c r="H13" i="27"/>
  <c r="G13" i="27"/>
  <c r="F13" i="27"/>
  <c r="R13" i="27" s="1"/>
  <c r="E13" i="27"/>
  <c r="D13" i="27"/>
  <c r="C13" i="27"/>
  <c r="B13" i="27"/>
  <c r="A13" i="27"/>
  <c r="P12" i="27"/>
  <c r="N12" i="27"/>
  <c r="M12" i="27"/>
  <c r="L12" i="27"/>
  <c r="K12" i="27"/>
  <c r="J12" i="27"/>
  <c r="I12" i="27"/>
  <c r="H12" i="27"/>
  <c r="G12" i="27"/>
  <c r="F12" i="27"/>
  <c r="R12" i="27" s="1"/>
  <c r="E12" i="27"/>
  <c r="D12" i="27"/>
  <c r="C12" i="27"/>
  <c r="B12" i="27"/>
  <c r="A12" i="27"/>
  <c r="P11" i="27"/>
  <c r="N11" i="27"/>
  <c r="M11" i="27"/>
  <c r="L11" i="27"/>
  <c r="K11" i="27"/>
  <c r="J11" i="27"/>
  <c r="I11" i="27"/>
  <c r="H11" i="27"/>
  <c r="G11" i="27"/>
  <c r="F11" i="27"/>
  <c r="R11" i="27" s="1"/>
  <c r="E11" i="27"/>
  <c r="D11" i="27"/>
  <c r="C11" i="27"/>
  <c r="B11" i="27"/>
  <c r="A11" i="27"/>
  <c r="P10" i="27"/>
  <c r="N10" i="27"/>
  <c r="M10" i="27"/>
  <c r="L10" i="27"/>
  <c r="K10" i="27"/>
  <c r="J10" i="27"/>
  <c r="I10" i="27"/>
  <c r="H10" i="27"/>
  <c r="G10" i="27"/>
  <c r="F10" i="27"/>
  <c r="R10" i="27" s="1"/>
  <c r="E10" i="27"/>
  <c r="D10" i="27"/>
  <c r="C10" i="27"/>
  <c r="B10" i="27"/>
  <c r="A10" i="27"/>
  <c r="P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P8" i="27"/>
  <c r="Q7" i="27" s="1"/>
  <c r="Q4" i="27" s="1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P7" i="27"/>
  <c r="N7" i="27"/>
  <c r="M7" i="27"/>
  <c r="L7" i="27"/>
  <c r="L4" i="27" s="1"/>
  <c r="K7" i="27"/>
  <c r="J7" i="27"/>
  <c r="I7" i="27"/>
  <c r="H7" i="27"/>
  <c r="G7" i="27"/>
  <c r="G4" i="27" s="1"/>
  <c r="F7" i="27"/>
  <c r="E7" i="27"/>
  <c r="D7" i="27"/>
  <c r="D4" i="27" s="1"/>
  <c r="C7" i="27"/>
  <c r="B7" i="27"/>
  <c r="A7" i="27"/>
  <c r="P6" i="27"/>
  <c r="N6" i="27"/>
  <c r="N4" i="27" s="1"/>
  <c r="M6" i="27"/>
  <c r="L6" i="27"/>
  <c r="K6" i="27"/>
  <c r="K4" i="27" s="1"/>
  <c r="J6" i="27"/>
  <c r="I6" i="27"/>
  <c r="H6" i="27"/>
  <c r="G6" i="27"/>
  <c r="F6" i="27"/>
  <c r="F4" i="27" s="1"/>
  <c r="E6" i="27"/>
  <c r="D6" i="27"/>
  <c r="C6" i="27"/>
  <c r="C4" i="27" s="1"/>
  <c r="B6" i="27"/>
  <c r="A6" i="27"/>
  <c r="P4" i="27"/>
  <c r="M4" i="27"/>
  <c r="J4" i="27"/>
  <c r="I4" i="27"/>
  <c r="H4" i="27"/>
  <c r="E4" i="27"/>
  <c r="B4" i="27"/>
  <c r="S4" i="27" s="1"/>
  <c r="A4" i="27"/>
  <c r="A1" i="27"/>
  <c r="H30" i="26"/>
  <c r="F30" i="26"/>
  <c r="E30" i="26"/>
  <c r="D30" i="26"/>
  <c r="B30" i="26"/>
  <c r="A30" i="26"/>
  <c r="H29" i="26"/>
  <c r="F29" i="26"/>
  <c r="E29" i="26"/>
  <c r="D29" i="26"/>
  <c r="B29" i="26"/>
  <c r="A29" i="26"/>
  <c r="H28" i="26"/>
  <c r="F28" i="26"/>
  <c r="E28" i="26"/>
  <c r="D28" i="26"/>
  <c r="B28" i="26"/>
  <c r="A28" i="26"/>
  <c r="H27" i="26"/>
  <c r="F27" i="26"/>
  <c r="E27" i="26"/>
  <c r="D27" i="26"/>
  <c r="B27" i="26"/>
  <c r="A27" i="26"/>
  <c r="H26" i="26"/>
  <c r="F26" i="26"/>
  <c r="E26" i="26"/>
  <c r="D26" i="26"/>
  <c r="B26" i="26"/>
  <c r="A26" i="26"/>
  <c r="H25" i="26"/>
  <c r="F25" i="26"/>
  <c r="E25" i="26"/>
  <c r="D25" i="26"/>
  <c r="B25" i="26"/>
  <c r="A25" i="26"/>
  <c r="H24" i="26"/>
  <c r="F24" i="26"/>
  <c r="E24" i="26"/>
  <c r="D24" i="26"/>
  <c r="B24" i="26"/>
  <c r="A24" i="26"/>
  <c r="H23" i="26"/>
  <c r="F23" i="26"/>
  <c r="E23" i="26"/>
  <c r="D23" i="26"/>
  <c r="B23" i="26"/>
  <c r="A23" i="26"/>
  <c r="H22" i="26"/>
  <c r="F22" i="26"/>
  <c r="E22" i="26"/>
  <c r="D22" i="26"/>
  <c r="B22" i="26"/>
  <c r="A22" i="26"/>
  <c r="H21" i="26"/>
  <c r="F21" i="26"/>
  <c r="E21" i="26"/>
  <c r="D21" i="26"/>
  <c r="B21" i="26"/>
  <c r="A21" i="26"/>
  <c r="H20" i="26"/>
  <c r="J20" i="26" s="1"/>
  <c r="F20" i="26"/>
  <c r="E20" i="26"/>
  <c r="D20" i="26"/>
  <c r="B20" i="26"/>
  <c r="A20" i="26"/>
  <c r="H19" i="26"/>
  <c r="F19" i="26"/>
  <c r="E19" i="26"/>
  <c r="D19" i="26"/>
  <c r="J19" i="26" s="1"/>
  <c r="B19" i="26"/>
  <c r="A19" i="26"/>
  <c r="H18" i="26"/>
  <c r="J18" i="26" s="1"/>
  <c r="F18" i="26"/>
  <c r="E18" i="26"/>
  <c r="D18" i="26"/>
  <c r="B18" i="26"/>
  <c r="A18" i="26"/>
  <c r="H17" i="26"/>
  <c r="F17" i="26"/>
  <c r="E17" i="26"/>
  <c r="D17" i="26"/>
  <c r="J17" i="26" s="1"/>
  <c r="B17" i="26"/>
  <c r="A17" i="26"/>
  <c r="H16" i="26"/>
  <c r="J16" i="26" s="1"/>
  <c r="F16" i="26"/>
  <c r="E16" i="26"/>
  <c r="D16" i="26"/>
  <c r="B16" i="26"/>
  <c r="A16" i="26"/>
  <c r="J15" i="26"/>
  <c r="H15" i="26"/>
  <c r="F15" i="26"/>
  <c r="E15" i="26"/>
  <c r="D15" i="26"/>
  <c r="B15" i="26"/>
  <c r="A15" i="26"/>
  <c r="H14" i="26"/>
  <c r="J14" i="26" s="1"/>
  <c r="F14" i="26"/>
  <c r="E14" i="26"/>
  <c r="D14" i="26"/>
  <c r="B14" i="26"/>
  <c r="A14" i="26"/>
  <c r="H13" i="26"/>
  <c r="F13" i="26"/>
  <c r="J13" i="26" s="1"/>
  <c r="E13" i="26"/>
  <c r="D13" i="26"/>
  <c r="B13" i="26"/>
  <c r="A13" i="26"/>
  <c r="H12" i="26"/>
  <c r="J12" i="26" s="1"/>
  <c r="F12" i="26"/>
  <c r="E12" i="26"/>
  <c r="D12" i="26"/>
  <c r="B12" i="26"/>
  <c r="A12" i="26"/>
  <c r="H11" i="26"/>
  <c r="F11" i="26"/>
  <c r="E11" i="26"/>
  <c r="D11" i="26"/>
  <c r="J11" i="26" s="1"/>
  <c r="B11" i="26"/>
  <c r="A11" i="26"/>
  <c r="H10" i="26"/>
  <c r="J10" i="26" s="1"/>
  <c r="F10" i="26"/>
  <c r="E10" i="26"/>
  <c r="D10" i="26"/>
  <c r="B10" i="26"/>
  <c r="A10" i="26"/>
  <c r="H9" i="26"/>
  <c r="F9" i="26"/>
  <c r="E9" i="26"/>
  <c r="D9" i="26"/>
  <c r="J9" i="26" s="1"/>
  <c r="B9" i="26"/>
  <c r="A9" i="26"/>
  <c r="H8" i="26"/>
  <c r="J8" i="26" s="1"/>
  <c r="F8" i="26"/>
  <c r="E8" i="26"/>
  <c r="D8" i="26"/>
  <c r="B8" i="26"/>
  <c r="B4" i="26" s="1"/>
  <c r="A8" i="26"/>
  <c r="J7" i="26"/>
  <c r="H7" i="26"/>
  <c r="F7" i="26"/>
  <c r="E7" i="26"/>
  <c r="D7" i="26"/>
  <c r="D4" i="26" s="1"/>
  <c r="B7" i="26"/>
  <c r="A7" i="26"/>
  <c r="H6" i="26"/>
  <c r="J6" i="26" s="1"/>
  <c r="F6" i="26"/>
  <c r="E6" i="26"/>
  <c r="E4" i="26" s="1"/>
  <c r="D6" i="26"/>
  <c r="B6" i="26"/>
  <c r="A6" i="26"/>
  <c r="F4" i="26"/>
  <c r="C4" i="26"/>
  <c r="A1" i="26"/>
  <c r="R4" i="29" l="1"/>
  <c r="R4" i="28"/>
  <c r="R4" i="27"/>
  <c r="H4" i="26"/>
  <c r="J4" i="26" s="1"/>
  <c r="H27" i="25" l="1"/>
  <c r="J27" i="25" s="1"/>
  <c r="F27" i="25"/>
  <c r="E27" i="25"/>
  <c r="D27" i="25"/>
  <c r="B27" i="25"/>
  <c r="A27" i="25"/>
  <c r="J26" i="25"/>
  <c r="H26" i="25"/>
  <c r="F26" i="25"/>
  <c r="E26" i="25"/>
  <c r="D26" i="25"/>
  <c r="C26" i="25"/>
  <c r="B26" i="25"/>
  <c r="A26" i="25"/>
  <c r="J25" i="25"/>
  <c r="H25" i="25"/>
  <c r="F25" i="25"/>
  <c r="E25" i="25"/>
  <c r="D25" i="25"/>
  <c r="C25" i="25"/>
  <c r="B25" i="25"/>
  <c r="A25" i="25"/>
  <c r="J24" i="25"/>
  <c r="H24" i="25"/>
  <c r="F24" i="25"/>
  <c r="E24" i="25"/>
  <c r="D24" i="25"/>
  <c r="C24" i="25"/>
  <c r="B24" i="25"/>
  <c r="A24" i="25"/>
  <c r="J23" i="25"/>
  <c r="H23" i="25"/>
  <c r="F23" i="25"/>
  <c r="E23" i="25"/>
  <c r="D23" i="25"/>
  <c r="C23" i="25"/>
  <c r="B23" i="25"/>
  <c r="A23" i="25"/>
  <c r="J22" i="25"/>
  <c r="H22" i="25"/>
  <c r="F22" i="25"/>
  <c r="E22" i="25"/>
  <c r="D22" i="25"/>
  <c r="C22" i="25"/>
  <c r="B22" i="25"/>
  <c r="A22" i="25"/>
  <c r="J21" i="25"/>
  <c r="H21" i="25"/>
  <c r="F21" i="25"/>
  <c r="E21" i="25"/>
  <c r="D21" i="25"/>
  <c r="C21" i="25"/>
  <c r="B21" i="25"/>
  <c r="A21" i="25"/>
  <c r="J20" i="25"/>
  <c r="H20" i="25"/>
  <c r="F20" i="25"/>
  <c r="E20" i="25"/>
  <c r="D20" i="25"/>
  <c r="C20" i="25"/>
  <c r="B20" i="25"/>
  <c r="A20" i="25"/>
  <c r="J19" i="25"/>
  <c r="H19" i="25"/>
  <c r="F19" i="25"/>
  <c r="E19" i="25"/>
  <c r="D19" i="25"/>
  <c r="C19" i="25"/>
  <c r="B19" i="25"/>
  <c r="A19" i="25"/>
  <c r="J18" i="25"/>
  <c r="H18" i="25"/>
  <c r="F18" i="25"/>
  <c r="E18" i="25"/>
  <c r="D18" i="25"/>
  <c r="C18" i="25"/>
  <c r="B18" i="25"/>
  <c r="A18" i="25"/>
  <c r="J17" i="25"/>
  <c r="H17" i="25"/>
  <c r="F17" i="25"/>
  <c r="E17" i="25"/>
  <c r="D17" i="25"/>
  <c r="C17" i="25"/>
  <c r="B17" i="25"/>
  <c r="A17" i="25"/>
  <c r="J16" i="25"/>
  <c r="H16" i="25"/>
  <c r="F16" i="25"/>
  <c r="E16" i="25"/>
  <c r="D16" i="25"/>
  <c r="C16" i="25"/>
  <c r="B16" i="25"/>
  <c r="A16" i="25"/>
  <c r="J15" i="25"/>
  <c r="H15" i="25"/>
  <c r="F15" i="25"/>
  <c r="E15" i="25"/>
  <c r="D15" i="25"/>
  <c r="B15" i="25"/>
  <c r="A15" i="25"/>
  <c r="H14" i="25"/>
  <c r="J14" i="25" s="1"/>
  <c r="F14" i="25"/>
  <c r="E14" i="25"/>
  <c r="D14" i="25"/>
  <c r="B14" i="25"/>
  <c r="A14" i="25"/>
  <c r="H13" i="25"/>
  <c r="J13" i="25" s="1"/>
  <c r="F13" i="25"/>
  <c r="E13" i="25"/>
  <c r="D13" i="25"/>
  <c r="C13" i="25"/>
  <c r="B13" i="25"/>
  <c r="A13" i="25"/>
  <c r="H12" i="25"/>
  <c r="J12" i="25" s="1"/>
  <c r="F12" i="25"/>
  <c r="E12" i="25"/>
  <c r="D12" i="25"/>
  <c r="C12" i="25"/>
  <c r="B12" i="25"/>
  <c r="A12" i="25"/>
  <c r="H11" i="25"/>
  <c r="J11" i="25" s="1"/>
  <c r="F11" i="25"/>
  <c r="E11" i="25"/>
  <c r="D11" i="25"/>
  <c r="C11" i="25"/>
  <c r="B11" i="25"/>
  <c r="A11" i="25"/>
  <c r="H10" i="25"/>
  <c r="J10" i="25" s="1"/>
  <c r="F10" i="25"/>
  <c r="E10" i="25"/>
  <c r="D10" i="25"/>
  <c r="C10" i="25"/>
  <c r="B10" i="25"/>
  <c r="A10" i="25"/>
  <c r="H9" i="25"/>
  <c r="J9" i="25" s="1"/>
  <c r="F9" i="25"/>
  <c r="E9" i="25"/>
  <c r="D9" i="25"/>
  <c r="C9" i="25"/>
  <c r="B9" i="25"/>
  <c r="A9" i="25"/>
  <c r="H8" i="25"/>
  <c r="J8" i="25" s="1"/>
  <c r="F8" i="25"/>
  <c r="E8" i="25"/>
  <c r="D8" i="25"/>
  <c r="C8" i="25"/>
  <c r="B8" i="25"/>
  <c r="A8" i="25"/>
  <c r="H7" i="25"/>
  <c r="J7" i="25" s="1"/>
  <c r="F7" i="25"/>
  <c r="F4" i="25" s="1"/>
  <c r="E7" i="25"/>
  <c r="D7" i="25"/>
  <c r="C7" i="25"/>
  <c r="B7" i="25"/>
  <c r="A7" i="25"/>
  <c r="H6" i="25"/>
  <c r="J6" i="25" s="1"/>
  <c r="F6" i="25"/>
  <c r="E6" i="25"/>
  <c r="D6" i="25"/>
  <c r="C6" i="25"/>
  <c r="B6" i="25"/>
  <c r="A6" i="25"/>
  <c r="E4" i="25"/>
  <c r="D4" i="25"/>
  <c r="C4" i="25"/>
  <c r="B4" i="25"/>
  <c r="A1" i="25"/>
  <c r="P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36" i="24"/>
  <c r="P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35" i="24"/>
  <c r="P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34" i="24"/>
  <c r="P33" i="24"/>
  <c r="N33" i="24"/>
  <c r="M33" i="24"/>
  <c r="L33" i="24"/>
  <c r="K33" i="24"/>
  <c r="J33" i="24"/>
  <c r="I33" i="24"/>
  <c r="H33" i="24"/>
  <c r="G33" i="24"/>
  <c r="F33" i="24"/>
  <c r="R33" i="24" s="1"/>
  <c r="E33" i="24"/>
  <c r="D33" i="24"/>
  <c r="C33" i="24"/>
  <c r="B33" i="24"/>
  <c r="A33" i="24"/>
  <c r="P32" i="24"/>
  <c r="N32" i="24"/>
  <c r="M32" i="24"/>
  <c r="L32" i="24"/>
  <c r="K32" i="24"/>
  <c r="J32" i="24"/>
  <c r="I32" i="24"/>
  <c r="H32" i="24"/>
  <c r="G32" i="24"/>
  <c r="F32" i="24"/>
  <c r="R32" i="24" s="1"/>
  <c r="E32" i="24"/>
  <c r="D32" i="24"/>
  <c r="C32" i="24"/>
  <c r="B32" i="24"/>
  <c r="A32" i="24"/>
  <c r="P31" i="24"/>
  <c r="N31" i="24"/>
  <c r="M31" i="24"/>
  <c r="L31" i="24"/>
  <c r="K31" i="24"/>
  <c r="J31" i="24"/>
  <c r="I31" i="24"/>
  <c r="H31" i="24"/>
  <c r="G31" i="24"/>
  <c r="F31" i="24"/>
  <c r="R31" i="24" s="1"/>
  <c r="E31" i="24"/>
  <c r="D31" i="24"/>
  <c r="C31" i="24"/>
  <c r="B31" i="24"/>
  <c r="A31" i="24"/>
  <c r="P30" i="24"/>
  <c r="N30" i="24"/>
  <c r="M30" i="24"/>
  <c r="L30" i="24"/>
  <c r="K30" i="24"/>
  <c r="J30" i="24"/>
  <c r="I30" i="24"/>
  <c r="H30" i="24"/>
  <c r="G30" i="24"/>
  <c r="F30" i="24"/>
  <c r="R30" i="24" s="1"/>
  <c r="E30" i="24"/>
  <c r="D30" i="24"/>
  <c r="C30" i="24"/>
  <c r="B30" i="24"/>
  <c r="A30" i="24"/>
  <c r="P29" i="24"/>
  <c r="N29" i="24"/>
  <c r="M29" i="24"/>
  <c r="L29" i="24"/>
  <c r="K29" i="24"/>
  <c r="J29" i="24"/>
  <c r="I29" i="24"/>
  <c r="H29" i="24"/>
  <c r="G29" i="24"/>
  <c r="F29" i="24"/>
  <c r="R29" i="24" s="1"/>
  <c r="E29" i="24"/>
  <c r="D29" i="24"/>
  <c r="C29" i="24"/>
  <c r="B29" i="24"/>
  <c r="A29" i="24"/>
  <c r="P28" i="24"/>
  <c r="N28" i="24"/>
  <c r="M28" i="24"/>
  <c r="L28" i="24"/>
  <c r="K28" i="24"/>
  <c r="J28" i="24"/>
  <c r="I28" i="24"/>
  <c r="H28" i="24"/>
  <c r="G28" i="24"/>
  <c r="F28" i="24"/>
  <c r="R28" i="24" s="1"/>
  <c r="E28" i="24"/>
  <c r="D28" i="24"/>
  <c r="C28" i="24"/>
  <c r="B28" i="24"/>
  <c r="A28" i="24"/>
  <c r="P27" i="24"/>
  <c r="N27" i="24"/>
  <c r="M27" i="24"/>
  <c r="L27" i="24"/>
  <c r="K27" i="24"/>
  <c r="J27" i="24"/>
  <c r="I27" i="24"/>
  <c r="H27" i="24"/>
  <c r="G27" i="24"/>
  <c r="F27" i="24"/>
  <c r="R27" i="24" s="1"/>
  <c r="E27" i="24"/>
  <c r="D27" i="24"/>
  <c r="C27" i="24"/>
  <c r="B27" i="24"/>
  <c r="A27" i="24"/>
  <c r="P26" i="24"/>
  <c r="N26" i="24"/>
  <c r="M26" i="24"/>
  <c r="L26" i="24"/>
  <c r="K26" i="24"/>
  <c r="J26" i="24"/>
  <c r="I26" i="24"/>
  <c r="H26" i="24"/>
  <c r="G26" i="24"/>
  <c r="F26" i="24"/>
  <c r="R26" i="24" s="1"/>
  <c r="E26" i="24"/>
  <c r="D26" i="24"/>
  <c r="C26" i="24"/>
  <c r="B26" i="24"/>
  <c r="A26" i="24"/>
  <c r="P25" i="24"/>
  <c r="N25" i="24"/>
  <c r="M25" i="24"/>
  <c r="L25" i="24"/>
  <c r="K25" i="24"/>
  <c r="J25" i="24"/>
  <c r="I25" i="24"/>
  <c r="H25" i="24"/>
  <c r="G25" i="24"/>
  <c r="F25" i="24"/>
  <c r="R25" i="24" s="1"/>
  <c r="E25" i="24"/>
  <c r="D25" i="24"/>
  <c r="C25" i="24"/>
  <c r="B25" i="24"/>
  <c r="A25" i="24"/>
  <c r="P24" i="24"/>
  <c r="N24" i="24"/>
  <c r="M24" i="24"/>
  <c r="L24" i="24"/>
  <c r="K24" i="24"/>
  <c r="J24" i="24"/>
  <c r="I24" i="24"/>
  <c r="H24" i="24"/>
  <c r="G24" i="24"/>
  <c r="F24" i="24"/>
  <c r="R24" i="24" s="1"/>
  <c r="E24" i="24"/>
  <c r="D24" i="24"/>
  <c r="C24" i="24"/>
  <c r="B24" i="24"/>
  <c r="A24" i="24"/>
  <c r="P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23" i="24"/>
  <c r="P22" i="24"/>
  <c r="N22" i="24"/>
  <c r="M22" i="24"/>
  <c r="L22" i="24"/>
  <c r="K22" i="24"/>
  <c r="J22" i="24"/>
  <c r="I22" i="24"/>
  <c r="H22" i="24"/>
  <c r="G22" i="24"/>
  <c r="F22" i="24"/>
  <c r="R22" i="24" s="1"/>
  <c r="E22" i="24"/>
  <c r="D22" i="24"/>
  <c r="C22" i="24"/>
  <c r="B22" i="24"/>
  <c r="A22" i="24"/>
  <c r="P21" i="24"/>
  <c r="N21" i="24"/>
  <c r="M21" i="24"/>
  <c r="L21" i="24"/>
  <c r="K21" i="24"/>
  <c r="J21" i="24"/>
  <c r="I21" i="24"/>
  <c r="H21" i="24"/>
  <c r="G21" i="24"/>
  <c r="F21" i="24"/>
  <c r="R21" i="24" s="1"/>
  <c r="E21" i="24"/>
  <c r="D21" i="24"/>
  <c r="C21" i="24"/>
  <c r="B21" i="24"/>
  <c r="A21" i="24"/>
  <c r="P20" i="24"/>
  <c r="N20" i="24"/>
  <c r="M20" i="24"/>
  <c r="L20" i="24"/>
  <c r="K20" i="24"/>
  <c r="J20" i="24"/>
  <c r="I20" i="24"/>
  <c r="H20" i="24"/>
  <c r="G20" i="24"/>
  <c r="F20" i="24"/>
  <c r="R20" i="24" s="1"/>
  <c r="E20" i="24"/>
  <c r="D20" i="24"/>
  <c r="C20" i="24"/>
  <c r="B20" i="24"/>
  <c r="A20" i="24"/>
  <c r="P19" i="24"/>
  <c r="N19" i="24"/>
  <c r="M19" i="24"/>
  <c r="L19" i="24"/>
  <c r="K19" i="24"/>
  <c r="J19" i="24"/>
  <c r="I19" i="24"/>
  <c r="H19" i="24"/>
  <c r="G19" i="24"/>
  <c r="F19" i="24"/>
  <c r="R19" i="24" s="1"/>
  <c r="E19" i="24"/>
  <c r="D19" i="24"/>
  <c r="C19" i="24"/>
  <c r="B19" i="24"/>
  <c r="A19" i="24"/>
  <c r="P18" i="24"/>
  <c r="N18" i="24"/>
  <c r="M18" i="24"/>
  <c r="L18" i="24"/>
  <c r="K18" i="24"/>
  <c r="J18" i="24"/>
  <c r="I18" i="24"/>
  <c r="H18" i="24"/>
  <c r="G18" i="24"/>
  <c r="F18" i="24"/>
  <c r="R18" i="24" s="1"/>
  <c r="E18" i="24"/>
  <c r="D18" i="24"/>
  <c r="C18" i="24"/>
  <c r="B18" i="24"/>
  <c r="A18" i="24"/>
  <c r="P17" i="24"/>
  <c r="N17" i="24"/>
  <c r="M17" i="24"/>
  <c r="L17" i="24"/>
  <c r="K17" i="24"/>
  <c r="J17" i="24"/>
  <c r="I17" i="24"/>
  <c r="H17" i="24"/>
  <c r="G17" i="24"/>
  <c r="F17" i="24"/>
  <c r="R17" i="24" s="1"/>
  <c r="E17" i="24"/>
  <c r="D17" i="24"/>
  <c r="C17" i="24"/>
  <c r="B17" i="24"/>
  <c r="A17" i="24"/>
  <c r="P16" i="24"/>
  <c r="N16" i="24"/>
  <c r="M16" i="24"/>
  <c r="L16" i="24"/>
  <c r="K16" i="24"/>
  <c r="J16" i="24"/>
  <c r="I16" i="24"/>
  <c r="H16" i="24"/>
  <c r="G16" i="24"/>
  <c r="F16" i="24"/>
  <c r="R16" i="24" s="1"/>
  <c r="E16" i="24"/>
  <c r="D16" i="24"/>
  <c r="C16" i="24"/>
  <c r="B16" i="24"/>
  <c r="A16" i="24"/>
  <c r="P15" i="24"/>
  <c r="N15" i="24"/>
  <c r="M15" i="24"/>
  <c r="L15" i="24"/>
  <c r="K15" i="24"/>
  <c r="J15" i="24"/>
  <c r="I15" i="24"/>
  <c r="H15" i="24"/>
  <c r="G15" i="24"/>
  <c r="F15" i="24"/>
  <c r="R15" i="24" s="1"/>
  <c r="E15" i="24"/>
  <c r="D15" i="24"/>
  <c r="C15" i="24"/>
  <c r="B15" i="24"/>
  <c r="A15" i="24"/>
  <c r="P14" i="24"/>
  <c r="N14" i="24"/>
  <c r="M14" i="24"/>
  <c r="L14" i="24"/>
  <c r="K14" i="24"/>
  <c r="J14" i="24"/>
  <c r="I14" i="24"/>
  <c r="H14" i="24"/>
  <c r="G14" i="24"/>
  <c r="F14" i="24"/>
  <c r="R14" i="24" s="1"/>
  <c r="E14" i="24"/>
  <c r="D14" i="24"/>
  <c r="C14" i="24"/>
  <c r="B14" i="24"/>
  <c r="A14" i="24"/>
  <c r="P13" i="24"/>
  <c r="N13" i="24"/>
  <c r="M13" i="24"/>
  <c r="L13" i="24"/>
  <c r="K13" i="24"/>
  <c r="J13" i="24"/>
  <c r="I13" i="24"/>
  <c r="H13" i="24"/>
  <c r="G13" i="24"/>
  <c r="F13" i="24"/>
  <c r="R13" i="24" s="1"/>
  <c r="E13" i="24"/>
  <c r="D13" i="24"/>
  <c r="C13" i="24"/>
  <c r="B13" i="24"/>
  <c r="A13" i="24"/>
  <c r="P12" i="24"/>
  <c r="N12" i="24"/>
  <c r="M12" i="24"/>
  <c r="L12" i="24"/>
  <c r="K12" i="24"/>
  <c r="J12" i="24"/>
  <c r="I12" i="24"/>
  <c r="H12" i="24"/>
  <c r="G12" i="24"/>
  <c r="F12" i="24"/>
  <c r="R12" i="24" s="1"/>
  <c r="E12" i="24"/>
  <c r="D12" i="24"/>
  <c r="C12" i="24"/>
  <c r="B12" i="24"/>
  <c r="A12" i="24"/>
  <c r="P11" i="24"/>
  <c r="N11" i="24"/>
  <c r="M11" i="24"/>
  <c r="L11" i="24"/>
  <c r="K11" i="24"/>
  <c r="J11" i="24"/>
  <c r="I11" i="24"/>
  <c r="H11" i="24"/>
  <c r="G11" i="24"/>
  <c r="F11" i="24"/>
  <c r="R11" i="24" s="1"/>
  <c r="E11" i="24"/>
  <c r="D11" i="24"/>
  <c r="C11" i="24"/>
  <c r="B11" i="24"/>
  <c r="A11" i="24"/>
  <c r="P10" i="24"/>
  <c r="N10" i="24"/>
  <c r="M10" i="24"/>
  <c r="L10" i="24"/>
  <c r="K10" i="24"/>
  <c r="J10" i="24"/>
  <c r="I10" i="24"/>
  <c r="H10" i="24"/>
  <c r="G10" i="24"/>
  <c r="F10" i="24"/>
  <c r="R10" i="24" s="1"/>
  <c r="E10" i="24"/>
  <c r="D10" i="24"/>
  <c r="C10" i="24"/>
  <c r="B10" i="24"/>
  <c r="A10" i="24"/>
  <c r="P9" i="24"/>
  <c r="N9" i="24"/>
  <c r="M9" i="24"/>
  <c r="L9" i="24"/>
  <c r="K9" i="24"/>
  <c r="J9" i="24"/>
  <c r="I9" i="24"/>
  <c r="H9" i="24"/>
  <c r="G9" i="24"/>
  <c r="F9" i="24"/>
  <c r="R9" i="24" s="1"/>
  <c r="E9" i="24"/>
  <c r="D9" i="24"/>
  <c r="C9" i="24"/>
  <c r="B9" i="24"/>
  <c r="A9" i="24"/>
  <c r="P8" i="24"/>
  <c r="N8" i="24"/>
  <c r="M8" i="24"/>
  <c r="L8" i="24"/>
  <c r="K8" i="24"/>
  <c r="J8" i="24"/>
  <c r="I8" i="24"/>
  <c r="H8" i="24"/>
  <c r="G8" i="24"/>
  <c r="F8" i="24"/>
  <c r="R8" i="24" s="1"/>
  <c r="E8" i="24"/>
  <c r="D8" i="24"/>
  <c r="C8" i="24"/>
  <c r="B8" i="24"/>
  <c r="A8" i="24"/>
  <c r="P7" i="24"/>
  <c r="N7" i="24"/>
  <c r="M7" i="24"/>
  <c r="L7" i="24"/>
  <c r="K7" i="24"/>
  <c r="J7" i="24"/>
  <c r="I7" i="24"/>
  <c r="H7" i="24"/>
  <c r="G7" i="24"/>
  <c r="F7" i="24"/>
  <c r="R7" i="24" s="1"/>
  <c r="E7" i="24"/>
  <c r="D7" i="24"/>
  <c r="C7" i="24"/>
  <c r="B7" i="24"/>
  <c r="A7" i="24"/>
  <c r="P6" i="24"/>
  <c r="N6" i="24"/>
  <c r="M6" i="24"/>
  <c r="L6" i="24"/>
  <c r="K6" i="24"/>
  <c r="J6" i="24"/>
  <c r="I6" i="24"/>
  <c r="H6" i="24"/>
  <c r="G6" i="24"/>
  <c r="F6" i="24"/>
  <c r="R6" i="24" s="1"/>
  <c r="E6" i="24"/>
  <c r="D6" i="24"/>
  <c r="C6" i="24"/>
  <c r="B6" i="24"/>
  <c r="A6" i="24"/>
  <c r="P4" i="24"/>
  <c r="M4" i="24"/>
  <c r="L4" i="24"/>
  <c r="K4" i="24"/>
  <c r="J4" i="24"/>
  <c r="I4" i="24"/>
  <c r="H4" i="24"/>
  <c r="G4" i="24"/>
  <c r="F4" i="24"/>
  <c r="E4" i="24"/>
  <c r="D4" i="24"/>
  <c r="C4" i="24"/>
  <c r="B4" i="24"/>
  <c r="A1" i="24"/>
  <c r="P20" i="23"/>
  <c r="R20" i="23" s="1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20" i="23"/>
  <c r="P19" i="23"/>
  <c r="N19" i="23"/>
  <c r="M19" i="23"/>
  <c r="L19" i="23"/>
  <c r="K19" i="23"/>
  <c r="J19" i="23"/>
  <c r="I19" i="23"/>
  <c r="H19" i="23"/>
  <c r="R19" i="23" s="1"/>
  <c r="G19" i="23"/>
  <c r="F19" i="23"/>
  <c r="E19" i="23"/>
  <c r="D19" i="23"/>
  <c r="C19" i="23"/>
  <c r="B19" i="23"/>
  <c r="A19" i="23"/>
  <c r="P18" i="23"/>
  <c r="N18" i="23"/>
  <c r="M18" i="23"/>
  <c r="L18" i="23"/>
  <c r="K18" i="23"/>
  <c r="J18" i="23"/>
  <c r="I18" i="23"/>
  <c r="H18" i="23"/>
  <c r="R18" i="23" s="1"/>
  <c r="G18" i="23"/>
  <c r="F18" i="23"/>
  <c r="E18" i="23"/>
  <c r="D18" i="23"/>
  <c r="C18" i="23"/>
  <c r="B18" i="23"/>
  <c r="A18" i="23"/>
  <c r="P17" i="23"/>
  <c r="N17" i="23"/>
  <c r="M17" i="23"/>
  <c r="L17" i="23"/>
  <c r="K17" i="23"/>
  <c r="J17" i="23"/>
  <c r="I17" i="23"/>
  <c r="H17" i="23"/>
  <c r="R17" i="23" s="1"/>
  <c r="G17" i="23"/>
  <c r="F17" i="23"/>
  <c r="E17" i="23"/>
  <c r="D17" i="23"/>
  <c r="C17" i="23"/>
  <c r="B17" i="23"/>
  <c r="A17" i="23"/>
  <c r="P16" i="23"/>
  <c r="N16" i="23"/>
  <c r="M16" i="23"/>
  <c r="L16" i="23"/>
  <c r="K16" i="23"/>
  <c r="J16" i="23"/>
  <c r="I16" i="23"/>
  <c r="H16" i="23"/>
  <c r="R16" i="23" s="1"/>
  <c r="G16" i="23"/>
  <c r="F16" i="23"/>
  <c r="E16" i="23"/>
  <c r="D16" i="23"/>
  <c r="C16" i="23"/>
  <c r="B16" i="23"/>
  <c r="A16" i="23"/>
  <c r="P15" i="23"/>
  <c r="N15" i="23"/>
  <c r="M15" i="23"/>
  <c r="L15" i="23"/>
  <c r="K15" i="23"/>
  <c r="J15" i="23"/>
  <c r="I15" i="23"/>
  <c r="H15" i="23"/>
  <c r="R15" i="23" s="1"/>
  <c r="G15" i="23"/>
  <c r="F15" i="23"/>
  <c r="E15" i="23"/>
  <c r="D15" i="23"/>
  <c r="C15" i="23"/>
  <c r="B15" i="23"/>
  <c r="A15" i="23"/>
  <c r="P14" i="23"/>
  <c r="N14" i="23"/>
  <c r="M14" i="23"/>
  <c r="L14" i="23"/>
  <c r="K14" i="23"/>
  <c r="J14" i="23"/>
  <c r="I14" i="23"/>
  <c r="H14" i="23"/>
  <c r="R14" i="23" s="1"/>
  <c r="G14" i="23"/>
  <c r="F14" i="23"/>
  <c r="E14" i="23"/>
  <c r="D14" i="23"/>
  <c r="C14" i="23"/>
  <c r="B14" i="23"/>
  <c r="A14" i="23"/>
  <c r="P13" i="23"/>
  <c r="N13" i="23"/>
  <c r="M13" i="23"/>
  <c r="L13" i="23"/>
  <c r="K13" i="23"/>
  <c r="J13" i="23"/>
  <c r="I13" i="23"/>
  <c r="H13" i="23"/>
  <c r="R13" i="23" s="1"/>
  <c r="G13" i="23"/>
  <c r="F13" i="23"/>
  <c r="E13" i="23"/>
  <c r="D13" i="23"/>
  <c r="C13" i="23"/>
  <c r="B13" i="23"/>
  <c r="A13" i="23"/>
  <c r="P12" i="23"/>
  <c r="N12" i="23"/>
  <c r="M12" i="23"/>
  <c r="L12" i="23"/>
  <c r="K12" i="23"/>
  <c r="J12" i="23"/>
  <c r="I12" i="23"/>
  <c r="H12" i="23"/>
  <c r="R12" i="23" s="1"/>
  <c r="G12" i="23"/>
  <c r="F12" i="23"/>
  <c r="E12" i="23"/>
  <c r="D12" i="23"/>
  <c r="C12" i="23"/>
  <c r="B12" i="23"/>
  <c r="A12" i="23"/>
  <c r="P11" i="23"/>
  <c r="N11" i="23"/>
  <c r="M11" i="23"/>
  <c r="L11" i="23"/>
  <c r="K11" i="23"/>
  <c r="J11" i="23"/>
  <c r="I11" i="23"/>
  <c r="H11" i="23"/>
  <c r="R11" i="23" s="1"/>
  <c r="G11" i="23"/>
  <c r="F11" i="23"/>
  <c r="E11" i="23"/>
  <c r="D11" i="23"/>
  <c r="C11" i="23"/>
  <c r="B11" i="23"/>
  <c r="A11" i="23"/>
  <c r="P10" i="23"/>
  <c r="N10" i="23"/>
  <c r="M10" i="23"/>
  <c r="L10" i="23"/>
  <c r="K10" i="23"/>
  <c r="J10" i="23"/>
  <c r="I10" i="23"/>
  <c r="H10" i="23"/>
  <c r="R10" i="23" s="1"/>
  <c r="G10" i="23"/>
  <c r="F10" i="23"/>
  <c r="E10" i="23"/>
  <c r="D10" i="23"/>
  <c r="C10" i="23"/>
  <c r="B10" i="23"/>
  <c r="A10" i="23"/>
  <c r="P9" i="23"/>
  <c r="N9" i="23"/>
  <c r="M9" i="23"/>
  <c r="L9" i="23"/>
  <c r="K9" i="23"/>
  <c r="J9" i="23"/>
  <c r="I9" i="23"/>
  <c r="H9" i="23"/>
  <c r="R9" i="23" s="1"/>
  <c r="G9" i="23"/>
  <c r="F9" i="23"/>
  <c r="E9" i="23"/>
  <c r="D9" i="23"/>
  <c r="C9" i="23"/>
  <c r="B9" i="23"/>
  <c r="A9" i="23"/>
  <c r="P8" i="23"/>
  <c r="N8" i="23"/>
  <c r="M8" i="23"/>
  <c r="L8" i="23"/>
  <c r="K8" i="23"/>
  <c r="J8" i="23"/>
  <c r="I8" i="23"/>
  <c r="H8" i="23"/>
  <c r="R8" i="23" s="1"/>
  <c r="G8" i="23"/>
  <c r="F8" i="23"/>
  <c r="E8" i="23"/>
  <c r="D8" i="23"/>
  <c r="C8" i="23"/>
  <c r="B8" i="23"/>
  <c r="A8" i="23"/>
  <c r="P7" i="23"/>
  <c r="N7" i="23"/>
  <c r="M7" i="23"/>
  <c r="L7" i="23"/>
  <c r="K7" i="23"/>
  <c r="J7" i="23"/>
  <c r="I7" i="23"/>
  <c r="H7" i="23"/>
  <c r="R7" i="23" s="1"/>
  <c r="G7" i="23"/>
  <c r="F7" i="23"/>
  <c r="E7" i="23"/>
  <c r="D7" i="23"/>
  <c r="C7" i="23"/>
  <c r="B7" i="23"/>
  <c r="A7" i="23"/>
  <c r="P6" i="23"/>
  <c r="N6" i="23"/>
  <c r="M6" i="23"/>
  <c r="L6" i="23"/>
  <c r="K6" i="23"/>
  <c r="J6" i="23"/>
  <c r="I6" i="23"/>
  <c r="H6" i="23"/>
  <c r="R6" i="23" s="1"/>
  <c r="G6" i="23"/>
  <c r="F6" i="23"/>
  <c r="E6" i="23"/>
  <c r="D6" i="23"/>
  <c r="C6" i="23"/>
  <c r="B6" i="23"/>
  <c r="A6" i="23"/>
  <c r="P4" i="23"/>
  <c r="N4" i="23"/>
  <c r="M4" i="23"/>
  <c r="L4" i="23"/>
  <c r="K4" i="23"/>
  <c r="J4" i="23"/>
  <c r="I4" i="23"/>
  <c r="H4" i="23"/>
  <c r="R4" i="23" s="1"/>
  <c r="G4" i="23"/>
  <c r="F4" i="23"/>
  <c r="E4" i="23"/>
  <c r="D4" i="23"/>
  <c r="C4" i="23"/>
  <c r="B4" i="23"/>
  <c r="A1" i="23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P37" i="22" s="1"/>
  <c r="R37" i="22" s="1"/>
  <c r="A37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P36" i="22" s="1"/>
  <c r="R36" i="22" s="1"/>
  <c r="A36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P35" i="22" s="1"/>
  <c r="R35" i="22" s="1"/>
  <c r="A35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P34" i="22" s="1"/>
  <c r="R34" i="22" s="1"/>
  <c r="A34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P33" i="22" s="1"/>
  <c r="R33" i="22" s="1"/>
  <c r="A33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P32" i="22" s="1"/>
  <c r="R32" i="22" s="1"/>
  <c r="A32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P31" i="22" s="1"/>
  <c r="R31" i="22" s="1"/>
  <c r="A31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P30" i="22" s="1"/>
  <c r="R30" i="22" s="1"/>
  <c r="A30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P29" i="22" s="1"/>
  <c r="R29" i="22" s="1"/>
  <c r="A29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P28" i="22" s="1"/>
  <c r="R28" i="22" s="1"/>
  <c r="A28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P27" i="22" s="1"/>
  <c r="R27" i="22" s="1"/>
  <c r="A27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P26" i="22" s="1"/>
  <c r="R26" i="22" s="1"/>
  <c r="A26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P25" i="22" s="1"/>
  <c r="R25" i="22" s="1"/>
  <c r="A25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P24" i="22" s="1"/>
  <c r="R24" i="22" s="1"/>
  <c r="A24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P23" i="22" s="1"/>
  <c r="R23" i="22" s="1"/>
  <c r="A23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P22" i="22" s="1"/>
  <c r="R22" i="22" s="1"/>
  <c r="A22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P21" i="22" s="1"/>
  <c r="R21" i="22" s="1"/>
  <c r="A21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P20" i="22" s="1"/>
  <c r="R20" i="22" s="1"/>
  <c r="A20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P19" i="22" s="1"/>
  <c r="R19" i="22" s="1"/>
  <c r="A19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P18" i="22" s="1"/>
  <c r="R18" i="22" s="1"/>
  <c r="A18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P17" i="22" s="1"/>
  <c r="R17" i="22" s="1"/>
  <c r="A17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P16" i="22" s="1"/>
  <c r="R16" i="22" s="1"/>
  <c r="A16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P15" i="22" s="1"/>
  <c r="R15" i="22" s="1"/>
  <c r="A15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P14" i="22" s="1"/>
  <c r="R14" i="22" s="1"/>
  <c r="A14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P13" i="22" s="1"/>
  <c r="R13" i="22" s="1"/>
  <c r="A13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P12" i="22" s="1"/>
  <c r="R12" i="22" s="1"/>
  <c r="A12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P11" i="22" s="1"/>
  <c r="R11" i="22" s="1"/>
  <c r="A11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P10" i="22" s="1"/>
  <c r="R10" i="22" s="1"/>
  <c r="A10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P9" i="22" s="1"/>
  <c r="R9" i="22" s="1"/>
  <c r="A9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P8" i="22" s="1"/>
  <c r="R8" i="22" s="1"/>
  <c r="A8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P7" i="22" s="1"/>
  <c r="R7" i="22" s="1"/>
  <c r="A7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P6" i="22" s="1"/>
  <c r="R6" i="22" s="1"/>
  <c r="A6" i="22"/>
  <c r="P4" i="22"/>
  <c r="R4" i="22" s="1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1" i="22"/>
  <c r="H4" i="25" l="1"/>
  <c r="J4" i="25" s="1"/>
  <c r="N23" i="24"/>
  <c r="N4" i="24" s="1"/>
  <c r="R4" i="24" s="1"/>
  <c r="R23" i="24" l="1"/>
  <c r="F25" i="21" l="1"/>
  <c r="E25" i="21"/>
  <c r="D25" i="21"/>
  <c r="C25" i="21"/>
  <c r="B25" i="21"/>
  <c r="H25" i="21" s="1"/>
  <c r="A25" i="21"/>
  <c r="H24" i="21"/>
  <c r="F24" i="21"/>
  <c r="E24" i="21"/>
  <c r="D24" i="21"/>
  <c r="C24" i="21"/>
  <c r="B24" i="21"/>
  <c r="A24" i="21"/>
  <c r="F23" i="21"/>
  <c r="H23" i="21" s="1"/>
  <c r="E23" i="21"/>
  <c r="D23" i="21"/>
  <c r="C23" i="21"/>
  <c r="B23" i="21"/>
  <c r="A23" i="21"/>
  <c r="F22" i="21"/>
  <c r="E22" i="21"/>
  <c r="H22" i="21" s="1"/>
  <c r="D22" i="21"/>
  <c r="C22" i="21"/>
  <c r="B22" i="21"/>
  <c r="A22" i="21"/>
  <c r="F21" i="21"/>
  <c r="E21" i="21"/>
  <c r="D21" i="21"/>
  <c r="H21" i="21" s="1"/>
  <c r="C21" i="21"/>
  <c r="B21" i="21"/>
  <c r="A21" i="21"/>
  <c r="F20" i="21"/>
  <c r="E20" i="21"/>
  <c r="D20" i="21"/>
  <c r="C20" i="21"/>
  <c r="B20" i="21"/>
  <c r="H20" i="21" s="1"/>
  <c r="A20" i="21"/>
  <c r="F19" i="21"/>
  <c r="E19" i="21"/>
  <c r="D19" i="21"/>
  <c r="C19" i="21"/>
  <c r="B19" i="21"/>
  <c r="H19" i="21" s="1"/>
  <c r="A19" i="21"/>
  <c r="F18" i="21"/>
  <c r="E18" i="21"/>
  <c r="D18" i="21"/>
  <c r="C18" i="21"/>
  <c r="B18" i="21"/>
  <c r="H18" i="21" s="1"/>
  <c r="A18" i="21"/>
  <c r="F17" i="21"/>
  <c r="E17" i="21"/>
  <c r="D17" i="21"/>
  <c r="C17" i="21"/>
  <c r="B17" i="21"/>
  <c r="H17" i="21" s="1"/>
  <c r="A17" i="21"/>
  <c r="H16" i="21"/>
  <c r="F16" i="21"/>
  <c r="E16" i="21"/>
  <c r="D16" i="21"/>
  <c r="C16" i="21"/>
  <c r="B16" i="21"/>
  <c r="A16" i="21"/>
  <c r="F15" i="21"/>
  <c r="H15" i="21" s="1"/>
  <c r="E15" i="21"/>
  <c r="D15" i="21"/>
  <c r="C15" i="21"/>
  <c r="B15" i="21"/>
  <c r="A15" i="21"/>
  <c r="F14" i="21"/>
  <c r="E14" i="21"/>
  <c r="H14" i="21" s="1"/>
  <c r="D14" i="21"/>
  <c r="C14" i="21"/>
  <c r="B14" i="21"/>
  <c r="A14" i="21"/>
  <c r="F13" i="21"/>
  <c r="E13" i="21"/>
  <c r="D13" i="21"/>
  <c r="H13" i="21" s="1"/>
  <c r="C13" i="21"/>
  <c r="B13" i="21"/>
  <c r="A13" i="21"/>
  <c r="F12" i="21"/>
  <c r="E12" i="21"/>
  <c r="D12" i="21"/>
  <c r="C12" i="21"/>
  <c r="C4" i="21" s="1"/>
  <c r="B12" i="21"/>
  <c r="H12" i="21" s="1"/>
  <c r="A12" i="21"/>
  <c r="F11" i="21"/>
  <c r="E11" i="21"/>
  <c r="D11" i="21"/>
  <c r="C11" i="21"/>
  <c r="B11" i="21"/>
  <c r="B4" i="21" s="1"/>
  <c r="A11" i="21"/>
  <c r="F10" i="21"/>
  <c r="E10" i="21"/>
  <c r="D10" i="21"/>
  <c r="C10" i="21"/>
  <c r="B10" i="21"/>
  <c r="H10" i="21" s="1"/>
  <c r="A10" i="21"/>
  <c r="F9" i="21"/>
  <c r="E9" i="21"/>
  <c r="D9" i="21"/>
  <c r="C9" i="21"/>
  <c r="B9" i="21"/>
  <c r="H9" i="21" s="1"/>
  <c r="A9" i="21"/>
  <c r="H8" i="21"/>
  <c r="F8" i="21"/>
  <c r="E8" i="21"/>
  <c r="D8" i="21"/>
  <c r="C8" i="21"/>
  <c r="B8" i="21"/>
  <c r="A8" i="21"/>
  <c r="F7" i="21"/>
  <c r="F4" i="21" s="1"/>
  <c r="E7" i="21"/>
  <c r="D7" i="21"/>
  <c r="C7" i="21"/>
  <c r="B7" i="21"/>
  <c r="A7" i="21"/>
  <c r="F6" i="21"/>
  <c r="E6" i="21"/>
  <c r="H6" i="21" s="1"/>
  <c r="D6" i="21"/>
  <c r="C6" i="21"/>
  <c r="B6" i="21"/>
  <c r="A6" i="21"/>
  <c r="D4" i="21"/>
  <c r="A1" i="21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P18" i="20" s="1"/>
  <c r="A18" i="20"/>
  <c r="P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17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P16" i="20" s="1"/>
  <c r="A16" i="20"/>
  <c r="N15" i="20"/>
  <c r="M15" i="20"/>
  <c r="L15" i="20"/>
  <c r="K15" i="20"/>
  <c r="J15" i="20"/>
  <c r="I15" i="20"/>
  <c r="I4" i="20" s="1"/>
  <c r="H15" i="20"/>
  <c r="G15" i="20"/>
  <c r="F15" i="20"/>
  <c r="E15" i="20"/>
  <c r="P15" i="20" s="1"/>
  <c r="D15" i="20"/>
  <c r="C15" i="20"/>
  <c r="B15" i="20"/>
  <c r="A15" i="20"/>
  <c r="N14" i="20"/>
  <c r="M14" i="20"/>
  <c r="L14" i="20"/>
  <c r="K14" i="20"/>
  <c r="J14" i="20"/>
  <c r="I14" i="20"/>
  <c r="H14" i="20"/>
  <c r="G14" i="20"/>
  <c r="F14" i="20"/>
  <c r="E14" i="20"/>
  <c r="D14" i="20"/>
  <c r="P14" i="20" s="1"/>
  <c r="C14" i="20"/>
  <c r="B14" i="20"/>
  <c r="A14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P13" i="20" s="1"/>
  <c r="B13" i="20"/>
  <c r="A13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P12" i="20" s="1"/>
  <c r="A12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P11" i="20" s="1"/>
  <c r="A11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P10" i="20" s="1"/>
  <c r="A10" i="20"/>
  <c r="P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9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P8" i="20" s="1"/>
  <c r="A8" i="20"/>
  <c r="N7" i="20"/>
  <c r="M7" i="20"/>
  <c r="L7" i="20"/>
  <c r="K7" i="20"/>
  <c r="J7" i="20"/>
  <c r="I7" i="20"/>
  <c r="H7" i="20"/>
  <c r="G7" i="20"/>
  <c r="F7" i="20"/>
  <c r="E7" i="20"/>
  <c r="P7" i="20" s="1"/>
  <c r="D7" i="20"/>
  <c r="C7" i="20"/>
  <c r="B7" i="20"/>
  <c r="A7" i="20"/>
  <c r="N6" i="20"/>
  <c r="M6" i="20"/>
  <c r="M4" i="20" s="1"/>
  <c r="L6" i="20"/>
  <c r="L4" i="20" s="1"/>
  <c r="K6" i="20"/>
  <c r="J6" i="20"/>
  <c r="I6" i="20"/>
  <c r="H6" i="20"/>
  <c r="H4" i="20" s="1"/>
  <c r="G6" i="20"/>
  <c r="F6" i="20"/>
  <c r="E6" i="20"/>
  <c r="E4" i="20" s="1"/>
  <c r="D6" i="20"/>
  <c r="P6" i="20" s="1"/>
  <c r="C6" i="20"/>
  <c r="B6" i="20"/>
  <c r="A6" i="20"/>
  <c r="N4" i="20"/>
  <c r="K4" i="20"/>
  <c r="J4" i="20"/>
  <c r="G4" i="20"/>
  <c r="F4" i="20"/>
  <c r="C4" i="20"/>
  <c r="B4" i="20"/>
  <c r="A1" i="20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P21" i="19" s="1"/>
  <c r="A21" i="19"/>
  <c r="N20" i="19"/>
  <c r="M20" i="19"/>
  <c r="L20" i="19"/>
  <c r="K20" i="19"/>
  <c r="J20" i="19"/>
  <c r="I20" i="19"/>
  <c r="H20" i="19"/>
  <c r="G20" i="19"/>
  <c r="F20" i="19"/>
  <c r="E20" i="19"/>
  <c r="D20" i="19"/>
  <c r="P20" i="19" s="1"/>
  <c r="C20" i="19"/>
  <c r="B20" i="19"/>
  <c r="A20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P19" i="19" s="1"/>
  <c r="B19" i="19"/>
  <c r="A19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P18" i="19" s="1"/>
  <c r="A18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P17" i="19" s="1"/>
  <c r="B17" i="19"/>
  <c r="A17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P16" i="19" s="1"/>
  <c r="A16" i="19"/>
  <c r="N15" i="19"/>
  <c r="M15" i="19"/>
  <c r="L15" i="19"/>
  <c r="K15" i="19"/>
  <c r="J15" i="19"/>
  <c r="I15" i="19"/>
  <c r="H15" i="19"/>
  <c r="G15" i="19"/>
  <c r="P15" i="19" s="1"/>
  <c r="F15" i="19"/>
  <c r="E15" i="19"/>
  <c r="D15" i="19"/>
  <c r="C15" i="19"/>
  <c r="B15" i="19"/>
  <c r="A15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P14" i="19" s="1"/>
  <c r="A14" i="19"/>
  <c r="N13" i="19"/>
  <c r="M13" i="19"/>
  <c r="L13" i="19"/>
  <c r="K13" i="19"/>
  <c r="J13" i="19"/>
  <c r="I13" i="19"/>
  <c r="H13" i="19"/>
  <c r="G13" i="19"/>
  <c r="F13" i="19"/>
  <c r="E13" i="19"/>
  <c r="P13" i="19" s="1"/>
  <c r="D13" i="19"/>
  <c r="C13" i="19"/>
  <c r="B13" i="19"/>
  <c r="A13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P12" i="19" s="1"/>
  <c r="A12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P11" i="19" s="1"/>
  <c r="A11" i="19"/>
  <c r="N10" i="19"/>
  <c r="M10" i="19"/>
  <c r="L10" i="19"/>
  <c r="K10" i="19"/>
  <c r="J10" i="19"/>
  <c r="J4" i="19" s="1"/>
  <c r="I10" i="19"/>
  <c r="H10" i="19"/>
  <c r="G10" i="19"/>
  <c r="F10" i="19"/>
  <c r="E10" i="19"/>
  <c r="D10" i="19"/>
  <c r="C10" i="19"/>
  <c r="B10" i="19"/>
  <c r="P10" i="19" s="1"/>
  <c r="A10" i="19"/>
  <c r="N9" i="19"/>
  <c r="M9" i="19"/>
  <c r="L9" i="19"/>
  <c r="K9" i="19"/>
  <c r="J9" i="19"/>
  <c r="I9" i="19"/>
  <c r="H9" i="19"/>
  <c r="G9" i="19"/>
  <c r="F9" i="19"/>
  <c r="E9" i="19"/>
  <c r="D9" i="19"/>
  <c r="C9" i="19"/>
  <c r="P9" i="19" s="1"/>
  <c r="B9" i="19"/>
  <c r="A9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8" i="19" s="1"/>
  <c r="A8" i="19"/>
  <c r="P7" i="19"/>
  <c r="N7" i="19"/>
  <c r="M7" i="19"/>
  <c r="L7" i="19"/>
  <c r="L4" i="19" s="1"/>
  <c r="K7" i="19"/>
  <c r="J7" i="19"/>
  <c r="I7" i="19"/>
  <c r="I4" i="19" s="1"/>
  <c r="H7" i="19"/>
  <c r="G7" i="19"/>
  <c r="G4" i="19" s="1"/>
  <c r="F7" i="19"/>
  <c r="E7" i="19"/>
  <c r="D7" i="19"/>
  <c r="D4" i="19" s="1"/>
  <c r="C7" i="19"/>
  <c r="B7" i="19"/>
  <c r="A7" i="19"/>
  <c r="N6" i="19"/>
  <c r="N4" i="19" s="1"/>
  <c r="M6" i="19"/>
  <c r="L6" i="19"/>
  <c r="K6" i="19"/>
  <c r="K4" i="19" s="1"/>
  <c r="J6" i="19"/>
  <c r="I6" i="19"/>
  <c r="H6" i="19"/>
  <c r="H4" i="19" s="1"/>
  <c r="G6" i="19"/>
  <c r="F6" i="19"/>
  <c r="F4" i="19" s="1"/>
  <c r="E6" i="19"/>
  <c r="D6" i="19"/>
  <c r="C6" i="19"/>
  <c r="C4" i="19" s="1"/>
  <c r="B6" i="19"/>
  <c r="P6" i="19" s="1"/>
  <c r="A6" i="19"/>
  <c r="M4" i="19"/>
  <c r="E4" i="19"/>
  <c r="A1" i="19"/>
  <c r="N37" i="18"/>
  <c r="M37" i="18"/>
  <c r="L37" i="18"/>
  <c r="K37" i="18"/>
  <c r="J37" i="18"/>
  <c r="I37" i="18"/>
  <c r="H37" i="18"/>
  <c r="G37" i="18"/>
  <c r="F37" i="18"/>
  <c r="E37" i="18"/>
  <c r="P37" i="18" s="1"/>
  <c r="D37" i="18"/>
  <c r="C37" i="18"/>
  <c r="B37" i="18"/>
  <c r="A37" i="18"/>
  <c r="P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36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P35" i="18" s="1"/>
  <c r="B35" i="18"/>
  <c r="A35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P34" i="18" s="1"/>
  <c r="A34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P33" i="18" s="1"/>
  <c r="B33" i="18"/>
  <c r="A33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P32" i="18" s="1"/>
  <c r="A32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P31" i="18" s="1"/>
  <c r="A31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P30" i="18" s="1"/>
  <c r="A30" i="18"/>
  <c r="N29" i="18"/>
  <c r="M29" i="18"/>
  <c r="L29" i="18"/>
  <c r="K29" i="18"/>
  <c r="J29" i="18"/>
  <c r="I29" i="18"/>
  <c r="H29" i="18"/>
  <c r="G29" i="18"/>
  <c r="F29" i="18"/>
  <c r="E29" i="18"/>
  <c r="P29" i="18" s="1"/>
  <c r="D29" i="18"/>
  <c r="C29" i="18"/>
  <c r="B29" i="18"/>
  <c r="A29" i="18"/>
  <c r="N28" i="18"/>
  <c r="M28" i="18"/>
  <c r="L28" i="18"/>
  <c r="K28" i="18"/>
  <c r="J28" i="18"/>
  <c r="I28" i="18"/>
  <c r="H28" i="18"/>
  <c r="G28" i="18"/>
  <c r="P28" i="18" s="1"/>
  <c r="F28" i="18"/>
  <c r="E28" i="18"/>
  <c r="D28" i="18"/>
  <c r="C28" i="18"/>
  <c r="B28" i="18"/>
  <c r="A28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P27" i="18" s="1"/>
  <c r="B27" i="18"/>
  <c r="A27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P26" i="18" s="1"/>
  <c r="A26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P25" i="18" s="1"/>
  <c r="A25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P24" i="18" s="1"/>
  <c r="A24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P23" i="18" s="1"/>
  <c r="A23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P22" i="18" s="1"/>
  <c r="A22" i="18"/>
  <c r="N21" i="18"/>
  <c r="M21" i="18"/>
  <c r="L21" i="18"/>
  <c r="K21" i="18"/>
  <c r="J21" i="18"/>
  <c r="I21" i="18"/>
  <c r="H21" i="18"/>
  <c r="G21" i="18"/>
  <c r="F21" i="18"/>
  <c r="E21" i="18"/>
  <c r="P21" i="18" s="1"/>
  <c r="D21" i="18"/>
  <c r="C21" i="18"/>
  <c r="B21" i="18"/>
  <c r="A21" i="18"/>
  <c r="N20" i="18"/>
  <c r="M20" i="18"/>
  <c r="L20" i="18"/>
  <c r="K20" i="18"/>
  <c r="J20" i="18"/>
  <c r="I20" i="18"/>
  <c r="H20" i="18"/>
  <c r="G20" i="18"/>
  <c r="P20" i="18" s="1"/>
  <c r="F20" i="18"/>
  <c r="E20" i="18"/>
  <c r="D20" i="18"/>
  <c r="C20" i="18"/>
  <c r="B20" i="18"/>
  <c r="A20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P19" i="18" s="1"/>
  <c r="A19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P18" i="18" s="1"/>
  <c r="A18" i="18"/>
  <c r="N17" i="18"/>
  <c r="M17" i="18"/>
  <c r="L17" i="18"/>
  <c r="K17" i="18"/>
  <c r="J17" i="18"/>
  <c r="I17" i="18"/>
  <c r="H17" i="18"/>
  <c r="G17" i="18"/>
  <c r="F17" i="18"/>
  <c r="E17" i="18"/>
  <c r="D17" i="18"/>
  <c r="P17" i="18" s="1"/>
  <c r="C17" i="18"/>
  <c r="B17" i="18"/>
  <c r="A17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P16" i="18" s="1"/>
  <c r="A16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P15" i="18" s="1"/>
  <c r="A15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P14" i="18" s="1"/>
  <c r="A14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P13" i="18" s="1"/>
  <c r="A13" i="18"/>
  <c r="N12" i="18"/>
  <c r="M12" i="18"/>
  <c r="L12" i="18"/>
  <c r="K12" i="18"/>
  <c r="J12" i="18"/>
  <c r="I12" i="18"/>
  <c r="H12" i="18"/>
  <c r="G12" i="18"/>
  <c r="P12" i="18" s="1"/>
  <c r="F12" i="18"/>
  <c r="E12" i="18"/>
  <c r="D12" i="18"/>
  <c r="C12" i="18"/>
  <c r="B12" i="18"/>
  <c r="A12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P11" i="18" s="1"/>
  <c r="B11" i="18"/>
  <c r="A11" i="18"/>
  <c r="N10" i="18"/>
  <c r="M10" i="18"/>
  <c r="M4" i="18" s="1"/>
  <c r="L10" i="18"/>
  <c r="K10" i="18"/>
  <c r="J10" i="18"/>
  <c r="J4" i="18" s="1"/>
  <c r="I10" i="18"/>
  <c r="H10" i="18"/>
  <c r="G10" i="18"/>
  <c r="F10" i="18"/>
  <c r="E10" i="18"/>
  <c r="E4" i="18" s="1"/>
  <c r="D10" i="18"/>
  <c r="C10" i="18"/>
  <c r="B10" i="18"/>
  <c r="P10" i="18" s="1"/>
  <c r="A10" i="18"/>
  <c r="N9" i="18"/>
  <c r="M9" i="18"/>
  <c r="L9" i="18"/>
  <c r="K9" i="18"/>
  <c r="J9" i="18"/>
  <c r="I9" i="18"/>
  <c r="H9" i="18"/>
  <c r="G9" i="18"/>
  <c r="F9" i="18"/>
  <c r="E9" i="18"/>
  <c r="D9" i="18"/>
  <c r="P9" i="18" s="1"/>
  <c r="C9" i="18"/>
  <c r="B9" i="18"/>
  <c r="A9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8" i="18" s="1"/>
  <c r="A8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P7" i="18" s="1"/>
  <c r="A7" i="18"/>
  <c r="N6" i="18"/>
  <c r="N4" i="18" s="1"/>
  <c r="M6" i="18"/>
  <c r="L6" i="18"/>
  <c r="K6" i="18"/>
  <c r="J6" i="18"/>
  <c r="I6" i="18"/>
  <c r="I4" i="18" s="1"/>
  <c r="H6" i="18"/>
  <c r="G6" i="18"/>
  <c r="F6" i="18"/>
  <c r="F4" i="18" s="1"/>
  <c r="E6" i="18"/>
  <c r="D6" i="18"/>
  <c r="C6" i="18"/>
  <c r="B6" i="18"/>
  <c r="P6" i="18" s="1"/>
  <c r="P4" i="18" s="1"/>
  <c r="A6" i="18"/>
  <c r="L4" i="18"/>
  <c r="K4" i="18"/>
  <c r="H4" i="18"/>
  <c r="G4" i="18"/>
  <c r="D4" i="18"/>
  <c r="C4" i="18"/>
  <c r="A1" i="18"/>
  <c r="E4" i="21" l="1"/>
  <c r="H7" i="21"/>
  <c r="H4" i="21" s="1"/>
  <c r="H11" i="21"/>
  <c r="P4" i="20"/>
  <c r="D4" i="20"/>
  <c r="P4" i="19"/>
  <c r="B4" i="19"/>
  <c r="B4" i="18"/>
  <c r="F24" i="17" l="1"/>
  <c r="E24" i="17"/>
  <c r="D24" i="17"/>
  <c r="C24" i="17"/>
  <c r="B24" i="17"/>
  <c r="H24" i="17" s="1"/>
  <c r="A24" i="17"/>
  <c r="F23" i="17"/>
  <c r="E23" i="17"/>
  <c r="D23" i="17"/>
  <c r="C23" i="17"/>
  <c r="B23" i="17"/>
  <c r="H23" i="17" s="1"/>
  <c r="A23" i="17"/>
  <c r="H22" i="17"/>
  <c r="F22" i="17"/>
  <c r="E22" i="17"/>
  <c r="D22" i="17"/>
  <c r="C22" i="17"/>
  <c r="B22" i="17"/>
  <c r="A22" i="17"/>
  <c r="H21" i="17"/>
  <c r="F21" i="17"/>
  <c r="E21" i="17"/>
  <c r="D21" i="17"/>
  <c r="C21" i="17"/>
  <c r="B21" i="17"/>
  <c r="A21" i="17"/>
  <c r="F20" i="17"/>
  <c r="E20" i="17"/>
  <c r="H20" i="17" s="1"/>
  <c r="D20" i="17"/>
  <c r="C20" i="17"/>
  <c r="B20" i="17"/>
  <c r="A20" i="17"/>
  <c r="F19" i="17"/>
  <c r="E19" i="17"/>
  <c r="H19" i="17" s="1"/>
  <c r="D19" i="17"/>
  <c r="C19" i="17"/>
  <c r="B19" i="17"/>
  <c r="A19" i="17"/>
  <c r="F18" i="17"/>
  <c r="E18" i="17"/>
  <c r="D18" i="17"/>
  <c r="C18" i="17"/>
  <c r="H18" i="17" s="1"/>
  <c r="B18" i="17"/>
  <c r="A18" i="17"/>
  <c r="F17" i="17"/>
  <c r="E17" i="17"/>
  <c r="D17" i="17"/>
  <c r="C17" i="17"/>
  <c r="B17" i="17"/>
  <c r="H17" i="17" s="1"/>
  <c r="A17" i="17"/>
  <c r="F16" i="17"/>
  <c r="E16" i="17"/>
  <c r="D16" i="17"/>
  <c r="C16" i="17"/>
  <c r="B16" i="17"/>
  <c r="H16" i="17" s="1"/>
  <c r="A16" i="17"/>
  <c r="F15" i="17"/>
  <c r="E15" i="17"/>
  <c r="D15" i="17"/>
  <c r="C15" i="17"/>
  <c r="B15" i="17"/>
  <c r="H15" i="17" s="1"/>
  <c r="A15" i="17"/>
  <c r="H14" i="17"/>
  <c r="F14" i="17"/>
  <c r="E14" i="17"/>
  <c r="D14" i="17"/>
  <c r="C14" i="17"/>
  <c r="B14" i="17"/>
  <c r="A14" i="17"/>
  <c r="H13" i="17"/>
  <c r="F13" i="17"/>
  <c r="E13" i="17"/>
  <c r="D13" i="17"/>
  <c r="C13" i="17"/>
  <c r="B13" i="17"/>
  <c r="A13" i="17"/>
  <c r="F12" i="17"/>
  <c r="F4" i="17" s="1"/>
  <c r="E12" i="17"/>
  <c r="H12" i="17" s="1"/>
  <c r="D12" i="17"/>
  <c r="C12" i="17"/>
  <c r="B12" i="17"/>
  <c r="A12" i="17"/>
  <c r="F11" i="17"/>
  <c r="E11" i="17"/>
  <c r="H11" i="17" s="1"/>
  <c r="D11" i="17"/>
  <c r="C11" i="17"/>
  <c r="B11" i="17"/>
  <c r="A11" i="17"/>
  <c r="F10" i="17"/>
  <c r="E10" i="17"/>
  <c r="D10" i="17"/>
  <c r="D4" i="17" s="1"/>
  <c r="C10" i="17"/>
  <c r="H10" i="17" s="1"/>
  <c r="B10" i="17"/>
  <c r="A10" i="17"/>
  <c r="F9" i="17"/>
  <c r="E9" i="17"/>
  <c r="D9" i="17"/>
  <c r="C9" i="17"/>
  <c r="H9" i="17" s="1"/>
  <c r="B9" i="17"/>
  <c r="A9" i="17"/>
  <c r="F8" i="17"/>
  <c r="E8" i="17"/>
  <c r="D8" i="17"/>
  <c r="C8" i="17"/>
  <c r="B8" i="17"/>
  <c r="H8" i="17" s="1"/>
  <c r="A8" i="17"/>
  <c r="F7" i="17"/>
  <c r="E7" i="17"/>
  <c r="D7" i="17"/>
  <c r="C7" i="17"/>
  <c r="B7" i="17"/>
  <c r="H7" i="17" s="1"/>
  <c r="A7" i="17"/>
  <c r="F6" i="17"/>
  <c r="E6" i="17"/>
  <c r="D6" i="17"/>
  <c r="C6" i="17"/>
  <c r="B6" i="17"/>
  <c r="B4" i="17" s="1"/>
  <c r="A6" i="17"/>
  <c r="A1" i="17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P18" i="16" s="1"/>
  <c r="A18" i="16"/>
  <c r="N17" i="16"/>
  <c r="M17" i="16"/>
  <c r="L17" i="16"/>
  <c r="K17" i="16"/>
  <c r="J17" i="16"/>
  <c r="I17" i="16"/>
  <c r="H17" i="16"/>
  <c r="G17" i="16"/>
  <c r="P17" i="16" s="1"/>
  <c r="F17" i="16"/>
  <c r="E17" i="16"/>
  <c r="D17" i="16"/>
  <c r="C17" i="16"/>
  <c r="B17" i="16"/>
  <c r="A17" i="16"/>
  <c r="N16" i="16"/>
  <c r="M16" i="16"/>
  <c r="L16" i="16"/>
  <c r="K16" i="16"/>
  <c r="J16" i="16"/>
  <c r="I16" i="16"/>
  <c r="H16" i="16"/>
  <c r="G16" i="16"/>
  <c r="F16" i="16"/>
  <c r="P16" i="16" s="1"/>
  <c r="E16" i="16"/>
  <c r="D16" i="16"/>
  <c r="C16" i="16"/>
  <c r="B16" i="16"/>
  <c r="A16" i="16"/>
  <c r="N15" i="16"/>
  <c r="M15" i="16"/>
  <c r="L15" i="16"/>
  <c r="K15" i="16"/>
  <c r="J15" i="16"/>
  <c r="I15" i="16"/>
  <c r="H15" i="16"/>
  <c r="G15" i="16"/>
  <c r="G4" i="16" s="1"/>
  <c r="F15" i="16"/>
  <c r="E15" i="16"/>
  <c r="P15" i="16" s="1"/>
  <c r="D15" i="16"/>
  <c r="C15" i="16"/>
  <c r="B15" i="16"/>
  <c r="A15" i="16"/>
  <c r="N14" i="16"/>
  <c r="M14" i="16"/>
  <c r="L14" i="16"/>
  <c r="K14" i="16"/>
  <c r="J14" i="16"/>
  <c r="I14" i="16"/>
  <c r="H14" i="16"/>
  <c r="G14" i="16"/>
  <c r="F14" i="16"/>
  <c r="E14" i="16"/>
  <c r="D14" i="16"/>
  <c r="P14" i="16" s="1"/>
  <c r="C14" i="16"/>
  <c r="B14" i="16"/>
  <c r="A14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P13" i="16" s="1"/>
  <c r="B13" i="16"/>
  <c r="A13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P12" i="16" s="1"/>
  <c r="A12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P11" i="16" s="1"/>
  <c r="A11" i="16"/>
  <c r="N10" i="16"/>
  <c r="M10" i="16"/>
  <c r="L10" i="16"/>
  <c r="K10" i="16"/>
  <c r="J10" i="16"/>
  <c r="J4" i="16" s="1"/>
  <c r="I10" i="16"/>
  <c r="H10" i="16"/>
  <c r="G10" i="16"/>
  <c r="F10" i="16"/>
  <c r="E10" i="16"/>
  <c r="D10" i="16"/>
  <c r="C10" i="16"/>
  <c r="B10" i="16"/>
  <c r="P10" i="16" s="1"/>
  <c r="A10" i="16"/>
  <c r="N9" i="16"/>
  <c r="M9" i="16"/>
  <c r="L9" i="16"/>
  <c r="K9" i="16"/>
  <c r="J9" i="16"/>
  <c r="I9" i="16"/>
  <c r="H9" i="16"/>
  <c r="G9" i="16"/>
  <c r="P9" i="16" s="1"/>
  <c r="F9" i="16"/>
  <c r="E9" i="16"/>
  <c r="D9" i="16"/>
  <c r="C9" i="16"/>
  <c r="B9" i="16"/>
  <c r="A9" i="16"/>
  <c r="N8" i="16"/>
  <c r="M8" i="16"/>
  <c r="L8" i="16"/>
  <c r="K8" i="16"/>
  <c r="J8" i="16"/>
  <c r="I8" i="16"/>
  <c r="H8" i="16"/>
  <c r="G8" i="16"/>
  <c r="F8" i="16"/>
  <c r="E8" i="16"/>
  <c r="P8" i="16" s="1"/>
  <c r="D8" i="16"/>
  <c r="C8" i="16"/>
  <c r="B8" i="16"/>
  <c r="A8" i="16"/>
  <c r="N7" i="16"/>
  <c r="M7" i="16"/>
  <c r="L7" i="16"/>
  <c r="K7" i="16"/>
  <c r="J7" i="16"/>
  <c r="I7" i="16"/>
  <c r="H7" i="16"/>
  <c r="G7" i="16"/>
  <c r="F7" i="16"/>
  <c r="E7" i="16"/>
  <c r="P7" i="16" s="1"/>
  <c r="D7" i="16"/>
  <c r="C7" i="16"/>
  <c r="B7" i="16"/>
  <c r="A7" i="16"/>
  <c r="N6" i="16"/>
  <c r="N4" i="16" s="1"/>
  <c r="M6" i="16"/>
  <c r="L6" i="16"/>
  <c r="L4" i="16" s="1"/>
  <c r="K6" i="16"/>
  <c r="J6" i="16"/>
  <c r="I6" i="16"/>
  <c r="H6" i="16"/>
  <c r="H4" i="16" s="1"/>
  <c r="G6" i="16"/>
  <c r="F6" i="16"/>
  <c r="F4" i="16" s="1"/>
  <c r="E6" i="16"/>
  <c r="D6" i="16"/>
  <c r="D4" i="16" s="1"/>
  <c r="C6" i="16"/>
  <c r="P6" i="16" s="1"/>
  <c r="B6" i="16"/>
  <c r="A6" i="16"/>
  <c r="M4" i="16"/>
  <c r="K4" i="16"/>
  <c r="I4" i="16"/>
  <c r="E4" i="16"/>
  <c r="C4" i="16"/>
  <c r="A1" i="16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P20" i="15" s="1"/>
  <c r="A20" i="15"/>
  <c r="N19" i="15"/>
  <c r="M19" i="15"/>
  <c r="L19" i="15"/>
  <c r="K19" i="15"/>
  <c r="J19" i="15"/>
  <c r="I19" i="15"/>
  <c r="H19" i="15"/>
  <c r="G19" i="15"/>
  <c r="P19" i="15" s="1"/>
  <c r="F19" i="15"/>
  <c r="E19" i="15"/>
  <c r="D19" i="15"/>
  <c r="C19" i="15"/>
  <c r="B19" i="15"/>
  <c r="A19" i="15"/>
  <c r="N18" i="15"/>
  <c r="M18" i="15"/>
  <c r="L18" i="15"/>
  <c r="K18" i="15"/>
  <c r="J18" i="15"/>
  <c r="I18" i="15"/>
  <c r="H18" i="15"/>
  <c r="G18" i="15"/>
  <c r="F18" i="15"/>
  <c r="P18" i="15" s="1"/>
  <c r="E18" i="15"/>
  <c r="D18" i="15"/>
  <c r="C18" i="15"/>
  <c r="B18" i="15"/>
  <c r="A18" i="15"/>
  <c r="N17" i="15"/>
  <c r="M17" i="15"/>
  <c r="L17" i="15"/>
  <c r="K17" i="15"/>
  <c r="J17" i="15"/>
  <c r="I17" i="15"/>
  <c r="H17" i="15"/>
  <c r="G17" i="15"/>
  <c r="F17" i="15"/>
  <c r="E17" i="15"/>
  <c r="P17" i="15" s="1"/>
  <c r="D17" i="15"/>
  <c r="C17" i="15"/>
  <c r="B17" i="15"/>
  <c r="A17" i="15"/>
  <c r="N16" i="15"/>
  <c r="M16" i="15"/>
  <c r="L16" i="15"/>
  <c r="K16" i="15"/>
  <c r="J16" i="15"/>
  <c r="I16" i="15"/>
  <c r="H16" i="15"/>
  <c r="G16" i="15"/>
  <c r="F16" i="15"/>
  <c r="E16" i="15"/>
  <c r="D16" i="15"/>
  <c r="P16" i="15" s="1"/>
  <c r="C16" i="15"/>
  <c r="B16" i="15"/>
  <c r="A16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P15" i="15" s="1"/>
  <c r="B15" i="15"/>
  <c r="A15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P14" i="15" s="1"/>
  <c r="A14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P13" i="15" s="1"/>
  <c r="B13" i="15"/>
  <c r="A13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P12" i="15" s="1"/>
  <c r="A12" i="15"/>
  <c r="N11" i="15"/>
  <c r="M11" i="15"/>
  <c r="L11" i="15"/>
  <c r="K11" i="15"/>
  <c r="J11" i="15"/>
  <c r="I11" i="15"/>
  <c r="H11" i="15"/>
  <c r="G11" i="15"/>
  <c r="P11" i="15" s="1"/>
  <c r="F11" i="15"/>
  <c r="E11" i="15"/>
  <c r="D11" i="15"/>
  <c r="C11" i="15"/>
  <c r="B11" i="15"/>
  <c r="A11" i="15"/>
  <c r="N10" i="15"/>
  <c r="M10" i="15"/>
  <c r="L10" i="15"/>
  <c r="K10" i="15"/>
  <c r="J10" i="15"/>
  <c r="I10" i="15"/>
  <c r="H10" i="15"/>
  <c r="G10" i="15"/>
  <c r="F10" i="15"/>
  <c r="E10" i="15"/>
  <c r="D10" i="15"/>
  <c r="P10" i="15" s="1"/>
  <c r="C10" i="15"/>
  <c r="B10" i="15"/>
  <c r="A10" i="15"/>
  <c r="N9" i="15"/>
  <c r="M9" i="15"/>
  <c r="L9" i="15"/>
  <c r="K9" i="15"/>
  <c r="J9" i="15"/>
  <c r="I9" i="15"/>
  <c r="H9" i="15"/>
  <c r="G9" i="15"/>
  <c r="G4" i="15" s="1"/>
  <c r="F9" i="15"/>
  <c r="E9" i="15"/>
  <c r="P9" i="15" s="1"/>
  <c r="D9" i="15"/>
  <c r="C9" i="15"/>
  <c r="B9" i="15"/>
  <c r="A9" i="15"/>
  <c r="N8" i="15"/>
  <c r="N4" i="15" s="1"/>
  <c r="M8" i="15"/>
  <c r="L8" i="15"/>
  <c r="K8" i="15"/>
  <c r="J8" i="15"/>
  <c r="I8" i="15"/>
  <c r="H8" i="15"/>
  <c r="G8" i="15"/>
  <c r="F8" i="15"/>
  <c r="F4" i="15" s="1"/>
  <c r="E8" i="15"/>
  <c r="D8" i="15"/>
  <c r="P8" i="15" s="1"/>
  <c r="C8" i="15"/>
  <c r="B8" i="15"/>
  <c r="A8" i="15"/>
  <c r="N7" i="15"/>
  <c r="M7" i="15"/>
  <c r="L7" i="15"/>
  <c r="K7" i="15"/>
  <c r="K4" i="15" s="1"/>
  <c r="J7" i="15"/>
  <c r="I7" i="15"/>
  <c r="H7" i="15"/>
  <c r="G7" i="15"/>
  <c r="F7" i="15"/>
  <c r="E7" i="15"/>
  <c r="E4" i="15" s="1"/>
  <c r="D7" i="15"/>
  <c r="C7" i="15"/>
  <c r="C4" i="15" s="1"/>
  <c r="B7" i="15"/>
  <c r="A7" i="15"/>
  <c r="N6" i="15"/>
  <c r="M6" i="15"/>
  <c r="M4" i="15" s="1"/>
  <c r="L6" i="15"/>
  <c r="L4" i="15" s="1"/>
  <c r="K6" i="15"/>
  <c r="J6" i="15"/>
  <c r="J4" i="15" s="1"/>
  <c r="I6" i="15"/>
  <c r="H6" i="15"/>
  <c r="H4" i="15" s="1"/>
  <c r="G6" i="15"/>
  <c r="F6" i="15"/>
  <c r="E6" i="15"/>
  <c r="D6" i="15"/>
  <c r="D4" i="15" s="1"/>
  <c r="C6" i="15"/>
  <c r="B6" i="15"/>
  <c r="P6" i="15" s="1"/>
  <c r="A6" i="15"/>
  <c r="I4" i="15"/>
  <c r="A1" i="15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P38" i="14" s="1"/>
  <c r="A38" i="14"/>
  <c r="P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N36" i="14"/>
  <c r="M36" i="14"/>
  <c r="L36" i="14"/>
  <c r="K36" i="14"/>
  <c r="J36" i="14"/>
  <c r="I36" i="14"/>
  <c r="H36" i="14"/>
  <c r="G36" i="14"/>
  <c r="F36" i="14"/>
  <c r="P36" i="14" s="1"/>
  <c r="E36" i="14"/>
  <c r="D36" i="14"/>
  <c r="C36" i="14"/>
  <c r="B36" i="14"/>
  <c r="A36" i="14"/>
  <c r="N35" i="14"/>
  <c r="M35" i="14"/>
  <c r="L35" i="14"/>
  <c r="K35" i="14"/>
  <c r="J35" i="14"/>
  <c r="I35" i="14"/>
  <c r="H35" i="14"/>
  <c r="G35" i="14"/>
  <c r="F35" i="14"/>
  <c r="E35" i="14"/>
  <c r="P35" i="14" s="1"/>
  <c r="D35" i="14"/>
  <c r="C35" i="14"/>
  <c r="B35" i="14"/>
  <c r="A35" i="14"/>
  <c r="N34" i="14"/>
  <c r="M34" i="14"/>
  <c r="L34" i="14"/>
  <c r="K34" i="14"/>
  <c r="J34" i="14"/>
  <c r="I34" i="14"/>
  <c r="H34" i="14"/>
  <c r="G34" i="14"/>
  <c r="F34" i="14"/>
  <c r="E34" i="14"/>
  <c r="D34" i="14"/>
  <c r="P34" i="14" s="1"/>
  <c r="C34" i="14"/>
  <c r="B34" i="14"/>
  <c r="A34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P33" i="14" s="1"/>
  <c r="B33" i="14"/>
  <c r="A33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P32" i="14" s="1"/>
  <c r="A32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P31" i="14" s="1"/>
  <c r="A31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P30" i="14" s="1"/>
  <c r="A30" i="14"/>
  <c r="N29" i="14"/>
  <c r="M29" i="14"/>
  <c r="L29" i="14"/>
  <c r="K29" i="14"/>
  <c r="J29" i="14"/>
  <c r="I29" i="14"/>
  <c r="H29" i="14"/>
  <c r="G29" i="14"/>
  <c r="P29" i="14" s="1"/>
  <c r="F29" i="14"/>
  <c r="E29" i="14"/>
  <c r="D29" i="14"/>
  <c r="C29" i="14"/>
  <c r="B29" i="14"/>
  <c r="A29" i="14"/>
  <c r="N28" i="14"/>
  <c r="M28" i="14"/>
  <c r="L28" i="14"/>
  <c r="K28" i="14"/>
  <c r="J28" i="14"/>
  <c r="I28" i="14"/>
  <c r="H28" i="14"/>
  <c r="G28" i="14"/>
  <c r="F28" i="14"/>
  <c r="P28" i="14" s="1"/>
  <c r="E28" i="14"/>
  <c r="D28" i="14"/>
  <c r="C28" i="14"/>
  <c r="B28" i="14"/>
  <c r="A28" i="14"/>
  <c r="N27" i="14"/>
  <c r="M27" i="14"/>
  <c r="L27" i="14"/>
  <c r="K27" i="14"/>
  <c r="J27" i="14"/>
  <c r="I27" i="14"/>
  <c r="H27" i="14"/>
  <c r="G27" i="14"/>
  <c r="F27" i="14"/>
  <c r="E27" i="14"/>
  <c r="P27" i="14" s="1"/>
  <c r="D27" i="14"/>
  <c r="C27" i="14"/>
  <c r="B27" i="14"/>
  <c r="A27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P26" i="14" s="1"/>
  <c r="A26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P25" i="14" s="1"/>
  <c r="B25" i="14"/>
  <c r="A25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24" i="14" s="1"/>
  <c r="A24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P23" i="14" s="1"/>
  <c r="A23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P22" i="14" s="1"/>
  <c r="A22" i="14"/>
  <c r="P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P20" i="14" s="1"/>
  <c r="A20" i="14"/>
  <c r="N19" i="14"/>
  <c r="M19" i="14"/>
  <c r="L19" i="14"/>
  <c r="K19" i="14"/>
  <c r="J19" i="14"/>
  <c r="I19" i="14"/>
  <c r="H19" i="14"/>
  <c r="G19" i="14"/>
  <c r="F19" i="14"/>
  <c r="E19" i="14"/>
  <c r="P19" i="14" s="1"/>
  <c r="D19" i="14"/>
  <c r="C19" i="14"/>
  <c r="B19" i="14"/>
  <c r="A19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8" i="14" s="1"/>
  <c r="A18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P17" i="14" s="1"/>
  <c r="A17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P16" i="14" s="1"/>
  <c r="A16" i="14"/>
  <c r="N15" i="14"/>
  <c r="M15" i="14"/>
  <c r="L15" i="14"/>
  <c r="K15" i="14"/>
  <c r="J15" i="14"/>
  <c r="I15" i="14"/>
  <c r="H15" i="14"/>
  <c r="G15" i="14"/>
  <c r="P15" i="14" s="1"/>
  <c r="F15" i="14"/>
  <c r="E15" i="14"/>
  <c r="D15" i="14"/>
  <c r="C15" i="14"/>
  <c r="B15" i="14"/>
  <c r="A15" i="14"/>
  <c r="N14" i="14"/>
  <c r="M14" i="14"/>
  <c r="L14" i="14"/>
  <c r="K14" i="14"/>
  <c r="J14" i="14"/>
  <c r="I14" i="14"/>
  <c r="H14" i="14"/>
  <c r="G14" i="14"/>
  <c r="F14" i="14"/>
  <c r="P14" i="14" s="1"/>
  <c r="E14" i="14"/>
  <c r="D14" i="14"/>
  <c r="C14" i="14"/>
  <c r="B14" i="14"/>
  <c r="A14" i="14"/>
  <c r="N13" i="14"/>
  <c r="M13" i="14"/>
  <c r="L13" i="14"/>
  <c r="K13" i="14"/>
  <c r="J13" i="14"/>
  <c r="I13" i="14"/>
  <c r="H13" i="14"/>
  <c r="G13" i="14"/>
  <c r="P13" i="14" s="1"/>
  <c r="F13" i="14"/>
  <c r="E13" i="14"/>
  <c r="D13" i="14"/>
  <c r="C13" i="14"/>
  <c r="B13" i="14"/>
  <c r="A13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P12" i="14" s="1"/>
  <c r="A12" i="14"/>
  <c r="N11" i="14"/>
  <c r="M11" i="14"/>
  <c r="M4" i="14" s="1"/>
  <c r="L11" i="14"/>
  <c r="K11" i="14"/>
  <c r="J11" i="14"/>
  <c r="I11" i="14"/>
  <c r="H11" i="14"/>
  <c r="G11" i="14"/>
  <c r="F11" i="14"/>
  <c r="E11" i="14"/>
  <c r="E4" i="14" s="1"/>
  <c r="D11" i="14"/>
  <c r="C11" i="14"/>
  <c r="P11" i="14" s="1"/>
  <c r="B11" i="14"/>
  <c r="A11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P10" i="14" s="1"/>
  <c r="A10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P9" i="14" s="1"/>
  <c r="A9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4" s="1"/>
  <c r="A8" i="14"/>
  <c r="N7" i="14"/>
  <c r="M7" i="14"/>
  <c r="L7" i="14"/>
  <c r="K7" i="14"/>
  <c r="J7" i="14"/>
  <c r="I7" i="14"/>
  <c r="I4" i="14" s="1"/>
  <c r="H7" i="14"/>
  <c r="G7" i="14"/>
  <c r="F7" i="14"/>
  <c r="E7" i="14"/>
  <c r="D7" i="14"/>
  <c r="C7" i="14"/>
  <c r="P7" i="14" s="1"/>
  <c r="B7" i="14"/>
  <c r="A7" i="14"/>
  <c r="N6" i="14"/>
  <c r="M6" i="14"/>
  <c r="L6" i="14"/>
  <c r="K6" i="14"/>
  <c r="J6" i="14"/>
  <c r="I6" i="14"/>
  <c r="H6" i="14"/>
  <c r="H4" i="14" s="1"/>
  <c r="G6" i="14"/>
  <c r="F6" i="14"/>
  <c r="E6" i="14"/>
  <c r="D6" i="14"/>
  <c r="C6" i="14"/>
  <c r="B6" i="14"/>
  <c r="P6" i="14" s="1"/>
  <c r="A6" i="14"/>
  <c r="N4" i="14"/>
  <c r="L4" i="14"/>
  <c r="K4" i="14"/>
  <c r="J4" i="14"/>
  <c r="G4" i="14"/>
  <c r="F4" i="14"/>
  <c r="D4" i="14"/>
  <c r="C4" i="14"/>
  <c r="B4" i="14"/>
  <c r="A1" i="14"/>
  <c r="E4" i="17" l="1"/>
  <c r="H6" i="17"/>
  <c r="H4" i="17" s="1"/>
  <c r="C4" i="17"/>
  <c r="P4" i="16"/>
  <c r="B4" i="16"/>
  <c r="P4" i="15"/>
  <c r="B4" i="15"/>
  <c r="P7" i="15"/>
  <c r="P4" i="14"/>
  <c r="F25" i="13" l="1"/>
  <c r="E25" i="13"/>
  <c r="D25" i="13"/>
  <c r="C25" i="13"/>
  <c r="B25" i="13"/>
  <c r="H25" i="13" s="1"/>
  <c r="A25" i="13"/>
  <c r="H24" i="13"/>
  <c r="F24" i="13"/>
  <c r="E24" i="13"/>
  <c r="D24" i="13"/>
  <c r="C24" i="13"/>
  <c r="B24" i="13"/>
  <c r="A24" i="13"/>
  <c r="F23" i="13"/>
  <c r="E23" i="13"/>
  <c r="D23" i="13"/>
  <c r="C23" i="13"/>
  <c r="H23" i="13" s="1"/>
  <c r="B23" i="13"/>
  <c r="A23" i="13"/>
  <c r="F22" i="13"/>
  <c r="E22" i="13"/>
  <c r="D22" i="13"/>
  <c r="C22" i="13"/>
  <c r="B22" i="13"/>
  <c r="H22" i="13" s="1"/>
  <c r="A22" i="13"/>
  <c r="F21" i="13"/>
  <c r="E21" i="13"/>
  <c r="D21" i="13"/>
  <c r="H21" i="13" s="1"/>
  <c r="C21" i="13"/>
  <c r="B21" i="13"/>
  <c r="A21" i="13"/>
  <c r="F20" i="13"/>
  <c r="E20" i="13"/>
  <c r="D20" i="13"/>
  <c r="C20" i="13"/>
  <c r="H20" i="13" s="1"/>
  <c r="B20" i="13"/>
  <c r="A20" i="13"/>
  <c r="F19" i="13"/>
  <c r="E19" i="13"/>
  <c r="D19" i="13"/>
  <c r="C19" i="13"/>
  <c r="B19" i="13"/>
  <c r="H19" i="13" s="1"/>
  <c r="A19" i="13"/>
  <c r="F18" i="13"/>
  <c r="E18" i="13"/>
  <c r="D18" i="13"/>
  <c r="C18" i="13"/>
  <c r="B18" i="13"/>
  <c r="H18" i="13" s="1"/>
  <c r="A18" i="13"/>
  <c r="F17" i="13"/>
  <c r="E17" i="13"/>
  <c r="D17" i="13"/>
  <c r="C17" i="13"/>
  <c r="B17" i="13"/>
  <c r="H17" i="13" s="1"/>
  <c r="A17" i="13"/>
  <c r="H16" i="13"/>
  <c r="F16" i="13"/>
  <c r="E16" i="13"/>
  <c r="D16" i="13"/>
  <c r="C16" i="13"/>
  <c r="B16" i="13"/>
  <c r="A16" i="13"/>
  <c r="F15" i="13"/>
  <c r="E15" i="13"/>
  <c r="D15" i="13"/>
  <c r="C15" i="13"/>
  <c r="H15" i="13" s="1"/>
  <c r="B15" i="13"/>
  <c r="A15" i="13"/>
  <c r="F14" i="13"/>
  <c r="E14" i="13"/>
  <c r="D14" i="13"/>
  <c r="C14" i="13"/>
  <c r="B14" i="13"/>
  <c r="H14" i="13" s="1"/>
  <c r="A14" i="13"/>
  <c r="F13" i="13"/>
  <c r="E13" i="13"/>
  <c r="D13" i="13"/>
  <c r="H13" i="13" s="1"/>
  <c r="C13" i="13"/>
  <c r="B13" i="13"/>
  <c r="A13" i="13"/>
  <c r="F12" i="13"/>
  <c r="E12" i="13"/>
  <c r="D12" i="13"/>
  <c r="C12" i="13"/>
  <c r="H12" i="13" s="1"/>
  <c r="B12" i="13"/>
  <c r="A12" i="13"/>
  <c r="F11" i="13"/>
  <c r="E11" i="13"/>
  <c r="D11" i="13"/>
  <c r="C11" i="13"/>
  <c r="B11" i="13"/>
  <c r="H11" i="13" s="1"/>
  <c r="A11" i="13"/>
  <c r="F10" i="13"/>
  <c r="E10" i="13"/>
  <c r="D10" i="13"/>
  <c r="C10" i="13"/>
  <c r="B10" i="13"/>
  <c r="H10" i="13" s="1"/>
  <c r="A10" i="13"/>
  <c r="F9" i="13"/>
  <c r="E9" i="13"/>
  <c r="D9" i="13"/>
  <c r="C9" i="13"/>
  <c r="B9" i="13"/>
  <c r="H9" i="13" s="1"/>
  <c r="A9" i="13"/>
  <c r="H8" i="13"/>
  <c r="F8" i="13"/>
  <c r="E8" i="13"/>
  <c r="D8" i="13"/>
  <c r="C8" i="13"/>
  <c r="B8" i="13"/>
  <c r="A8" i="13"/>
  <c r="F7" i="13"/>
  <c r="E7" i="13"/>
  <c r="D7" i="13"/>
  <c r="C7" i="13"/>
  <c r="H7" i="13" s="1"/>
  <c r="B7" i="13"/>
  <c r="A7" i="13"/>
  <c r="F6" i="13"/>
  <c r="F4" i="13" s="1"/>
  <c r="E6" i="13"/>
  <c r="E4" i="13" s="1"/>
  <c r="D6" i="13"/>
  <c r="C6" i="13"/>
  <c r="C4" i="13" s="1"/>
  <c r="B6" i="13"/>
  <c r="B4" i="13" s="1"/>
  <c r="A6" i="13"/>
  <c r="D4" i="13"/>
  <c r="A1" i="13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P18" i="12" s="1"/>
  <c r="A18" i="12"/>
  <c r="N17" i="12"/>
  <c r="M17" i="12"/>
  <c r="L17" i="12"/>
  <c r="K17" i="12"/>
  <c r="J17" i="12"/>
  <c r="I17" i="12"/>
  <c r="H17" i="12"/>
  <c r="G17" i="12"/>
  <c r="P17" i="12" s="1"/>
  <c r="F17" i="12"/>
  <c r="E17" i="12"/>
  <c r="D17" i="12"/>
  <c r="C17" i="12"/>
  <c r="B17" i="12"/>
  <c r="A17" i="12"/>
  <c r="N16" i="12"/>
  <c r="M16" i="12"/>
  <c r="L16" i="12"/>
  <c r="K16" i="12"/>
  <c r="J16" i="12"/>
  <c r="I16" i="12"/>
  <c r="H16" i="12"/>
  <c r="G16" i="12"/>
  <c r="F16" i="12"/>
  <c r="P16" i="12" s="1"/>
  <c r="E16" i="12"/>
  <c r="D16" i="12"/>
  <c r="C16" i="12"/>
  <c r="B16" i="12"/>
  <c r="A16" i="12"/>
  <c r="N15" i="12"/>
  <c r="N4" i="12" s="1"/>
  <c r="M15" i="12"/>
  <c r="M4" i="12" s="1"/>
  <c r="L15" i="12"/>
  <c r="K15" i="12"/>
  <c r="J15" i="12"/>
  <c r="I15" i="12"/>
  <c r="I4" i="12" s="1"/>
  <c r="H15" i="12"/>
  <c r="H4" i="12" s="1"/>
  <c r="G15" i="12"/>
  <c r="G4" i="12" s="1"/>
  <c r="F15" i="12"/>
  <c r="F4" i="12" s="1"/>
  <c r="E15" i="12"/>
  <c r="E4" i="12" s="1"/>
  <c r="D15" i="12"/>
  <c r="C15" i="12"/>
  <c r="B15" i="12"/>
  <c r="A15" i="12"/>
  <c r="N14" i="12"/>
  <c r="M14" i="12"/>
  <c r="L14" i="12"/>
  <c r="L4" i="12" s="1"/>
  <c r="K14" i="12"/>
  <c r="J14" i="12"/>
  <c r="I14" i="12"/>
  <c r="H14" i="12"/>
  <c r="G14" i="12"/>
  <c r="F14" i="12"/>
  <c r="E14" i="12"/>
  <c r="D14" i="12"/>
  <c r="P14" i="12" s="1"/>
  <c r="C14" i="12"/>
  <c r="B14" i="12"/>
  <c r="A14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P13" i="12" s="1"/>
  <c r="B13" i="12"/>
  <c r="A13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P12" i="12" s="1"/>
  <c r="A12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P11" i="12" s="1"/>
  <c r="A11" i="12"/>
  <c r="N10" i="12"/>
  <c r="M10" i="12"/>
  <c r="L10" i="12"/>
  <c r="K10" i="12"/>
  <c r="J10" i="12"/>
  <c r="J4" i="12" s="1"/>
  <c r="I10" i="12"/>
  <c r="H10" i="12"/>
  <c r="G10" i="12"/>
  <c r="F10" i="12"/>
  <c r="E10" i="12"/>
  <c r="D10" i="12"/>
  <c r="C10" i="12"/>
  <c r="B10" i="12"/>
  <c r="P10" i="12" s="1"/>
  <c r="A10" i="12"/>
  <c r="P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9" i="12"/>
  <c r="N8" i="12"/>
  <c r="M8" i="12"/>
  <c r="L8" i="12"/>
  <c r="K8" i="12"/>
  <c r="J8" i="12"/>
  <c r="I8" i="12"/>
  <c r="H8" i="12"/>
  <c r="G8" i="12"/>
  <c r="F8" i="12"/>
  <c r="P8" i="12" s="1"/>
  <c r="E8" i="12"/>
  <c r="D8" i="12"/>
  <c r="C8" i="12"/>
  <c r="B8" i="12"/>
  <c r="A8" i="12"/>
  <c r="N7" i="12"/>
  <c r="M7" i="12"/>
  <c r="L7" i="12"/>
  <c r="K7" i="12"/>
  <c r="J7" i="12"/>
  <c r="I7" i="12"/>
  <c r="H7" i="12"/>
  <c r="G7" i="12"/>
  <c r="F7" i="12"/>
  <c r="E7" i="12"/>
  <c r="P7" i="12" s="1"/>
  <c r="D7" i="12"/>
  <c r="C7" i="12"/>
  <c r="B7" i="12"/>
  <c r="A7" i="12"/>
  <c r="N6" i="12"/>
  <c r="M6" i="12"/>
  <c r="L6" i="12"/>
  <c r="K6" i="12"/>
  <c r="J6" i="12"/>
  <c r="I6" i="12"/>
  <c r="H6" i="12"/>
  <c r="G6" i="12"/>
  <c r="F6" i="12"/>
  <c r="E6" i="12"/>
  <c r="D6" i="12"/>
  <c r="P6" i="12" s="1"/>
  <c r="C6" i="12"/>
  <c r="B6" i="12"/>
  <c r="A6" i="12"/>
  <c r="K4" i="12"/>
  <c r="C4" i="12"/>
  <c r="A1" i="12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20" i="11" s="1"/>
  <c r="A20" i="11"/>
  <c r="P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19" i="11"/>
  <c r="N18" i="11"/>
  <c r="M18" i="11"/>
  <c r="L18" i="11"/>
  <c r="K18" i="11"/>
  <c r="J18" i="11"/>
  <c r="I18" i="11"/>
  <c r="H18" i="11"/>
  <c r="G18" i="11"/>
  <c r="F18" i="11"/>
  <c r="P18" i="11" s="1"/>
  <c r="E18" i="11"/>
  <c r="D18" i="11"/>
  <c r="C18" i="11"/>
  <c r="B18" i="11"/>
  <c r="A18" i="11"/>
  <c r="N17" i="11"/>
  <c r="M17" i="11"/>
  <c r="L17" i="11"/>
  <c r="K17" i="11"/>
  <c r="J17" i="11"/>
  <c r="I17" i="11"/>
  <c r="H17" i="11"/>
  <c r="G17" i="11"/>
  <c r="F17" i="11"/>
  <c r="E17" i="11"/>
  <c r="P17" i="11" s="1"/>
  <c r="D17" i="11"/>
  <c r="C17" i="11"/>
  <c r="B17" i="11"/>
  <c r="A17" i="11"/>
  <c r="N16" i="11"/>
  <c r="M16" i="11"/>
  <c r="L16" i="11"/>
  <c r="K16" i="11"/>
  <c r="J16" i="11"/>
  <c r="I16" i="11"/>
  <c r="H16" i="11"/>
  <c r="G16" i="11"/>
  <c r="F16" i="11"/>
  <c r="E16" i="11"/>
  <c r="D16" i="11"/>
  <c r="P16" i="11" s="1"/>
  <c r="C16" i="11"/>
  <c r="B16" i="11"/>
  <c r="A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P15" i="11" s="1"/>
  <c r="B15" i="11"/>
  <c r="A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4" i="11" s="1"/>
  <c r="A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A13" i="11"/>
  <c r="N12" i="11"/>
  <c r="M12" i="11"/>
  <c r="L12" i="11"/>
  <c r="K12" i="11"/>
  <c r="J12" i="11"/>
  <c r="I12" i="11"/>
  <c r="H12" i="11"/>
  <c r="H4" i="11" s="1"/>
  <c r="G12" i="11"/>
  <c r="F12" i="11"/>
  <c r="E12" i="11"/>
  <c r="D12" i="11"/>
  <c r="C12" i="11"/>
  <c r="B12" i="11"/>
  <c r="P12" i="11" s="1"/>
  <c r="A12" i="11"/>
  <c r="P11" i="11"/>
  <c r="N11" i="11"/>
  <c r="M11" i="11"/>
  <c r="L11" i="11"/>
  <c r="K11" i="11"/>
  <c r="J11" i="11"/>
  <c r="I11" i="11"/>
  <c r="H11" i="11"/>
  <c r="G11" i="11"/>
  <c r="G4" i="11" s="1"/>
  <c r="F11" i="11"/>
  <c r="E11" i="11"/>
  <c r="D11" i="11"/>
  <c r="C11" i="11"/>
  <c r="B11" i="11"/>
  <c r="A11" i="11"/>
  <c r="N10" i="11"/>
  <c r="M10" i="11"/>
  <c r="L10" i="11"/>
  <c r="K10" i="11"/>
  <c r="J10" i="11"/>
  <c r="I10" i="11"/>
  <c r="H10" i="11"/>
  <c r="G10" i="11"/>
  <c r="F10" i="11"/>
  <c r="F4" i="11" s="1"/>
  <c r="E10" i="11"/>
  <c r="D10" i="11"/>
  <c r="C10" i="11"/>
  <c r="B10" i="11"/>
  <c r="P10" i="11" s="1"/>
  <c r="A10" i="11"/>
  <c r="N9" i="11"/>
  <c r="M9" i="11"/>
  <c r="L9" i="11"/>
  <c r="K9" i="11"/>
  <c r="J9" i="11"/>
  <c r="I9" i="11"/>
  <c r="H9" i="11"/>
  <c r="G9" i="11"/>
  <c r="F9" i="11"/>
  <c r="E9" i="11"/>
  <c r="P9" i="11" s="1"/>
  <c r="D9" i="11"/>
  <c r="C9" i="11"/>
  <c r="B9" i="11"/>
  <c r="A9" i="11"/>
  <c r="N8" i="11"/>
  <c r="M8" i="11"/>
  <c r="L8" i="11"/>
  <c r="L4" i="11" s="1"/>
  <c r="K8" i="11"/>
  <c r="J8" i="11"/>
  <c r="I8" i="11"/>
  <c r="H8" i="11"/>
  <c r="G8" i="11"/>
  <c r="F8" i="11"/>
  <c r="E8" i="11"/>
  <c r="D8" i="11"/>
  <c r="P8" i="11" s="1"/>
  <c r="C8" i="11"/>
  <c r="B8" i="11"/>
  <c r="A8" i="11"/>
  <c r="N7" i="11"/>
  <c r="N4" i="11" s="1"/>
  <c r="M7" i="11"/>
  <c r="L7" i="11"/>
  <c r="K7" i="11"/>
  <c r="K4" i="11" s="1"/>
  <c r="J7" i="11"/>
  <c r="I7" i="11"/>
  <c r="H7" i="11"/>
  <c r="G7" i="11"/>
  <c r="F7" i="11"/>
  <c r="E7" i="11"/>
  <c r="D7" i="11"/>
  <c r="C7" i="11"/>
  <c r="P7" i="11" s="1"/>
  <c r="B7" i="11"/>
  <c r="A7" i="11"/>
  <c r="N6" i="11"/>
  <c r="M6" i="11"/>
  <c r="M4" i="11" s="1"/>
  <c r="L6" i="11"/>
  <c r="K6" i="11"/>
  <c r="J6" i="11"/>
  <c r="J4" i="11" s="1"/>
  <c r="I6" i="11"/>
  <c r="H6" i="11"/>
  <c r="G6" i="11"/>
  <c r="F6" i="11"/>
  <c r="E6" i="11"/>
  <c r="E4" i="11" s="1"/>
  <c r="D6" i="11"/>
  <c r="C6" i="11"/>
  <c r="B6" i="11"/>
  <c r="P6" i="11" s="1"/>
  <c r="A6" i="11"/>
  <c r="I4" i="11"/>
  <c r="A1" i="11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P38" i="10" s="1"/>
  <c r="A38" i="10"/>
  <c r="N37" i="10"/>
  <c r="M37" i="10"/>
  <c r="L37" i="10"/>
  <c r="K37" i="10"/>
  <c r="J37" i="10"/>
  <c r="I37" i="10"/>
  <c r="H37" i="10"/>
  <c r="G37" i="10"/>
  <c r="P37" i="10" s="1"/>
  <c r="F37" i="10"/>
  <c r="E37" i="10"/>
  <c r="D37" i="10"/>
  <c r="C37" i="10"/>
  <c r="B37" i="10"/>
  <c r="A37" i="10"/>
  <c r="N36" i="10"/>
  <c r="M36" i="10"/>
  <c r="L36" i="10"/>
  <c r="K36" i="10"/>
  <c r="J36" i="10"/>
  <c r="I36" i="10"/>
  <c r="H36" i="10"/>
  <c r="G36" i="10"/>
  <c r="F36" i="10"/>
  <c r="E36" i="10"/>
  <c r="P36" i="10" s="1"/>
  <c r="D36" i="10"/>
  <c r="C36" i="10"/>
  <c r="B36" i="10"/>
  <c r="A36" i="10"/>
  <c r="N35" i="10"/>
  <c r="M35" i="10"/>
  <c r="M4" i="10" s="1"/>
  <c r="L35" i="10"/>
  <c r="K35" i="10"/>
  <c r="J35" i="10"/>
  <c r="I35" i="10"/>
  <c r="H35" i="10"/>
  <c r="G35" i="10"/>
  <c r="F35" i="10"/>
  <c r="E35" i="10"/>
  <c r="E4" i="10" s="1"/>
  <c r="D35" i="10"/>
  <c r="C35" i="10"/>
  <c r="B35" i="10"/>
  <c r="A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P34" i="10" s="1"/>
  <c r="B34" i="10"/>
  <c r="A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P33" i="10" s="1"/>
  <c r="A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P32" i="10" s="1"/>
  <c r="A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P31" i="10" s="1"/>
  <c r="A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P30" i="10" s="1"/>
  <c r="A30" i="10"/>
  <c r="N29" i="10"/>
  <c r="M29" i="10"/>
  <c r="L29" i="10"/>
  <c r="K29" i="10"/>
  <c r="J29" i="10"/>
  <c r="I29" i="10"/>
  <c r="H29" i="10"/>
  <c r="G29" i="10"/>
  <c r="P29" i="10" s="1"/>
  <c r="F29" i="10"/>
  <c r="E29" i="10"/>
  <c r="D29" i="10"/>
  <c r="C29" i="10"/>
  <c r="B29" i="10"/>
  <c r="A29" i="10"/>
  <c r="N28" i="10"/>
  <c r="M28" i="10"/>
  <c r="L28" i="10"/>
  <c r="K28" i="10"/>
  <c r="J28" i="10"/>
  <c r="I28" i="10"/>
  <c r="H28" i="10"/>
  <c r="G28" i="10"/>
  <c r="F28" i="10"/>
  <c r="E28" i="10"/>
  <c r="P28" i="10" s="1"/>
  <c r="D28" i="10"/>
  <c r="C28" i="10"/>
  <c r="B28" i="10"/>
  <c r="A28" i="10"/>
  <c r="N27" i="10"/>
  <c r="M27" i="10"/>
  <c r="L27" i="10"/>
  <c r="K27" i="10"/>
  <c r="J27" i="10"/>
  <c r="I27" i="10"/>
  <c r="H27" i="10"/>
  <c r="G27" i="10"/>
  <c r="F27" i="10"/>
  <c r="E27" i="10"/>
  <c r="P27" i="10" s="1"/>
  <c r="D27" i="10"/>
  <c r="C27" i="10"/>
  <c r="B27" i="10"/>
  <c r="A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P26" i="10" s="1"/>
  <c r="B26" i="10"/>
  <c r="A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P25" i="10" s="1"/>
  <c r="A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P24" i="10" s="1"/>
  <c r="A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P23" i="10" s="1"/>
  <c r="A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P22" i="10" s="1"/>
  <c r="A22" i="10"/>
  <c r="P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N20" i="10"/>
  <c r="M20" i="10"/>
  <c r="L20" i="10"/>
  <c r="K20" i="10"/>
  <c r="J20" i="10"/>
  <c r="I20" i="10"/>
  <c r="H20" i="10"/>
  <c r="G20" i="10"/>
  <c r="F20" i="10"/>
  <c r="E20" i="10"/>
  <c r="P20" i="10" s="1"/>
  <c r="D20" i="10"/>
  <c r="C20" i="10"/>
  <c r="B20" i="10"/>
  <c r="A20" i="10"/>
  <c r="N19" i="10"/>
  <c r="M19" i="10"/>
  <c r="L19" i="10"/>
  <c r="K19" i="10"/>
  <c r="J19" i="10"/>
  <c r="I19" i="10"/>
  <c r="H19" i="10"/>
  <c r="G19" i="10"/>
  <c r="F19" i="10"/>
  <c r="E19" i="10"/>
  <c r="P19" i="10" s="1"/>
  <c r="D19" i="10"/>
  <c r="C19" i="10"/>
  <c r="B19" i="10"/>
  <c r="A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P18" i="10" s="1"/>
  <c r="A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P17" i="10" s="1"/>
  <c r="A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P16" i="10" s="1"/>
  <c r="A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P15" i="10" s="1"/>
  <c r="A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P14" i="10" s="1"/>
  <c r="A14" i="10"/>
  <c r="P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P12" i="10" s="1"/>
  <c r="A12" i="10"/>
  <c r="N11" i="10"/>
  <c r="M11" i="10"/>
  <c r="L11" i="10"/>
  <c r="K11" i="10"/>
  <c r="J11" i="10"/>
  <c r="I11" i="10"/>
  <c r="H11" i="10"/>
  <c r="G11" i="10"/>
  <c r="F11" i="10"/>
  <c r="E11" i="10"/>
  <c r="P11" i="10" s="1"/>
  <c r="D11" i="10"/>
  <c r="C11" i="10"/>
  <c r="B11" i="10"/>
  <c r="A11" i="10"/>
  <c r="N10" i="10"/>
  <c r="N4" i="10" s="1"/>
  <c r="M10" i="10"/>
  <c r="L10" i="10"/>
  <c r="L4" i="10" s="1"/>
  <c r="K10" i="10"/>
  <c r="J10" i="10"/>
  <c r="I10" i="10"/>
  <c r="H10" i="10"/>
  <c r="G10" i="10"/>
  <c r="F10" i="10"/>
  <c r="F4" i="10" s="1"/>
  <c r="E10" i="10"/>
  <c r="D10" i="10"/>
  <c r="D4" i="10" s="1"/>
  <c r="C10" i="10"/>
  <c r="B10" i="10"/>
  <c r="P10" i="10" s="1"/>
  <c r="A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P9" i="10" s="1"/>
  <c r="A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P8" i="10" s="1"/>
  <c r="A8" i="10"/>
  <c r="N7" i="10"/>
  <c r="M7" i="10"/>
  <c r="L7" i="10"/>
  <c r="K7" i="10"/>
  <c r="J7" i="10"/>
  <c r="I7" i="10"/>
  <c r="H7" i="10"/>
  <c r="G7" i="10"/>
  <c r="F7" i="10"/>
  <c r="E7" i="10"/>
  <c r="D7" i="10"/>
  <c r="C7" i="10"/>
  <c r="P7" i="10" s="1"/>
  <c r="B7" i="10"/>
  <c r="A7" i="10"/>
  <c r="N6" i="10"/>
  <c r="M6" i="10"/>
  <c r="L6" i="10"/>
  <c r="K6" i="10"/>
  <c r="J6" i="10"/>
  <c r="J4" i="10" s="1"/>
  <c r="I6" i="10"/>
  <c r="H6" i="10"/>
  <c r="H4" i="10" s="1"/>
  <c r="G6" i="10"/>
  <c r="F6" i="10"/>
  <c r="E6" i="10"/>
  <c r="D6" i="10"/>
  <c r="C6" i="10"/>
  <c r="B6" i="10"/>
  <c r="P6" i="10" s="1"/>
  <c r="A6" i="10"/>
  <c r="K4" i="10"/>
  <c r="I4" i="10"/>
  <c r="G4" i="10"/>
  <c r="C4" i="10"/>
  <c r="A1" i="10"/>
  <c r="H6" i="13" l="1"/>
  <c r="H4" i="13" s="1"/>
  <c r="D4" i="12"/>
  <c r="P15" i="12"/>
  <c r="P4" i="12" s="1"/>
  <c r="B4" i="12"/>
  <c r="P4" i="11"/>
  <c r="B4" i="11"/>
  <c r="C4" i="11"/>
  <c r="D4" i="11"/>
  <c r="P4" i="10"/>
  <c r="B4" i="10"/>
  <c r="P35" i="10"/>
  <c r="F28" i="8" l="1"/>
  <c r="E28" i="8"/>
  <c r="D28" i="8"/>
  <c r="C28" i="8"/>
  <c r="B28" i="8"/>
  <c r="H28" i="8" s="1"/>
  <c r="A28" i="8"/>
  <c r="F27" i="8"/>
  <c r="E27" i="8"/>
  <c r="D27" i="8"/>
  <c r="C27" i="8"/>
  <c r="B27" i="8"/>
  <c r="H27" i="8" s="1"/>
  <c r="A27" i="8"/>
  <c r="F26" i="8"/>
  <c r="E26" i="8"/>
  <c r="D26" i="8"/>
  <c r="C26" i="8"/>
  <c r="B26" i="8"/>
  <c r="H26" i="8" s="1"/>
  <c r="A26" i="8"/>
  <c r="H25" i="8"/>
  <c r="F25" i="8"/>
  <c r="E25" i="8"/>
  <c r="D25" i="8"/>
  <c r="C25" i="8"/>
  <c r="B25" i="8"/>
  <c r="A25" i="8"/>
  <c r="F24" i="8"/>
  <c r="E24" i="8"/>
  <c r="H24" i="8" s="1"/>
  <c r="D24" i="8"/>
  <c r="C24" i="8"/>
  <c r="B24" i="8"/>
  <c r="A24" i="8"/>
  <c r="F23" i="8"/>
  <c r="E23" i="8"/>
  <c r="H23" i="8" s="1"/>
  <c r="D23" i="8"/>
  <c r="C23" i="8"/>
  <c r="B23" i="8"/>
  <c r="A23" i="8"/>
  <c r="F22" i="8"/>
  <c r="E22" i="8"/>
  <c r="D22" i="8"/>
  <c r="C22" i="8"/>
  <c r="H22" i="8" s="1"/>
  <c r="B22" i="8"/>
  <c r="A22" i="8"/>
  <c r="F21" i="8"/>
  <c r="E21" i="8"/>
  <c r="D21" i="8"/>
  <c r="C21" i="8"/>
  <c r="B21" i="8"/>
  <c r="H21" i="8" s="1"/>
  <c r="A21" i="8"/>
  <c r="F20" i="8"/>
  <c r="E20" i="8"/>
  <c r="D20" i="8"/>
  <c r="C20" i="8"/>
  <c r="B20" i="8"/>
  <c r="H20" i="8" s="1"/>
  <c r="A20" i="8"/>
  <c r="F19" i="8"/>
  <c r="E19" i="8"/>
  <c r="D19" i="8"/>
  <c r="C19" i="8"/>
  <c r="B19" i="8"/>
  <c r="H19" i="8" s="1"/>
  <c r="A19" i="8"/>
  <c r="F18" i="8"/>
  <c r="E18" i="8"/>
  <c r="D18" i="8"/>
  <c r="C18" i="8"/>
  <c r="B18" i="8"/>
  <c r="H18" i="8" s="1"/>
  <c r="A18" i="8"/>
  <c r="H17" i="8"/>
  <c r="F17" i="8"/>
  <c r="E17" i="8"/>
  <c r="D17" i="8"/>
  <c r="C17" i="8"/>
  <c r="B17" i="8"/>
  <c r="A17" i="8"/>
  <c r="F16" i="8"/>
  <c r="E16" i="8"/>
  <c r="H16" i="8" s="1"/>
  <c r="D16" i="8"/>
  <c r="C16" i="8"/>
  <c r="B16" i="8"/>
  <c r="A16" i="8"/>
  <c r="F15" i="8"/>
  <c r="E15" i="8"/>
  <c r="H15" i="8" s="1"/>
  <c r="D15" i="8"/>
  <c r="C15" i="8"/>
  <c r="B15" i="8"/>
  <c r="A15" i="8"/>
  <c r="F14" i="8"/>
  <c r="E14" i="8"/>
  <c r="D14" i="8"/>
  <c r="C14" i="8"/>
  <c r="H14" i="8" s="1"/>
  <c r="B14" i="8"/>
  <c r="A14" i="8"/>
  <c r="F13" i="8"/>
  <c r="E13" i="8"/>
  <c r="D13" i="8"/>
  <c r="C13" i="8"/>
  <c r="B13" i="8"/>
  <c r="H13" i="8" s="1"/>
  <c r="A13" i="8"/>
  <c r="F12" i="8"/>
  <c r="E12" i="8"/>
  <c r="D12" i="8"/>
  <c r="C12" i="8"/>
  <c r="B12" i="8"/>
  <c r="H12" i="8" s="1"/>
  <c r="A12" i="8"/>
  <c r="F11" i="8"/>
  <c r="E11" i="8"/>
  <c r="D11" i="8"/>
  <c r="C11" i="8"/>
  <c r="B11" i="8"/>
  <c r="H11" i="8" s="1"/>
  <c r="A11" i="8"/>
  <c r="F10" i="8"/>
  <c r="E10" i="8"/>
  <c r="D10" i="8"/>
  <c r="C10" i="8"/>
  <c r="B10" i="8"/>
  <c r="H10" i="8" s="1"/>
  <c r="A10" i="8"/>
  <c r="H9" i="8"/>
  <c r="F9" i="8"/>
  <c r="E9" i="8"/>
  <c r="D9" i="8"/>
  <c r="C9" i="8"/>
  <c r="B9" i="8"/>
  <c r="A9" i="8"/>
  <c r="F8" i="8"/>
  <c r="E8" i="8"/>
  <c r="H8" i="8" s="1"/>
  <c r="D8" i="8"/>
  <c r="C8" i="8"/>
  <c r="B8" i="8"/>
  <c r="A8" i="8"/>
  <c r="F7" i="8"/>
  <c r="E7" i="8"/>
  <c r="H7" i="8" s="1"/>
  <c r="D7" i="8"/>
  <c r="C7" i="8"/>
  <c r="B7" i="8"/>
  <c r="A7" i="8"/>
  <c r="F6" i="8"/>
  <c r="F4" i="8" s="1"/>
  <c r="E6" i="8"/>
  <c r="D6" i="8"/>
  <c r="H6" i="8" s="1"/>
  <c r="H4" i="8" s="1"/>
  <c r="C6" i="8"/>
  <c r="B6" i="8"/>
  <c r="A6" i="8"/>
  <c r="C4" i="8"/>
  <c r="A1" i="8"/>
  <c r="N19" i="7"/>
  <c r="M19" i="7"/>
  <c r="L19" i="7"/>
  <c r="K19" i="7"/>
  <c r="J19" i="7"/>
  <c r="I19" i="7"/>
  <c r="H19" i="7"/>
  <c r="G19" i="7"/>
  <c r="F19" i="7"/>
  <c r="E19" i="7"/>
  <c r="D19" i="7"/>
  <c r="P19" i="7" s="1"/>
  <c r="C19" i="7"/>
  <c r="B19" i="7"/>
  <c r="A19" i="7"/>
  <c r="P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P17" i="7" s="1"/>
  <c r="A17" i="7"/>
  <c r="N16" i="7"/>
  <c r="M16" i="7"/>
  <c r="M4" i="7" s="1"/>
  <c r="L16" i="7"/>
  <c r="K16" i="7"/>
  <c r="J16" i="7"/>
  <c r="I16" i="7"/>
  <c r="H16" i="7"/>
  <c r="G16" i="7"/>
  <c r="F16" i="7"/>
  <c r="E16" i="7"/>
  <c r="E4" i="7" s="1"/>
  <c r="D16" i="7"/>
  <c r="P16" i="7" s="1"/>
  <c r="C16" i="7"/>
  <c r="B16" i="7"/>
  <c r="A16" i="7"/>
  <c r="N15" i="7"/>
  <c r="M15" i="7"/>
  <c r="L15" i="7"/>
  <c r="L4" i="7" s="1"/>
  <c r="K15" i="7"/>
  <c r="J15" i="7"/>
  <c r="I15" i="7"/>
  <c r="H15" i="7"/>
  <c r="G15" i="7"/>
  <c r="F15" i="7"/>
  <c r="E15" i="7"/>
  <c r="D15" i="7"/>
  <c r="D4" i="7" s="1"/>
  <c r="C15" i="7"/>
  <c r="P15" i="7" s="1"/>
  <c r="B15" i="7"/>
  <c r="A15" i="7"/>
  <c r="N14" i="7"/>
  <c r="M14" i="7"/>
  <c r="L14" i="7"/>
  <c r="K14" i="7"/>
  <c r="J14" i="7"/>
  <c r="I14" i="7"/>
  <c r="H14" i="7"/>
  <c r="G14" i="7"/>
  <c r="F14" i="7"/>
  <c r="E14" i="7"/>
  <c r="D14" i="7"/>
  <c r="C14" i="7"/>
  <c r="P14" i="7" s="1"/>
  <c r="B14" i="7"/>
  <c r="A14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P13" i="7" s="1"/>
  <c r="A13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P12" i="7" s="1"/>
  <c r="A12" i="7"/>
  <c r="N11" i="7"/>
  <c r="M11" i="7"/>
  <c r="L11" i="7"/>
  <c r="K11" i="7"/>
  <c r="J11" i="7"/>
  <c r="I11" i="7"/>
  <c r="H11" i="7"/>
  <c r="H4" i="7" s="1"/>
  <c r="G11" i="7"/>
  <c r="F11" i="7"/>
  <c r="E11" i="7"/>
  <c r="D11" i="7"/>
  <c r="P11" i="7" s="1"/>
  <c r="C11" i="7"/>
  <c r="B11" i="7"/>
  <c r="A11" i="7"/>
  <c r="P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N9" i="7"/>
  <c r="M9" i="7"/>
  <c r="L9" i="7"/>
  <c r="K9" i="7"/>
  <c r="J9" i="7"/>
  <c r="I9" i="7"/>
  <c r="H9" i="7"/>
  <c r="G9" i="7"/>
  <c r="F9" i="7"/>
  <c r="E9" i="7"/>
  <c r="D9" i="7"/>
  <c r="C9" i="7"/>
  <c r="B9" i="7"/>
  <c r="P9" i="7" s="1"/>
  <c r="A9" i="7"/>
  <c r="N8" i="7"/>
  <c r="M8" i="7"/>
  <c r="L8" i="7"/>
  <c r="K8" i="7"/>
  <c r="J8" i="7"/>
  <c r="I8" i="7"/>
  <c r="H8" i="7"/>
  <c r="G8" i="7"/>
  <c r="F8" i="7"/>
  <c r="E8" i="7"/>
  <c r="D8" i="7"/>
  <c r="P8" i="7" s="1"/>
  <c r="C8" i="7"/>
  <c r="B8" i="7"/>
  <c r="A8" i="7"/>
  <c r="N7" i="7"/>
  <c r="M7" i="7"/>
  <c r="L7" i="7"/>
  <c r="K7" i="7"/>
  <c r="K4" i="7" s="1"/>
  <c r="J7" i="7"/>
  <c r="I7" i="7"/>
  <c r="H7" i="7"/>
  <c r="G7" i="7"/>
  <c r="F7" i="7"/>
  <c r="E7" i="7"/>
  <c r="D7" i="7"/>
  <c r="C7" i="7"/>
  <c r="P7" i="7" s="1"/>
  <c r="B7" i="7"/>
  <c r="A7" i="7"/>
  <c r="N6" i="7"/>
  <c r="M6" i="7"/>
  <c r="L6" i="7"/>
  <c r="K6" i="7"/>
  <c r="J6" i="7"/>
  <c r="I6" i="7"/>
  <c r="H6" i="7"/>
  <c r="G6" i="7"/>
  <c r="F6" i="7"/>
  <c r="E6" i="7"/>
  <c r="D6" i="7"/>
  <c r="C6" i="7"/>
  <c r="P6" i="7" s="1"/>
  <c r="B6" i="7"/>
  <c r="A6" i="7"/>
  <c r="N4" i="7"/>
  <c r="J4" i="7"/>
  <c r="I4" i="7"/>
  <c r="G4" i="7"/>
  <c r="F4" i="7"/>
  <c r="B4" i="7"/>
  <c r="A1" i="7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P20" i="6" s="1"/>
  <c r="A20" i="6"/>
  <c r="N19" i="6"/>
  <c r="M19" i="6"/>
  <c r="L19" i="6"/>
  <c r="K19" i="6"/>
  <c r="J19" i="6"/>
  <c r="I19" i="6"/>
  <c r="H19" i="6"/>
  <c r="G19" i="6"/>
  <c r="F19" i="6"/>
  <c r="E19" i="6"/>
  <c r="D19" i="6"/>
  <c r="P19" i="6" s="1"/>
  <c r="C19" i="6"/>
  <c r="B19" i="6"/>
  <c r="A19" i="6"/>
  <c r="N18" i="6"/>
  <c r="M18" i="6"/>
  <c r="L18" i="6"/>
  <c r="K18" i="6"/>
  <c r="J18" i="6"/>
  <c r="I18" i="6"/>
  <c r="H18" i="6"/>
  <c r="G18" i="6"/>
  <c r="F18" i="6"/>
  <c r="E18" i="6"/>
  <c r="D18" i="6"/>
  <c r="C18" i="6"/>
  <c r="P18" i="6" s="1"/>
  <c r="B18" i="6"/>
  <c r="A18" i="6"/>
  <c r="N17" i="6"/>
  <c r="M17" i="6"/>
  <c r="L17" i="6"/>
  <c r="K17" i="6"/>
  <c r="J17" i="6"/>
  <c r="I17" i="6"/>
  <c r="H17" i="6"/>
  <c r="G17" i="6"/>
  <c r="P17" i="6" s="1"/>
  <c r="F17" i="6"/>
  <c r="E17" i="6"/>
  <c r="D17" i="6"/>
  <c r="C17" i="6"/>
  <c r="B17" i="6"/>
  <c r="A17" i="6"/>
  <c r="N16" i="6"/>
  <c r="M16" i="6"/>
  <c r="L16" i="6"/>
  <c r="K16" i="6"/>
  <c r="J16" i="6"/>
  <c r="I16" i="6"/>
  <c r="H16" i="6"/>
  <c r="G16" i="6"/>
  <c r="F16" i="6"/>
  <c r="E16" i="6"/>
  <c r="D16" i="6"/>
  <c r="P16" i="6" s="1"/>
  <c r="C16" i="6"/>
  <c r="B16" i="6"/>
  <c r="A16" i="6"/>
  <c r="N15" i="6"/>
  <c r="M15" i="6"/>
  <c r="L15" i="6"/>
  <c r="K15" i="6"/>
  <c r="J15" i="6"/>
  <c r="I15" i="6"/>
  <c r="H15" i="6"/>
  <c r="G15" i="6"/>
  <c r="F15" i="6"/>
  <c r="E15" i="6"/>
  <c r="D15" i="6"/>
  <c r="P15" i="6" s="1"/>
  <c r="C15" i="6"/>
  <c r="B15" i="6"/>
  <c r="A15" i="6"/>
  <c r="N14" i="6"/>
  <c r="M14" i="6"/>
  <c r="L14" i="6"/>
  <c r="K14" i="6"/>
  <c r="J14" i="6"/>
  <c r="I14" i="6"/>
  <c r="H14" i="6"/>
  <c r="G14" i="6"/>
  <c r="F14" i="6"/>
  <c r="E14" i="6"/>
  <c r="D14" i="6"/>
  <c r="P14" i="6" s="1"/>
  <c r="C14" i="6"/>
  <c r="B14" i="6"/>
  <c r="A14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13" i="6" s="1"/>
  <c r="A13" i="6"/>
  <c r="N12" i="6"/>
  <c r="M12" i="6"/>
  <c r="L12" i="6"/>
  <c r="K12" i="6"/>
  <c r="J12" i="6"/>
  <c r="J4" i="6" s="1"/>
  <c r="I12" i="6"/>
  <c r="H12" i="6"/>
  <c r="G12" i="6"/>
  <c r="F12" i="6"/>
  <c r="E12" i="6"/>
  <c r="D12" i="6"/>
  <c r="C12" i="6"/>
  <c r="B12" i="6"/>
  <c r="P12" i="6" s="1"/>
  <c r="A12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P11" i="6" s="1"/>
  <c r="A11" i="6"/>
  <c r="N10" i="6"/>
  <c r="M10" i="6"/>
  <c r="L10" i="6"/>
  <c r="K10" i="6"/>
  <c r="J10" i="6"/>
  <c r="I10" i="6"/>
  <c r="H10" i="6"/>
  <c r="G10" i="6"/>
  <c r="F10" i="6"/>
  <c r="E10" i="6"/>
  <c r="D10" i="6"/>
  <c r="C10" i="6"/>
  <c r="P10" i="6" s="1"/>
  <c r="B10" i="6"/>
  <c r="A10" i="6"/>
  <c r="P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N8" i="6"/>
  <c r="N4" i="6" s="1"/>
  <c r="M8" i="6"/>
  <c r="L8" i="6"/>
  <c r="K8" i="6"/>
  <c r="J8" i="6"/>
  <c r="I8" i="6"/>
  <c r="I4" i="6" s="1"/>
  <c r="H8" i="6"/>
  <c r="G8" i="6"/>
  <c r="F8" i="6"/>
  <c r="F4" i="6" s="1"/>
  <c r="E8" i="6"/>
  <c r="D8" i="6"/>
  <c r="C8" i="6"/>
  <c r="B8" i="6"/>
  <c r="P8" i="6" s="1"/>
  <c r="A8" i="6"/>
  <c r="N7" i="6"/>
  <c r="M7" i="6"/>
  <c r="M4" i="6" s="1"/>
  <c r="L7" i="6"/>
  <c r="K7" i="6"/>
  <c r="J7" i="6"/>
  <c r="I7" i="6"/>
  <c r="H7" i="6"/>
  <c r="G7" i="6"/>
  <c r="F7" i="6"/>
  <c r="E7" i="6"/>
  <c r="E4" i="6" s="1"/>
  <c r="D7" i="6"/>
  <c r="C7" i="6"/>
  <c r="B7" i="6"/>
  <c r="P7" i="6" s="1"/>
  <c r="A7" i="6"/>
  <c r="N6" i="6"/>
  <c r="M6" i="6"/>
  <c r="L6" i="6"/>
  <c r="L4" i="6" s="1"/>
  <c r="K6" i="6"/>
  <c r="J6" i="6"/>
  <c r="I6" i="6"/>
  <c r="H6" i="6"/>
  <c r="H4" i="6" s="1"/>
  <c r="G6" i="6"/>
  <c r="G4" i="6" s="1"/>
  <c r="F6" i="6"/>
  <c r="E6" i="6"/>
  <c r="D6" i="6"/>
  <c r="P6" i="6" s="1"/>
  <c r="C6" i="6"/>
  <c r="B6" i="6"/>
  <c r="A6" i="6"/>
  <c r="K4" i="6"/>
  <c r="C4" i="6"/>
  <c r="A1" i="6"/>
  <c r="N38" i="5"/>
  <c r="M38" i="5"/>
  <c r="L38" i="5"/>
  <c r="K38" i="5"/>
  <c r="J38" i="5"/>
  <c r="I38" i="5"/>
  <c r="H38" i="5"/>
  <c r="G38" i="5"/>
  <c r="F38" i="5"/>
  <c r="E38" i="5"/>
  <c r="D38" i="5"/>
  <c r="C38" i="5"/>
  <c r="P38" i="5" s="1"/>
  <c r="B38" i="5"/>
  <c r="A38" i="5"/>
  <c r="P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N36" i="5"/>
  <c r="M36" i="5"/>
  <c r="L36" i="5"/>
  <c r="K36" i="5"/>
  <c r="J36" i="5"/>
  <c r="I36" i="5"/>
  <c r="H36" i="5"/>
  <c r="G36" i="5"/>
  <c r="F36" i="5"/>
  <c r="P36" i="5" s="1"/>
  <c r="E36" i="5"/>
  <c r="D36" i="5"/>
  <c r="C36" i="5"/>
  <c r="B36" i="5"/>
  <c r="A36" i="5"/>
  <c r="N35" i="5"/>
  <c r="M35" i="5"/>
  <c r="L35" i="5"/>
  <c r="K35" i="5"/>
  <c r="J35" i="5"/>
  <c r="I35" i="5"/>
  <c r="H35" i="5"/>
  <c r="G35" i="5"/>
  <c r="F35" i="5"/>
  <c r="E35" i="5"/>
  <c r="P35" i="5" s="1"/>
  <c r="D35" i="5"/>
  <c r="C35" i="5"/>
  <c r="B35" i="5"/>
  <c r="A35" i="5"/>
  <c r="N34" i="5"/>
  <c r="M34" i="5"/>
  <c r="L34" i="5"/>
  <c r="K34" i="5"/>
  <c r="J34" i="5"/>
  <c r="I34" i="5"/>
  <c r="H34" i="5"/>
  <c r="G34" i="5"/>
  <c r="F34" i="5"/>
  <c r="E34" i="5"/>
  <c r="D34" i="5"/>
  <c r="C34" i="5"/>
  <c r="P34" i="5" s="1"/>
  <c r="B34" i="5"/>
  <c r="A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3" i="5" s="1"/>
  <c r="A33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2" i="5" s="1"/>
  <c r="A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1" i="5" s="1"/>
  <c r="A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P30" i="5" s="1"/>
  <c r="A30" i="5"/>
  <c r="N29" i="5"/>
  <c r="M29" i="5"/>
  <c r="L29" i="5"/>
  <c r="K29" i="5"/>
  <c r="J29" i="5"/>
  <c r="I29" i="5"/>
  <c r="H29" i="5"/>
  <c r="G29" i="5"/>
  <c r="P29" i="5" s="1"/>
  <c r="F29" i="5"/>
  <c r="E29" i="5"/>
  <c r="D29" i="5"/>
  <c r="C29" i="5"/>
  <c r="B29" i="5"/>
  <c r="A29" i="5"/>
  <c r="N28" i="5"/>
  <c r="M28" i="5"/>
  <c r="L28" i="5"/>
  <c r="K28" i="5"/>
  <c r="J28" i="5"/>
  <c r="I28" i="5"/>
  <c r="H28" i="5"/>
  <c r="G28" i="5"/>
  <c r="F28" i="5"/>
  <c r="P28" i="5" s="1"/>
  <c r="E28" i="5"/>
  <c r="D28" i="5"/>
  <c r="C28" i="5"/>
  <c r="B28" i="5"/>
  <c r="A28" i="5"/>
  <c r="N27" i="5"/>
  <c r="M27" i="5"/>
  <c r="L27" i="5"/>
  <c r="K27" i="5"/>
  <c r="J27" i="5"/>
  <c r="I27" i="5"/>
  <c r="H27" i="5"/>
  <c r="G27" i="5"/>
  <c r="F27" i="5"/>
  <c r="E27" i="5"/>
  <c r="P27" i="5" s="1"/>
  <c r="D27" i="5"/>
  <c r="C27" i="5"/>
  <c r="B27" i="5"/>
  <c r="A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26" i="5" s="1"/>
  <c r="A26" i="5"/>
  <c r="N25" i="5"/>
  <c r="M25" i="5"/>
  <c r="L25" i="5"/>
  <c r="K25" i="5"/>
  <c r="J25" i="5"/>
  <c r="I25" i="5"/>
  <c r="H25" i="5"/>
  <c r="G25" i="5"/>
  <c r="F25" i="5"/>
  <c r="E25" i="5"/>
  <c r="D25" i="5"/>
  <c r="C25" i="5"/>
  <c r="P25" i="5" s="1"/>
  <c r="B25" i="5"/>
  <c r="A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P24" i="5" s="1"/>
  <c r="A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P23" i="5" s="1"/>
  <c r="A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P22" i="5" s="1"/>
  <c r="A22" i="5"/>
  <c r="N21" i="5"/>
  <c r="M21" i="5"/>
  <c r="L21" i="5"/>
  <c r="K21" i="5"/>
  <c r="J21" i="5"/>
  <c r="I21" i="5"/>
  <c r="H21" i="5"/>
  <c r="G21" i="5"/>
  <c r="P21" i="5" s="1"/>
  <c r="F21" i="5"/>
  <c r="E21" i="5"/>
  <c r="D21" i="5"/>
  <c r="C21" i="5"/>
  <c r="B21" i="5"/>
  <c r="A21" i="5"/>
  <c r="N20" i="5"/>
  <c r="M20" i="5"/>
  <c r="L20" i="5"/>
  <c r="K20" i="5"/>
  <c r="J20" i="5"/>
  <c r="I20" i="5"/>
  <c r="H20" i="5"/>
  <c r="G20" i="5"/>
  <c r="F20" i="5"/>
  <c r="P20" i="5" s="1"/>
  <c r="E20" i="5"/>
  <c r="D20" i="5"/>
  <c r="C20" i="5"/>
  <c r="B20" i="5"/>
  <c r="A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P19" i="5" s="1"/>
  <c r="A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P18" i="5" s="1"/>
  <c r="A18" i="5"/>
  <c r="N17" i="5"/>
  <c r="M17" i="5"/>
  <c r="L17" i="5"/>
  <c r="K17" i="5"/>
  <c r="J17" i="5"/>
  <c r="I17" i="5"/>
  <c r="H17" i="5"/>
  <c r="G17" i="5"/>
  <c r="F17" i="5"/>
  <c r="E17" i="5"/>
  <c r="D17" i="5"/>
  <c r="C17" i="5"/>
  <c r="P17" i="5" s="1"/>
  <c r="B17" i="5"/>
  <c r="A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P16" i="5" s="1"/>
  <c r="A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P15" i="5" s="1"/>
  <c r="A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4" i="5" s="1"/>
  <c r="A14" i="5"/>
  <c r="N13" i="5"/>
  <c r="M13" i="5"/>
  <c r="L13" i="5"/>
  <c r="K13" i="5"/>
  <c r="J13" i="5"/>
  <c r="I13" i="5"/>
  <c r="H13" i="5"/>
  <c r="G13" i="5"/>
  <c r="P13" i="5" s="1"/>
  <c r="F13" i="5"/>
  <c r="E13" i="5"/>
  <c r="D13" i="5"/>
  <c r="C13" i="5"/>
  <c r="B13" i="5"/>
  <c r="A13" i="5"/>
  <c r="N12" i="5"/>
  <c r="M12" i="5"/>
  <c r="L12" i="5"/>
  <c r="K12" i="5"/>
  <c r="J12" i="5"/>
  <c r="I12" i="5"/>
  <c r="H12" i="5"/>
  <c r="G12" i="5"/>
  <c r="F12" i="5"/>
  <c r="P12" i="5" s="1"/>
  <c r="E12" i="5"/>
  <c r="D12" i="5"/>
  <c r="C12" i="5"/>
  <c r="B12" i="5"/>
  <c r="A12" i="5"/>
  <c r="N11" i="5"/>
  <c r="N4" i="5" s="1"/>
  <c r="M11" i="5"/>
  <c r="M4" i="5" s="1"/>
  <c r="L11" i="5"/>
  <c r="K11" i="5"/>
  <c r="J11" i="5"/>
  <c r="I11" i="5"/>
  <c r="H11" i="5"/>
  <c r="G11" i="5"/>
  <c r="F11" i="5"/>
  <c r="F4" i="5" s="1"/>
  <c r="E11" i="5"/>
  <c r="E4" i="5" s="1"/>
  <c r="D11" i="5"/>
  <c r="C11" i="5"/>
  <c r="B11" i="5"/>
  <c r="P11" i="5" s="1"/>
  <c r="A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P10" i="5" s="1"/>
  <c r="A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P9" i="5" s="1"/>
  <c r="A9" i="5"/>
  <c r="N8" i="5"/>
  <c r="M8" i="5"/>
  <c r="L8" i="5"/>
  <c r="K8" i="5"/>
  <c r="J8" i="5"/>
  <c r="I8" i="5"/>
  <c r="H8" i="5"/>
  <c r="G8" i="5"/>
  <c r="F8" i="5"/>
  <c r="E8" i="5"/>
  <c r="D8" i="5"/>
  <c r="C8" i="5"/>
  <c r="B8" i="5"/>
  <c r="P8" i="5" s="1"/>
  <c r="A8" i="5"/>
  <c r="N7" i="5"/>
  <c r="M7" i="5"/>
  <c r="L7" i="5"/>
  <c r="K7" i="5"/>
  <c r="J7" i="5"/>
  <c r="J4" i="5" s="1"/>
  <c r="I7" i="5"/>
  <c r="H7" i="5"/>
  <c r="G7" i="5"/>
  <c r="F7" i="5"/>
  <c r="E7" i="5"/>
  <c r="D7" i="5"/>
  <c r="C7" i="5"/>
  <c r="B7" i="5"/>
  <c r="P7" i="5" s="1"/>
  <c r="A7" i="5"/>
  <c r="N6" i="5"/>
  <c r="M6" i="5"/>
  <c r="L6" i="5"/>
  <c r="K6" i="5"/>
  <c r="J6" i="5"/>
  <c r="I6" i="5"/>
  <c r="I4" i="5" s="1"/>
  <c r="H6" i="5"/>
  <c r="H4" i="5" s="1"/>
  <c r="G6" i="5"/>
  <c r="F6" i="5"/>
  <c r="E6" i="5"/>
  <c r="P6" i="5" s="1"/>
  <c r="D6" i="5"/>
  <c r="C6" i="5"/>
  <c r="B6" i="5"/>
  <c r="A6" i="5"/>
  <c r="L4" i="5"/>
  <c r="K4" i="5"/>
  <c r="G4" i="5"/>
  <c r="D4" i="5"/>
  <c r="C4" i="5"/>
  <c r="A1" i="5"/>
  <c r="B4" i="8" l="1"/>
  <c r="D4" i="8"/>
  <c r="E4" i="8"/>
  <c r="P4" i="7"/>
  <c r="C4" i="7"/>
  <c r="P4" i="6"/>
  <c r="B4" i="6"/>
  <c r="D4" i="6"/>
  <c r="P4" i="5"/>
  <c r="B4" i="5"/>
  <c r="F25" i="4" l="1"/>
  <c r="E25" i="4"/>
  <c r="D25" i="4"/>
  <c r="C25" i="4"/>
  <c r="B25" i="4"/>
  <c r="H25" i="4" s="1"/>
  <c r="A25" i="4"/>
  <c r="H24" i="4"/>
  <c r="F24" i="4"/>
  <c r="E24" i="4"/>
  <c r="D24" i="4"/>
  <c r="C24" i="4"/>
  <c r="B24" i="4"/>
  <c r="A24" i="4"/>
  <c r="F23" i="4"/>
  <c r="H23" i="4" s="1"/>
  <c r="E23" i="4"/>
  <c r="D23" i="4"/>
  <c r="C23" i="4"/>
  <c r="B23" i="4"/>
  <c r="A23" i="4"/>
  <c r="F22" i="4"/>
  <c r="E22" i="4"/>
  <c r="H22" i="4" s="1"/>
  <c r="D22" i="4"/>
  <c r="C22" i="4"/>
  <c r="B22" i="4"/>
  <c r="A22" i="4"/>
  <c r="F21" i="4"/>
  <c r="E21" i="4"/>
  <c r="D21" i="4"/>
  <c r="H21" i="4" s="1"/>
  <c r="C21" i="4"/>
  <c r="B21" i="4"/>
  <c r="A21" i="4"/>
  <c r="F20" i="4"/>
  <c r="E20" i="4"/>
  <c r="D20" i="4"/>
  <c r="C20" i="4"/>
  <c r="H20" i="4" s="1"/>
  <c r="B20" i="4"/>
  <c r="A20" i="4"/>
  <c r="F19" i="4"/>
  <c r="E19" i="4"/>
  <c r="D19" i="4"/>
  <c r="C19" i="4"/>
  <c r="B19" i="4"/>
  <c r="H19" i="4" s="1"/>
  <c r="A19" i="4"/>
  <c r="F18" i="4"/>
  <c r="E18" i="4"/>
  <c r="D18" i="4"/>
  <c r="C18" i="4"/>
  <c r="B18" i="4"/>
  <c r="H18" i="4" s="1"/>
  <c r="A18" i="4"/>
  <c r="F17" i="4"/>
  <c r="E17" i="4"/>
  <c r="D17" i="4"/>
  <c r="C17" i="4"/>
  <c r="B17" i="4"/>
  <c r="H17" i="4" s="1"/>
  <c r="A17" i="4"/>
  <c r="H16" i="4"/>
  <c r="F16" i="4"/>
  <c r="E16" i="4"/>
  <c r="D16" i="4"/>
  <c r="C16" i="4"/>
  <c r="B16" i="4"/>
  <c r="A16" i="4"/>
  <c r="F15" i="4"/>
  <c r="F4" i="4" s="1"/>
  <c r="E15" i="4"/>
  <c r="D15" i="4"/>
  <c r="C15" i="4"/>
  <c r="B15" i="4"/>
  <c r="A15" i="4"/>
  <c r="F14" i="4"/>
  <c r="E14" i="4"/>
  <c r="H14" i="4" s="1"/>
  <c r="D14" i="4"/>
  <c r="C14" i="4"/>
  <c r="B14" i="4"/>
  <c r="A14" i="4"/>
  <c r="F13" i="4"/>
  <c r="E13" i="4"/>
  <c r="D13" i="4"/>
  <c r="H13" i="4" s="1"/>
  <c r="C13" i="4"/>
  <c r="B13" i="4"/>
  <c r="A13" i="4"/>
  <c r="F12" i="4"/>
  <c r="E12" i="4"/>
  <c r="D12" i="4"/>
  <c r="C12" i="4"/>
  <c r="C4" i="4" s="1"/>
  <c r="B12" i="4"/>
  <c r="A12" i="4"/>
  <c r="F11" i="4"/>
  <c r="E11" i="4"/>
  <c r="D11" i="4"/>
  <c r="C11" i="4"/>
  <c r="B11" i="4"/>
  <c r="B4" i="4" s="1"/>
  <c r="A11" i="4"/>
  <c r="F10" i="4"/>
  <c r="E10" i="4"/>
  <c r="D10" i="4"/>
  <c r="C10" i="4"/>
  <c r="B10" i="4"/>
  <c r="H10" i="4" s="1"/>
  <c r="A10" i="4"/>
  <c r="F9" i="4"/>
  <c r="E9" i="4"/>
  <c r="D9" i="4"/>
  <c r="C9" i="4"/>
  <c r="B9" i="4"/>
  <c r="H9" i="4" s="1"/>
  <c r="A9" i="4"/>
  <c r="H8" i="4"/>
  <c r="F8" i="4"/>
  <c r="E8" i="4"/>
  <c r="D8" i="4"/>
  <c r="C8" i="4"/>
  <c r="B8" i="4"/>
  <c r="A8" i="4"/>
  <c r="F7" i="4"/>
  <c r="H7" i="4" s="1"/>
  <c r="E7" i="4"/>
  <c r="D7" i="4"/>
  <c r="C7" i="4"/>
  <c r="B7" i="4"/>
  <c r="A7" i="4"/>
  <c r="F6" i="4"/>
  <c r="E6" i="4"/>
  <c r="D6" i="4"/>
  <c r="C6" i="4"/>
  <c r="B6" i="4"/>
  <c r="H6" i="4" s="1"/>
  <c r="A6" i="4"/>
  <c r="D4" i="4"/>
  <c r="A1" i="4"/>
  <c r="N18" i="3"/>
  <c r="M18" i="3"/>
  <c r="L18" i="3"/>
  <c r="K18" i="3"/>
  <c r="J18" i="3"/>
  <c r="I18" i="3"/>
  <c r="H18" i="3"/>
  <c r="G18" i="3"/>
  <c r="P18" i="3" s="1"/>
  <c r="F18" i="3"/>
  <c r="E18" i="3"/>
  <c r="D18" i="3"/>
  <c r="C18" i="3"/>
  <c r="B18" i="3"/>
  <c r="A18" i="3"/>
  <c r="P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N16" i="3"/>
  <c r="M16" i="3"/>
  <c r="L16" i="3"/>
  <c r="K16" i="3"/>
  <c r="J16" i="3"/>
  <c r="I16" i="3"/>
  <c r="H16" i="3"/>
  <c r="G16" i="3"/>
  <c r="F16" i="3"/>
  <c r="P16" i="3" s="1"/>
  <c r="E16" i="3"/>
  <c r="D16" i="3"/>
  <c r="C16" i="3"/>
  <c r="B16" i="3"/>
  <c r="A16" i="3"/>
  <c r="N15" i="3"/>
  <c r="N4" i="3" s="1"/>
  <c r="M15" i="3"/>
  <c r="M4" i="3" s="1"/>
  <c r="L15" i="3"/>
  <c r="K15" i="3"/>
  <c r="J15" i="3"/>
  <c r="I15" i="3"/>
  <c r="H15" i="3"/>
  <c r="G15" i="3"/>
  <c r="F15" i="3"/>
  <c r="F4" i="3" s="1"/>
  <c r="E15" i="3"/>
  <c r="E4" i="3" s="1"/>
  <c r="D15" i="3"/>
  <c r="C15" i="3"/>
  <c r="P15" i="3" s="1"/>
  <c r="B15" i="3"/>
  <c r="A15" i="3"/>
  <c r="N14" i="3"/>
  <c r="M14" i="3"/>
  <c r="L14" i="3"/>
  <c r="L4" i="3" s="1"/>
  <c r="K14" i="3"/>
  <c r="J14" i="3"/>
  <c r="I14" i="3"/>
  <c r="H14" i="3"/>
  <c r="G14" i="3"/>
  <c r="F14" i="3"/>
  <c r="E14" i="3"/>
  <c r="D14" i="3"/>
  <c r="D4" i="3" s="1"/>
  <c r="C14" i="3"/>
  <c r="B14" i="3"/>
  <c r="P14" i="3" s="1"/>
  <c r="A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P13" i="3" s="1"/>
  <c r="A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P12" i="3" s="1"/>
  <c r="A12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P11" i="3" s="1"/>
  <c r="A11" i="3"/>
  <c r="N10" i="3"/>
  <c r="M10" i="3"/>
  <c r="L10" i="3"/>
  <c r="K10" i="3"/>
  <c r="J10" i="3"/>
  <c r="I10" i="3"/>
  <c r="I4" i="3" s="1"/>
  <c r="H10" i="3"/>
  <c r="H4" i="3" s="1"/>
  <c r="G10" i="3"/>
  <c r="P10" i="3" s="1"/>
  <c r="F10" i="3"/>
  <c r="E10" i="3"/>
  <c r="D10" i="3"/>
  <c r="C10" i="3"/>
  <c r="B10" i="3"/>
  <c r="A10" i="3"/>
  <c r="P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N8" i="3"/>
  <c r="M8" i="3"/>
  <c r="L8" i="3"/>
  <c r="K8" i="3"/>
  <c r="J8" i="3"/>
  <c r="I8" i="3"/>
  <c r="H8" i="3"/>
  <c r="G8" i="3"/>
  <c r="F8" i="3"/>
  <c r="P8" i="3" s="1"/>
  <c r="E8" i="3"/>
  <c r="D8" i="3"/>
  <c r="C8" i="3"/>
  <c r="B8" i="3"/>
  <c r="A8" i="3"/>
  <c r="N7" i="3"/>
  <c r="M7" i="3"/>
  <c r="L7" i="3"/>
  <c r="K7" i="3"/>
  <c r="J7" i="3"/>
  <c r="I7" i="3"/>
  <c r="H7" i="3"/>
  <c r="G7" i="3"/>
  <c r="F7" i="3"/>
  <c r="E7" i="3"/>
  <c r="D7" i="3"/>
  <c r="C7" i="3"/>
  <c r="P7" i="3" s="1"/>
  <c r="B7" i="3"/>
  <c r="A7" i="3"/>
  <c r="N6" i="3"/>
  <c r="M6" i="3"/>
  <c r="L6" i="3"/>
  <c r="K6" i="3"/>
  <c r="J6" i="3"/>
  <c r="I6" i="3"/>
  <c r="H6" i="3"/>
  <c r="G6" i="3"/>
  <c r="F6" i="3"/>
  <c r="E6" i="3"/>
  <c r="D6" i="3"/>
  <c r="C6" i="3"/>
  <c r="B6" i="3"/>
  <c r="P6" i="3" s="1"/>
  <c r="A6" i="3"/>
  <c r="K4" i="3"/>
  <c r="J4" i="3"/>
  <c r="C4" i="3"/>
  <c r="B4" i="3"/>
  <c r="A1" i="3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P20" i="2" s="1"/>
  <c r="A20" i="2"/>
  <c r="N19" i="2"/>
  <c r="M19" i="2"/>
  <c r="L19" i="2"/>
  <c r="K19" i="2"/>
  <c r="J19" i="2"/>
  <c r="I19" i="2"/>
  <c r="H19" i="2"/>
  <c r="G19" i="2"/>
  <c r="F19" i="2"/>
  <c r="P19" i="2" s="1"/>
  <c r="E19" i="2"/>
  <c r="D19" i="2"/>
  <c r="C19" i="2"/>
  <c r="B19" i="2"/>
  <c r="A19" i="2"/>
  <c r="N18" i="2"/>
  <c r="M18" i="2"/>
  <c r="L18" i="2"/>
  <c r="K18" i="2"/>
  <c r="J18" i="2"/>
  <c r="I18" i="2"/>
  <c r="H18" i="2"/>
  <c r="G18" i="2"/>
  <c r="F18" i="2"/>
  <c r="E18" i="2"/>
  <c r="P18" i="2" s="1"/>
  <c r="D18" i="2"/>
  <c r="C18" i="2"/>
  <c r="B18" i="2"/>
  <c r="A18" i="2"/>
  <c r="N17" i="2"/>
  <c r="M17" i="2"/>
  <c r="L17" i="2"/>
  <c r="K17" i="2"/>
  <c r="J17" i="2"/>
  <c r="I17" i="2"/>
  <c r="H17" i="2"/>
  <c r="G17" i="2"/>
  <c r="P17" i="2" s="1"/>
  <c r="F17" i="2"/>
  <c r="E17" i="2"/>
  <c r="D17" i="2"/>
  <c r="C17" i="2"/>
  <c r="B17" i="2"/>
  <c r="A17" i="2"/>
  <c r="N16" i="2"/>
  <c r="M16" i="2"/>
  <c r="L16" i="2"/>
  <c r="K16" i="2"/>
  <c r="J16" i="2"/>
  <c r="I16" i="2"/>
  <c r="H16" i="2"/>
  <c r="G16" i="2"/>
  <c r="F16" i="2"/>
  <c r="E16" i="2"/>
  <c r="D16" i="2"/>
  <c r="C16" i="2"/>
  <c r="P16" i="2" s="1"/>
  <c r="B16" i="2"/>
  <c r="A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P15" i="2" s="1"/>
  <c r="A15" i="2"/>
  <c r="N14" i="2"/>
  <c r="M14" i="2"/>
  <c r="L14" i="2"/>
  <c r="L4" i="2" s="1"/>
  <c r="K14" i="2"/>
  <c r="J14" i="2"/>
  <c r="I14" i="2"/>
  <c r="H14" i="2"/>
  <c r="G14" i="2"/>
  <c r="F14" i="2"/>
  <c r="E14" i="2"/>
  <c r="D14" i="2"/>
  <c r="D4" i="2" s="1"/>
  <c r="C14" i="2"/>
  <c r="B14" i="2"/>
  <c r="P14" i="2" s="1"/>
  <c r="A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3" i="2" s="1"/>
  <c r="A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P12" i="2" s="1"/>
  <c r="A12" i="2"/>
  <c r="N11" i="2"/>
  <c r="M11" i="2"/>
  <c r="L11" i="2"/>
  <c r="K11" i="2"/>
  <c r="J11" i="2"/>
  <c r="I11" i="2"/>
  <c r="I4" i="2" s="1"/>
  <c r="H11" i="2"/>
  <c r="G11" i="2"/>
  <c r="F11" i="2"/>
  <c r="E11" i="2"/>
  <c r="D11" i="2"/>
  <c r="C11" i="2"/>
  <c r="B11" i="2"/>
  <c r="P11" i="2" s="1"/>
  <c r="A11" i="2"/>
  <c r="N10" i="2"/>
  <c r="M10" i="2"/>
  <c r="L10" i="2"/>
  <c r="K10" i="2"/>
  <c r="J10" i="2"/>
  <c r="I10" i="2"/>
  <c r="H10" i="2"/>
  <c r="H4" i="2" s="1"/>
  <c r="G10" i="2"/>
  <c r="F10" i="2"/>
  <c r="E10" i="2"/>
  <c r="P10" i="2" s="1"/>
  <c r="D10" i="2"/>
  <c r="C10" i="2"/>
  <c r="B10" i="2"/>
  <c r="A10" i="2"/>
  <c r="P9" i="2"/>
  <c r="N9" i="2"/>
  <c r="M9" i="2"/>
  <c r="L9" i="2"/>
  <c r="K9" i="2"/>
  <c r="J9" i="2"/>
  <c r="I9" i="2"/>
  <c r="H9" i="2"/>
  <c r="G9" i="2"/>
  <c r="G4" i="2" s="1"/>
  <c r="F9" i="2"/>
  <c r="E9" i="2"/>
  <c r="D9" i="2"/>
  <c r="C9" i="2"/>
  <c r="B9" i="2"/>
  <c r="A9" i="2"/>
  <c r="N8" i="2"/>
  <c r="N4" i="2" s="1"/>
  <c r="M8" i="2"/>
  <c r="L8" i="2"/>
  <c r="K8" i="2"/>
  <c r="J8" i="2"/>
  <c r="I8" i="2"/>
  <c r="H8" i="2"/>
  <c r="G8" i="2"/>
  <c r="F8" i="2"/>
  <c r="F4" i="2" s="1"/>
  <c r="E8" i="2"/>
  <c r="D8" i="2"/>
  <c r="C8" i="2"/>
  <c r="P8" i="2" s="1"/>
  <c r="B8" i="2"/>
  <c r="A8" i="2"/>
  <c r="N7" i="2"/>
  <c r="M7" i="2"/>
  <c r="M4" i="2" s="1"/>
  <c r="L7" i="2"/>
  <c r="K7" i="2"/>
  <c r="J7" i="2"/>
  <c r="J4" i="2" s="1"/>
  <c r="I7" i="2"/>
  <c r="H7" i="2"/>
  <c r="G7" i="2"/>
  <c r="F7" i="2"/>
  <c r="E7" i="2"/>
  <c r="E4" i="2" s="1"/>
  <c r="D7" i="2"/>
  <c r="C7" i="2"/>
  <c r="B7" i="2"/>
  <c r="P7" i="2" s="1"/>
  <c r="A7" i="2"/>
  <c r="N6" i="2"/>
  <c r="M6" i="2"/>
  <c r="L6" i="2"/>
  <c r="K6" i="2"/>
  <c r="J6" i="2"/>
  <c r="I6" i="2"/>
  <c r="H6" i="2"/>
  <c r="G6" i="2"/>
  <c r="F6" i="2"/>
  <c r="E6" i="2"/>
  <c r="D6" i="2"/>
  <c r="C6" i="2"/>
  <c r="B6" i="2"/>
  <c r="P6" i="2" s="1"/>
  <c r="A6" i="2"/>
  <c r="K4" i="2"/>
  <c r="C4" i="2"/>
  <c r="A1" i="2"/>
  <c r="N37" i="1"/>
  <c r="M37" i="1"/>
  <c r="L37" i="1"/>
  <c r="K37" i="1"/>
  <c r="J37" i="1"/>
  <c r="I37" i="1"/>
  <c r="H37" i="1"/>
  <c r="G37" i="1"/>
  <c r="F37" i="1"/>
  <c r="P37" i="1" s="1"/>
  <c r="E37" i="1"/>
  <c r="D37" i="1"/>
  <c r="C37" i="1"/>
  <c r="B37" i="1"/>
  <c r="A37" i="1"/>
  <c r="N36" i="1"/>
  <c r="M36" i="1"/>
  <c r="L36" i="1"/>
  <c r="K36" i="1"/>
  <c r="J36" i="1"/>
  <c r="I36" i="1"/>
  <c r="H36" i="1"/>
  <c r="G36" i="1"/>
  <c r="P36" i="1" s="1"/>
  <c r="F36" i="1"/>
  <c r="E36" i="1"/>
  <c r="D36" i="1"/>
  <c r="C36" i="1"/>
  <c r="B36" i="1"/>
  <c r="A36" i="1"/>
  <c r="N35" i="1"/>
  <c r="M35" i="1"/>
  <c r="L35" i="1"/>
  <c r="K35" i="1"/>
  <c r="J35" i="1"/>
  <c r="I35" i="1"/>
  <c r="H35" i="1"/>
  <c r="G35" i="1"/>
  <c r="F35" i="1"/>
  <c r="E35" i="1"/>
  <c r="P35" i="1" s="1"/>
  <c r="D35" i="1"/>
  <c r="C35" i="1"/>
  <c r="B35" i="1"/>
  <c r="A35" i="1"/>
  <c r="N34" i="1"/>
  <c r="M34" i="1"/>
  <c r="L34" i="1"/>
  <c r="K34" i="1"/>
  <c r="J34" i="1"/>
  <c r="I34" i="1"/>
  <c r="H34" i="1"/>
  <c r="G34" i="1"/>
  <c r="F34" i="1"/>
  <c r="E34" i="1"/>
  <c r="D34" i="1"/>
  <c r="P34" i="1" s="1"/>
  <c r="C34" i="1"/>
  <c r="B34" i="1"/>
  <c r="A34" i="1"/>
  <c r="N33" i="1"/>
  <c r="M33" i="1"/>
  <c r="L33" i="1"/>
  <c r="K33" i="1"/>
  <c r="J33" i="1"/>
  <c r="I33" i="1"/>
  <c r="H33" i="1"/>
  <c r="G33" i="1"/>
  <c r="F33" i="1"/>
  <c r="E33" i="1"/>
  <c r="D33" i="1"/>
  <c r="C33" i="1"/>
  <c r="P33" i="1" s="1"/>
  <c r="B33" i="1"/>
  <c r="A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2" i="1" s="1"/>
  <c r="A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1" i="1" s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30" i="1" s="1"/>
  <c r="A30" i="1"/>
  <c r="N29" i="1"/>
  <c r="M29" i="1"/>
  <c r="L29" i="1"/>
  <c r="K29" i="1"/>
  <c r="J29" i="1"/>
  <c r="I29" i="1"/>
  <c r="H29" i="1"/>
  <c r="G29" i="1"/>
  <c r="P29" i="1" s="1"/>
  <c r="F29" i="1"/>
  <c r="E29" i="1"/>
  <c r="D29" i="1"/>
  <c r="C29" i="1"/>
  <c r="B29" i="1"/>
  <c r="A29" i="1"/>
  <c r="P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N27" i="1"/>
  <c r="M27" i="1"/>
  <c r="L27" i="1"/>
  <c r="K27" i="1"/>
  <c r="J27" i="1"/>
  <c r="I27" i="1"/>
  <c r="H27" i="1"/>
  <c r="G27" i="1"/>
  <c r="F27" i="1"/>
  <c r="P27" i="1" s="1"/>
  <c r="E27" i="1"/>
  <c r="D27" i="1"/>
  <c r="C27" i="1"/>
  <c r="B27" i="1"/>
  <c r="A27" i="1"/>
  <c r="N26" i="1"/>
  <c r="M26" i="1"/>
  <c r="L26" i="1"/>
  <c r="K26" i="1"/>
  <c r="J26" i="1"/>
  <c r="I26" i="1"/>
  <c r="H26" i="1"/>
  <c r="G26" i="1"/>
  <c r="F26" i="1"/>
  <c r="E26" i="1"/>
  <c r="D26" i="1"/>
  <c r="P26" i="1" s="1"/>
  <c r="C26" i="1"/>
  <c r="B26" i="1"/>
  <c r="A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5" i="1" s="1"/>
  <c r="A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4" i="1" s="1"/>
  <c r="A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3" i="1" s="1"/>
  <c r="A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22" i="1" s="1"/>
  <c r="A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1" i="1" s="1"/>
  <c r="A21" i="1"/>
  <c r="P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9" i="1" s="1"/>
  <c r="A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8" i="1" s="1"/>
  <c r="A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P17" i="1" s="1"/>
  <c r="A17" i="1"/>
  <c r="N16" i="1"/>
  <c r="M16" i="1"/>
  <c r="L16" i="1"/>
  <c r="K16" i="1"/>
  <c r="J16" i="1"/>
  <c r="I16" i="1"/>
  <c r="H16" i="1"/>
  <c r="G16" i="1"/>
  <c r="F16" i="1"/>
  <c r="E16" i="1"/>
  <c r="D16" i="1"/>
  <c r="C16" i="1"/>
  <c r="P16" i="1" s="1"/>
  <c r="B16" i="1"/>
  <c r="A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15" i="1" s="1"/>
  <c r="A15" i="1"/>
  <c r="N14" i="1"/>
  <c r="M14" i="1"/>
  <c r="L14" i="1"/>
  <c r="K14" i="1"/>
  <c r="J14" i="1"/>
  <c r="I14" i="1"/>
  <c r="H14" i="1"/>
  <c r="G14" i="1"/>
  <c r="P14" i="1" s="1"/>
  <c r="F14" i="1"/>
  <c r="E14" i="1"/>
  <c r="D14" i="1"/>
  <c r="C14" i="1"/>
  <c r="B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3" i="1" s="1"/>
  <c r="A13" i="1"/>
  <c r="P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P11" i="1" s="1"/>
  <c r="A11" i="1"/>
  <c r="N10" i="1"/>
  <c r="M10" i="1"/>
  <c r="M4" i="1" s="1"/>
  <c r="L10" i="1"/>
  <c r="K10" i="1"/>
  <c r="J10" i="1"/>
  <c r="I10" i="1"/>
  <c r="H10" i="1"/>
  <c r="G10" i="1"/>
  <c r="F10" i="1"/>
  <c r="E10" i="1"/>
  <c r="E4" i="1" s="1"/>
  <c r="D10" i="1"/>
  <c r="D4" i="1" s="1"/>
  <c r="C10" i="1"/>
  <c r="B10" i="1"/>
  <c r="P10" i="1" s="1"/>
  <c r="A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P9" i="1" s="1"/>
  <c r="A9" i="1"/>
  <c r="N8" i="1"/>
  <c r="M8" i="1"/>
  <c r="L8" i="1"/>
  <c r="K8" i="1"/>
  <c r="J8" i="1"/>
  <c r="I8" i="1"/>
  <c r="H8" i="1"/>
  <c r="G8" i="1"/>
  <c r="F8" i="1"/>
  <c r="E8" i="1"/>
  <c r="D8" i="1"/>
  <c r="C8" i="1"/>
  <c r="B8" i="1"/>
  <c r="P8" i="1" s="1"/>
  <c r="A8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A7" i="1"/>
  <c r="N6" i="1"/>
  <c r="N4" i="1" s="1"/>
  <c r="M6" i="1"/>
  <c r="L6" i="1"/>
  <c r="K6" i="1"/>
  <c r="J6" i="1"/>
  <c r="J4" i="1" s="1"/>
  <c r="I6" i="1"/>
  <c r="I4" i="1" s="1"/>
  <c r="H6" i="1"/>
  <c r="H4" i="1" s="1"/>
  <c r="G6" i="1"/>
  <c r="F6" i="1"/>
  <c r="F4" i="1" s="1"/>
  <c r="E6" i="1"/>
  <c r="D6" i="1"/>
  <c r="C6" i="1"/>
  <c r="B6" i="1"/>
  <c r="P6" i="1" s="1"/>
  <c r="A6" i="1"/>
  <c r="L4" i="1"/>
  <c r="K4" i="1"/>
  <c r="G4" i="1"/>
  <c r="C4" i="1"/>
  <c r="A1" i="1"/>
  <c r="E4" i="4" l="1"/>
  <c r="H15" i="4"/>
  <c r="H12" i="4"/>
  <c r="H11" i="4"/>
  <c r="H4" i="4" s="1"/>
  <c r="P4" i="3"/>
  <c r="G4" i="3"/>
  <c r="P4" i="2"/>
  <c r="B4" i="2"/>
  <c r="P4" i="1"/>
  <c r="B4" i="1"/>
</calcChain>
</file>

<file path=xl/sharedStrings.xml><?xml version="1.0" encoding="utf-8"?>
<sst xmlns="http://schemas.openxmlformats.org/spreadsheetml/2006/main" count="471" uniqueCount="33">
  <si>
    <t>Resource</t>
  </si>
  <si>
    <t>Estimated harvest by month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</si>
  <si>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</si>
  <si>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</si>
  <si>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</si>
  <si>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</si>
  <si>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</si>
  <si>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</si>
  <si>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</si>
  <si>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</si>
  <si>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</si>
  <si>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</si>
  <si>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</si>
  <si>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</si>
  <si>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</si>
  <si>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Unk</t>
  </si>
  <si>
    <t>All large land mammals</t>
  </si>
  <si>
    <t xml:space="preserve"> </t>
  </si>
  <si>
    <r>
      <rPr>
        <i/>
        <sz val="10"/>
        <rFont val="Times New Roman"/>
        <family val="1"/>
      </rPr>
      <t>Source</t>
    </r>
    <r>
      <rPr>
        <sz val="10"/>
        <rFont val="Times New Roman"/>
        <family val="1"/>
      </rPr>
      <t xml:space="preserve"> ADF&amp;G Division of Subsistence household surveys, 2013.</t>
    </r>
  </si>
  <si>
    <t>All small land mammals</t>
  </si>
  <si>
    <t>All marine mammals</t>
  </si>
  <si>
    <t>Estimated harvest by season</t>
  </si>
  <si>
    <t>Winter</t>
  </si>
  <si>
    <t>Spring</t>
  </si>
  <si>
    <t>Summer</t>
  </si>
  <si>
    <t>Fall</t>
  </si>
  <si>
    <t>Season
unknown</t>
  </si>
  <si>
    <t>All birds</t>
  </si>
  <si>
    <t>CHECK</t>
  </si>
  <si>
    <r>
      <rPr>
        <i/>
        <sz val="10"/>
        <rFont val="Times New Roman"/>
        <family val="1"/>
      </rPr>
      <t>Source</t>
    </r>
    <r>
      <rPr>
        <sz val="10"/>
        <rFont val="Times New Roman"/>
        <family val="1"/>
      </rPr>
      <t xml:space="preserve"> ADF&amp;G Division of Subsistence household surveys, 2014.</t>
    </r>
  </si>
  <si>
    <t>Season unknown</t>
  </si>
  <si>
    <t>IMPORTANT NOTE: Summer harvests were incorrectly recorded. These have been shifted manually - note the CSIS output tables will also be manually adjusted. For any process requiring re-running of the data, this should be manually adjusted. NO OTHER IMPACTS EXIST.</t>
  </si>
  <si>
    <r>
      <rPr>
        <i/>
        <sz val="10"/>
        <rFont val="Times New Roman"/>
        <family val="1"/>
      </rPr>
      <t>Source</t>
    </r>
    <r>
      <rPr>
        <sz val="10"/>
        <rFont val="Times New Roman"/>
        <family val="1"/>
      </rPr>
      <t xml:space="preserve"> ADF&amp;G Division of Subsistence household surveys,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</si>
</sst>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6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theme="9" tint="0.59999389629810485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4" fontId="1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4" fontId="1" fillId="0" borderId="0" xfId="0" applyNumberFormat="1" applyFont="1" applyAlignment="1">
      <alignment horizontal="left" indent="1"/>
    </xf>
    <xf numFmtId="4" fontId="1" fillId="0" borderId="0" xfId="0" applyNumberFormat="1" applyFont="1" applyAlignment="1">
      <alignment horizontal="left"/>
    </xf>
    <xf numFmtId="164" fontId="2" fillId="0" borderId="2" xfId="0" applyNumberFormat="1" applyFont="1" applyBorder="1"/>
    <xf numFmtId="0" fontId="2" fillId="0" borderId="2" xfId="0" applyFont="1" applyBorder="1"/>
    <xf numFmtId="4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 indent="1"/>
    </xf>
    <xf numFmtId="4" fontId="1" fillId="0" borderId="0" xfId="0" applyNumberFormat="1" applyFont="1" applyAlignment="1">
      <alignment horizontal="left" wrapText="1" indent="1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left" wrapText="1"/>
    </xf>
    <xf numFmtId="4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Border="1"/>
    <xf numFmtId="0" fontId="1" fillId="0" borderId="3" xfId="0" applyFont="1" applyBorder="1"/>
    <xf numFmtId="164" fontId="2" fillId="0" borderId="3" xfId="0" applyNumberFormat="1" applyFont="1" applyBorder="1"/>
    <xf numFmtId="4" fontId="1" fillId="0" borderId="3" xfId="0" applyNumberFormat="1" applyFont="1" applyBorder="1" applyAlignment="1">
      <alignment horizontal="left" wrapText="1" indent="1"/>
    </xf>
    <xf numFmtId="164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4" fontId="1" fillId="0" borderId="0" xfId="0" applyNumberFormat="1" applyFont="1" applyAlignment="1">
      <alignment horizontal="left" vertical="center" indent="1"/>
    </xf>
    <xf numFmtId="4" fontId="1" fillId="0" borderId="0" xfId="0" applyNumberFormat="1" applyFont="1" applyAlignment="1">
      <alignment horizontal="left" vertical="center" wrapText="1" indent="1"/>
    </xf>
    <xf numFmtId="4" fontId="1" fillId="0" borderId="0" xfId="0" applyNumberFormat="1" applyFont="1" applyAlignment="1">
      <alignment horizontal="left" vertical="center"/>
    </xf>
    <xf numFmtId="164" fontId="4" fillId="2" borderId="0" xfId="0" applyNumberFormat="1" applyFont="1" applyFill="1"/>
    <xf numFmtId="0" fontId="4" fillId="2" borderId="0" xfId="0" applyFont="1" applyFill="1"/>
    <xf numFmtId="164" fontId="2" fillId="0" borderId="0" xfId="0" applyNumberFormat="1" applyFont="1" applyAlignment="1">
      <alignment horizontal="left" wrapText="1"/>
    </xf>
    <xf numFmtId="16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3" fontId="5" fillId="0" borderId="0" xfId="0" applyNumberFormat="1" applyFont="1"/>
    <xf numFmtId="4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vertical="top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4" fontId="1" fillId="0" borderId="2" xfId="0" applyNumberFormat="1" applyFont="1" applyBorder="1"/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41"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SUB/PROJECTS/206%20Copper%20River%20Sub%20Update/Final%20Tables/Chistochina%20Template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SUB/PROJECTS/206%20Copper%20River%20Sub%20Update/Final%20Tables/Chistochina%20Template_v2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Angoon/Harvest%20timing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Angoon/Harvest%20timin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Haines/Harvest%20timing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Haines/Harvest%20tim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Hoonah/Harvest%20timing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Hoonah/Harvest%20tim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Hydaburg/Harvest%20timing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Hydaburg/Harvest%20tim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Whale%20Pass/Harvest%20timing-W%20Pass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Whale%20Pass/Harvest%20timing-W%20Pas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index_sitka/Documents/Year%201/Draft%20Tables/Harvest%20timing.xlsx" TargetMode="External"/><Relationship Id="rId1" Type="http://schemas.openxmlformats.org/officeDocument/2006/relationships/externalLinkPath" Target="file:///O:/ARCHIVE/Sharepoint%202010/03%20Statewide/210_IndexCommunities/index_sitka/Documents/Year%201/Draft%20Tables/Harvest%20timing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PROJECTS/251%20NPRB%20Yakutat%202015/Analysis/xls-table/Yakutat/Uploaded/Harvest%20timing-REVISED.xlsx" TargetMode="External"/><Relationship Id="rId1" Type="http://schemas.openxmlformats.org/officeDocument/2006/relationships/externalLinkPath" Target="file:///O:/PROJECTS/251%20NPRB%20Yakutat%202015/Analysis/xls-table/Yakutat/Uploaded/Harvest%20timing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C_Table-01"/>
      <sheetName val="HU_Elim_Table-02"/>
      <sheetName val="HU_Golovin_Table-03"/>
      <sheetName val="HU_Kivalina_Table-04"/>
      <sheetName val="HU_Koyuk_Table-05"/>
      <sheetName val="HU_Noatak_Table-06"/>
      <sheetName val="HU_Wales_Table-07"/>
      <sheetName val="SMC_caribou_Table-08"/>
      <sheetName val="SMC_moose_Table-09"/>
      <sheetName val="SML_caribou_Elim_Table-10"/>
      <sheetName val="SML_caribou_Golovin_Table-11"/>
      <sheetName val="SML_caribou_Kivalina_Table-12"/>
      <sheetName val="SML_caribou_Koyuk_Table-13"/>
      <sheetName val="SML_caribou_Noatak_Table-14"/>
      <sheetName val="SML_caribou_Wales_Table-15"/>
      <sheetName val="SML_moose_Elim_Table-16"/>
      <sheetName val="SML_moose_Golovin_Table-17"/>
      <sheetName val="SML_moose_Kivalina_Table-18"/>
      <sheetName val="SML_moose_Koyuk_Table-19"/>
      <sheetName val="SML_moose_Noatak_Table-20"/>
      <sheetName val="SML_moose_Wales_Table-21"/>
      <sheetName val="UCH_Table-22"/>
      <sheetName val="HDHH_Figure-01"/>
      <sheetName val="Separator"/>
      <sheetName val="HDHH_Raw"/>
      <sheetName val="Raw"/>
      <sheetName val="TableMetadata"/>
      <sheetName val="TableFootnotes"/>
      <sheetName val="Constant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>
        <row r="1">
          <cell r="B1" t="str">
            <v>Elim</v>
          </cell>
        </row>
        <row r="2">
          <cell r="B2" t="str">
            <v>Golovin</v>
          </cell>
        </row>
        <row r="3">
          <cell r="B3" t="str">
            <v>Kivalina</v>
          </cell>
        </row>
        <row r="4">
          <cell r="B4" t="str">
            <v>Koyuk</v>
          </cell>
        </row>
        <row r="5">
          <cell r="B5" t="str">
            <v>Noatak</v>
          </cell>
        </row>
        <row r="6">
          <cell r="B6" t="str">
            <v>Wales</v>
          </cell>
        </row>
      </sheetData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_Table_n-01"/>
      <sheetName val="RU_Table_n-02"/>
      <sheetName val="PS_Table_n-03"/>
      <sheetName val="SA_Table_n-04"/>
      <sheetName val="DSC_Table_n-05"/>
      <sheetName val="PPR_Table_n-06"/>
      <sheetName val="BHH_Table_n-07"/>
      <sheetName val="EI_Table_n-08"/>
      <sheetName val="EC_Table_n-09"/>
      <sheetName val="PSA_Table_n-10"/>
      <sheetName val="RHC_Table_n-11"/>
      <sheetName val="HU_Table_n-12"/>
      <sheetName val="TTR_Table_n-13"/>
      <sheetName val="HSM_Table_n-15"/>
      <sheetName val="SGRT_Table_n-16"/>
      <sheetName val="NGRT_Table_n-17"/>
      <sheetName val="RHC_Table_n-18"/>
      <sheetName val="HCRY_Table_n-19"/>
      <sheetName val="SSF_Table_n-20"/>
      <sheetName val="Separator"/>
      <sheetName val="Raw"/>
      <sheetName val="Constants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B3" t="str">
            <v>YYYY</v>
          </cell>
        </row>
      </sheetData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/>
      <sheetData sheetId="1"/>
      <sheetData sheetId="2"/>
      <sheetData sheetId="3"/>
      <sheetData sheetId="4">
        <row r="2">
          <cell r="A2" t="str">
            <v>Black bear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bear, male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female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sex unknown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Brown bear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bear, male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female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sex unknown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Caribou</v>
          </cell>
          <cell r="E10" t="str">
            <v>Angoon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Caribou, male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female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sex unknown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Deer</v>
          </cell>
          <cell r="O14">
            <v>24.23841059602649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33.933774834437081</v>
          </cell>
          <cell r="W14">
            <v>16.966887417218544</v>
          </cell>
          <cell r="X14">
            <v>41.205298013245027</v>
          </cell>
          <cell r="Y14">
            <v>53.324503311258262</v>
          </cell>
          <cell r="Z14">
            <v>46.052980132450337</v>
          </cell>
          <cell r="AA14">
            <v>2.423841059602649</v>
          </cell>
        </row>
        <row r="15">
          <cell r="A15" t="str">
            <v>Deer, male</v>
          </cell>
          <cell r="O15">
            <v>16.745098039215691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21.529411764705884</v>
          </cell>
          <cell r="W15">
            <v>7.1764705882352953</v>
          </cell>
          <cell r="X15">
            <v>28.705882352941181</v>
          </cell>
          <cell r="Y15">
            <v>38.274509803921568</v>
          </cell>
          <cell r="Z15">
            <v>33.490196078431381</v>
          </cell>
          <cell r="AA15">
            <v>0</v>
          </cell>
        </row>
        <row r="16">
          <cell r="A16" t="str">
            <v>Deer, female</v>
          </cell>
          <cell r="O16">
            <v>7.1764705882352935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11.96078431372549</v>
          </cell>
          <cell r="W16">
            <v>9.5686274509803919</v>
          </cell>
          <cell r="X16">
            <v>7.1764705882352935</v>
          </cell>
          <cell r="Y16">
            <v>14.352941176470589</v>
          </cell>
          <cell r="Z16">
            <v>11.96078431372549</v>
          </cell>
          <cell r="AA16">
            <v>0</v>
          </cell>
        </row>
        <row r="17">
          <cell r="A17" t="str">
            <v>Deer, sex unknown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6.6853655369432543</v>
          </cell>
          <cell r="Y17">
            <v>0</v>
          </cell>
          <cell r="Z17">
            <v>0</v>
          </cell>
          <cell r="AA17">
            <v>3.3426827684716272</v>
          </cell>
        </row>
        <row r="18">
          <cell r="A18" t="str">
            <v>Elk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Elk, male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female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sex unknown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Mountain goat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goat, male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Mountain goat, female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Mountain goat, sex unknown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Moose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Moose, bull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Moose, cow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sex unknown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Dall sheep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Dall sheep, male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female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sex unknown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Beaver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Coyote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Red fox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Snowshoe hare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North American river (land) otter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4.784313725490196</v>
          </cell>
          <cell r="Z38">
            <v>0</v>
          </cell>
          <cell r="AA38">
            <v>0</v>
          </cell>
        </row>
        <row r="39">
          <cell r="A39" t="str">
            <v>Lynx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Marmot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Marten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7.1764705882352935</v>
          </cell>
          <cell r="Z41">
            <v>0</v>
          </cell>
          <cell r="AA41">
            <v>0</v>
          </cell>
        </row>
        <row r="42">
          <cell r="A42" t="str">
            <v>Mink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4.784313725490196</v>
          </cell>
          <cell r="Z42">
            <v>0</v>
          </cell>
          <cell r="AA42">
            <v>0</v>
          </cell>
        </row>
        <row r="43">
          <cell r="A43" t="str">
            <v>Muskrat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>Porcupine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Red (tree) squirrel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Least weasel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Gray wolf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Wolverine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51">
          <cell r="A51" t="str">
            <v>Fur seal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 t="str">
            <v>Fur seal, male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Fur seal, female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sex unknown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Harbor seal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2.392156862745098</v>
          </cell>
          <cell r="V55">
            <v>4.784313725490196</v>
          </cell>
          <cell r="W55">
            <v>4.784313725490196</v>
          </cell>
          <cell r="X55">
            <v>4.784313725490196</v>
          </cell>
          <cell r="Y55">
            <v>2.392156862745098</v>
          </cell>
          <cell r="Z55">
            <v>0</v>
          </cell>
          <cell r="AA55">
            <v>2.392156862745098</v>
          </cell>
        </row>
        <row r="56">
          <cell r="A56" t="str">
            <v>Harbor seal, male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2.392156862745098</v>
          </cell>
          <cell r="V56">
            <v>4.784313725490196</v>
          </cell>
          <cell r="W56">
            <v>2.392156862745098</v>
          </cell>
          <cell r="X56">
            <v>0</v>
          </cell>
          <cell r="Y56">
            <v>2.392156862745098</v>
          </cell>
          <cell r="Z56">
            <v>0</v>
          </cell>
          <cell r="AA56">
            <v>0</v>
          </cell>
        </row>
        <row r="57">
          <cell r="A57" t="str">
            <v>Harbor seal, female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2.392156862745098</v>
          </cell>
        </row>
        <row r="58">
          <cell r="A58" t="str">
            <v>Harbor seal, sex unknown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2.392156862745098</v>
          </cell>
          <cell r="X58">
            <v>4.784313725490196</v>
          </cell>
          <cell r="Y58">
            <v>0</v>
          </cell>
          <cell r="Z58">
            <v>0</v>
          </cell>
          <cell r="AA58">
            <v>0</v>
          </cell>
        </row>
        <row r="59">
          <cell r="A59" t="str">
            <v>Sea otter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Steller sea lion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 t="str">
            <v>Steller sea lion, male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Steller sea lion, female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sex unknown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Goldeneye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</row>
        <row r="65">
          <cell r="A65" t="str">
            <v>Mallard</v>
          </cell>
          <cell r="AA65">
            <v>0</v>
          </cell>
          <cell r="AB65">
            <v>11.96078431372549</v>
          </cell>
          <cell r="AC65">
            <v>0</v>
          </cell>
          <cell r="AD65">
            <v>0</v>
          </cell>
          <cell r="AE65">
            <v>19.137254901960784</v>
          </cell>
        </row>
        <row r="66">
          <cell r="A66" t="str">
            <v>Long-tailed duck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</row>
        <row r="67">
          <cell r="A67" t="str">
            <v>Northern pintail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</row>
        <row r="68">
          <cell r="A68" t="str">
            <v>Scaup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Teal</v>
          </cell>
          <cell r="AA69">
            <v>0</v>
          </cell>
          <cell r="AB69">
            <v>4.784313725490196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Wigeon</v>
          </cell>
          <cell r="AA70">
            <v>0</v>
          </cell>
          <cell r="AB70">
            <v>4.784313725490196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Unknown ducks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2">
          <cell r="A72" t="str">
            <v>Unknown Canada/cackling geese</v>
          </cell>
          <cell r="AA72">
            <v>0</v>
          </cell>
          <cell r="AB72">
            <v>7.1764705882352935</v>
          </cell>
          <cell r="AC72">
            <v>0</v>
          </cell>
          <cell r="AD72">
            <v>0</v>
          </cell>
          <cell r="AE72">
            <v>4.784313725490196</v>
          </cell>
        </row>
        <row r="73">
          <cell r="A73" t="str">
            <v>White-fronted goose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</row>
        <row r="74">
          <cell r="A74" t="str">
            <v>Unknown geese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>Unknown swans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A76" t="str">
            <v>Sandhill crane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4.784313725490196</v>
          </cell>
        </row>
        <row r="77">
          <cell r="A77" t="str">
            <v>Black oystercatcher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</row>
        <row r="78">
          <cell r="A78" t="str">
            <v>Unknown shorebirds–small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Unknown shorebirds–large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</row>
        <row r="80">
          <cell r="A80" t="str">
            <v>Unknown loon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Unknown seabirds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Grouse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Ptarmigan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/>
      <sheetData sheetId="1"/>
      <sheetData sheetId="2"/>
      <sheetData sheetId="3"/>
      <sheetData sheetId="4">
        <row r="2">
          <cell r="A2" t="str">
            <v>American (plains) bison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</v>
          </cell>
          <cell r="O3">
            <v>0</v>
          </cell>
          <cell r="P3">
            <v>0</v>
          </cell>
          <cell r="Q3">
            <v>6.1969696969696972</v>
          </cell>
          <cell r="R3">
            <v>6.1969696969696972</v>
          </cell>
          <cell r="S3">
            <v>18.590909090909093</v>
          </cell>
          <cell r="T3">
            <v>12.393939393939394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male</v>
          </cell>
          <cell r="O4">
            <v>0</v>
          </cell>
          <cell r="P4">
            <v>0</v>
          </cell>
          <cell r="Q4">
            <v>6.1969696969696972</v>
          </cell>
          <cell r="R4">
            <v>6.1969696969696972</v>
          </cell>
          <cell r="S4">
            <v>18.590909090909093</v>
          </cell>
          <cell r="T4">
            <v>12.393939393939394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female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Black bear, sex unknown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female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Brown bear, sex unknown</v>
          </cell>
          <cell r="E10" t="str">
            <v>Haines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12.393939393939394</v>
          </cell>
          <cell r="W11">
            <v>18.590909090909093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6.1969696969696972</v>
          </cell>
          <cell r="W12">
            <v>12.393939393939394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female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6.1969696969696972</v>
          </cell>
          <cell r="W13">
            <v>6.1969696969696972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Caribou, sex unknown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Deer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6.1969696969696981</v>
          </cell>
          <cell r="W15">
            <v>37.181818181818194</v>
          </cell>
          <cell r="X15">
            <v>12.393939393939396</v>
          </cell>
          <cell r="Y15">
            <v>111.54545454545456</v>
          </cell>
          <cell r="Z15">
            <v>12.393939393939396</v>
          </cell>
          <cell r="AA15">
            <v>0</v>
          </cell>
        </row>
        <row r="16">
          <cell r="A16" t="str">
            <v>Deer, male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6.1969696969696972</v>
          </cell>
          <cell r="W16">
            <v>0</v>
          </cell>
          <cell r="X16">
            <v>12.393939393939394</v>
          </cell>
          <cell r="Y16">
            <v>99.151515151515156</v>
          </cell>
          <cell r="Z16">
            <v>0</v>
          </cell>
          <cell r="AA16">
            <v>0</v>
          </cell>
        </row>
        <row r="17">
          <cell r="A17" t="str">
            <v>Deer, female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6.1969696969696972</v>
          </cell>
          <cell r="Z17">
            <v>0</v>
          </cell>
          <cell r="AA17">
            <v>0</v>
          </cell>
        </row>
        <row r="18">
          <cell r="A18" t="str">
            <v>Deer, sex unknown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37.181818181818187</v>
          </cell>
          <cell r="X18">
            <v>0</v>
          </cell>
          <cell r="Y18">
            <v>6.1969696969696972</v>
          </cell>
          <cell r="Z18">
            <v>12.393939393939394</v>
          </cell>
          <cell r="AA18">
            <v>0</v>
          </cell>
        </row>
        <row r="19">
          <cell r="A19" t="str">
            <v>Elk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female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Elk, sex unknown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12.393939393939394</v>
          </cell>
          <cell r="X23">
            <v>12.393939393939394</v>
          </cell>
          <cell r="Y23">
            <v>6.1969696969696972</v>
          </cell>
          <cell r="Z23">
            <v>0</v>
          </cell>
          <cell r="AA23">
            <v>0</v>
          </cell>
        </row>
        <row r="24">
          <cell r="A24" t="str">
            <v>Mountain goat, 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12.393939393939394</v>
          </cell>
          <cell r="X24">
            <v>6.1969696969696972</v>
          </cell>
          <cell r="Y24">
            <v>6.1969696969696972</v>
          </cell>
          <cell r="Z24">
            <v>0</v>
          </cell>
          <cell r="AA24">
            <v>0</v>
          </cell>
        </row>
        <row r="25">
          <cell r="A25" t="str">
            <v>Mountain goat, female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6.1969696969696972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Mountain goat, sex unknown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12.393939393939396</v>
          </cell>
          <cell r="W27">
            <v>55.77272727272728</v>
          </cell>
          <cell r="X27">
            <v>0</v>
          </cell>
          <cell r="Y27">
            <v>6.1969696969696981</v>
          </cell>
          <cell r="Z27">
            <v>0</v>
          </cell>
          <cell r="AA27">
            <v>0</v>
          </cell>
        </row>
        <row r="28">
          <cell r="A28" t="str">
            <v>Moose, bull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12.393939393939396</v>
          </cell>
          <cell r="W28">
            <v>55.77272727272728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cow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Moose, sex unknown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6.1969696969696972</v>
          </cell>
          <cell r="Z30">
            <v>0</v>
          </cell>
          <cell r="AA30">
            <v>0</v>
          </cell>
        </row>
        <row r="31">
          <cell r="A31" t="str">
            <v>Dall sheep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female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Dall sheep, sex unknown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Beaver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24.787878787878789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Coyote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Red fox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Snowshoe hare</v>
          </cell>
          <cell r="O38">
            <v>12.393939393939394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18.590909090909093</v>
          </cell>
          <cell r="Z38">
            <v>0</v>
          </cell>
          <cell r="AA38">
            <v>0</v>
          </cell>
        </row>
        <row r="39">
          <cell r="A39" t="str">
            <v>North American river (land) otter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Lynx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Marmot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Marten</v>
          </cell>
          <cell r="O42">
            <v>74.363636363636374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43.378787878787882</v>
          </cell>
          <cell r="AA42">
            <v>123.93939393939394</v>
          </cell>
        </row>
        <row r="43">
          <cell r="A43" t="str">
            <v>Mink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18.590909090909093</v>
          </cell>
        </row>
        <row r="44">
          <cell r="A44" t="str">
            <v>Muskrat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Porcupine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6.1969696969696972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Red (tree) squirrel</v>
          </cell>
          <cell r="O46">
            <v>6.1969696969696972</v>
          </cell>
          <cell r="P46">
            <v>6.1969696969696972</v>
          </cell>
          <cell r="Q46">
            <v>6.1969696969696972</v>
          </cell>
          <cell r="R46">
            <v>6.1969696969696972</v>
          </cell>
          <cell r="S46">
            <v>6.1969696969696972</v>
          </cell>
          <cell r="T46">
            <v>6.1969696969696972</v>
          </cell>
          <cell r="U46">
            <v>12.393939393939394</v>
          </cell>
          <cell r="V46">
            <v>6.1969696969696972</v>
          </cell>
          <cell r="W46">
            <v>6.1969696969696972</v>
          </cell>
          <cell r="X46">
            <v>6.1969696969696972</v>
          </cell>
          <cell r="Y46">
            <v>6.1969696969696972</v>
          </cell>
          <cell r="Z46">
            <v>6.1969696969696972</v>
          </cell>
          <cell r="AA46">
            <v>24.787878787878789</v>
          </cell>
        </row>
        <row r="47">
          <cell r="A47" t="str">
            <v>Least weasel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Gray wolf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 t="str">
            <v>Wolverine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2">
          <cell r="A52" t="str">
            <v>Fur seal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Fur seal, male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female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Fur seal, unknown sex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Harbor seal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Harbor seal, male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Harbor seal, female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 t="str">
            <v>Harbor seal, unknown sex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Unknown seal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 t="str">
            <v>Sea otter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Steller sea lion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male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Steller sea lion, female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 t="str">
            <v>Steller sea lion, unknown sex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 t="str">
            <v>Canvasback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68.166666666666671</v>
          </cell>
        </row>
        <row r="67">
          <cell r="A67" t="str">
            <v>Goldeneye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86.757575757575765</v>
          </cell>
        </row>
        <row r="68">
          <cell r="A68" t="str">
            <v>Mallard</v>
          </cell>
          <cell r="AA68">
            <v>0</v>
          </cell>
          <cell r="AB68">
            <v>43.378787878787882</v>
          </cell>
          <cell r="AC68">
            <v>0</v>
          </cell>
          <cell r="AD68">
            <v>18.590909090909093</v>
          </cell>
          <cell r="AE68">
            <v>192.10606060606062</v>
          </cell>
        </row>
        <row r="69">
          <cell r="A69" t="str">
            <v>Long-tailed duck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Northern pintail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74.363636363636374</v>
          </cell>
        </row>
        <row r="71">
          <cell r="A71" t="str">
            <v>Scaup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74.363636363636374</v>
          </cell>
        </row>
        <row r="72">
          <cell r="A72" t="str">
            <v>Surf scoter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61.969696969696969</v>
          </cell>
        </row>
        <row r="73">
          <cell r="A73" t="str">
            <v>Unknown scoter</v>
          </cell>
          <cell r="AA73">
            <v>0</v>
          </cell>
          <cell r="AB73">
            <v>0</v>
          </cell>
          <cell r="AC73">
            <v>0</v>
          </cell>
          <cell r="AD73">
            <v>24.787878787878789</v>
          </cell>
          <cell r="AE73">
            <v>0</v>
          </cell>
        </row>
        <row r="74">
          <cell r="A74" t="str">
            <v>Teal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130.13636363636365</v>
          </cell>
        </row>
        <row r="75">
          <cell r="A75" t="str">
            <v>Wigeon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99.151515151515156</v>
          </cell>
        </row>
        <row r="76">
          <cell r="A76" t="str">
            <v>Unknown ducks</v>
          </cell>
          <cell r="AA76">
            <v>0</v>
          </cell>
          <cell r="AB76">
            <v>12.393939393939394</v>
          </cell>
          <cell r="AC76">
            <v>0</v>
          </cell>
          <cell r="AD76">
            <v>0</v>
          </cell>
          <cell r="AE76">
            <v>30.984848484848488</v>
          </cell>
        </row>
        <row r="77">
          <cell r="A77" t="str">
            <v>Unknown Canada/
cackling geese</v>
          </cell>
          <cell r="AA77">
            <v>0</v>
          </cell>
          <cell r="AB77">
            <v>68.166666666666671</v>
          </cell>
          <cell r="AC77">
            <v>0</v>
          </cell>
          <cell r="AD77">
            <v>12.393939393939394</v>
          </cell>
          <cell r="AE77">
            <v>0</v>
          </cell>
        </row>
        <row r="78">
          <cell r="A78" t="str">
            <v>White-fronted goose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Unknown geese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6.1969696969696972</v>
          </cell>
        </row>
        <row r="80">
          <cell r="A80" t="str">
            <v>Unknown swans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Sandhill crane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Black oystercatcher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Unknown shorebirds–small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  <row r="84">
          <cell r="A84" t="str">
            <v>Unknown shorebirds–large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</row>
        <row r="85">
          <cell r="A85" t="str">
            <v>Unknown loon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</row>
        <row r="86">
          <cell r="A86" t="str">
            <v>Unknown seabirds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</row>
        <row r="87">
          <cell r="A87" t="str">
            <v>Grouse</v>
          </cell>
          <cell r="AA87">
            <v>18.590909090909093</v>
          </cell>
          <cell r="AB87">
            <v>30.984848484848484</v>
          </cell>
          <cell r="AC87">
            <v>117.74242424242425</v>
          </cell>
          <cell r="AD87">
            <v>0</v>
          </cell>
          <cell r="AE87">
            <v>204.50000000000003</v>
          </cell>
        </row>
        <row r="88">
          <cell r="A88" t="str">
            <v>Ptarmigan</v>
          </cell>
          <cell r="AA88">
            <v>0</v>
          </cell>
          <cell r="AB88">
            <v>55.77272727272728</v>
          </cell>
          <cell r="AC88">
            <v>12.393939393939394</v>
          </cell>
          <cell r="AD88">
            <v>0</v>
          </cell>
          <cell r="AE88">
            <v>12.393939393939394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/>
      <sheetData sheetId="1"/>
      <sheetData sheetId="2"/>
      <sheetData sheetId="3"/>
      <sheetData sheetId="4">
        <row r="2">
          <cell r="A2" t="str">
            <v>Black bear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bear, male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female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sex unknown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Brown bear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bear, male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female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sex unknown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Caribou</v>
          </cell>
          <cell r="E10" t="str">
            <v>Hoonah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Caribou, male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female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sex unknown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Deer</v>
          </cell>
          <cell r="O14">
            <v>9.205479452054794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43.726027397260275</v>
          </cell>
          <cell r="W14">
            <v>46.027397260273972</v>
          </cell>
          <cell r="X14">
            <v>121.97260273972603</v>
          </cell>
          <cell r="Y14">
            <v>177.20547945205479</v>
          </cell>
          <cell r="Z14">
            <v>39.123287671232873</v>
          </cell>
          <cell r="AA14">
            <v>32.219178082191782</v>
          </cell>
        </row>
        <row r="15">
          <cell r="A15" t="str">
            <v>Deer, male</v>
          </cell>
          <cell r="O15">
            <v>4.5901639344262293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39.016393442622949</v>
          </cell>
          <cell r="W15">
            <v>39.016393442622949</v>
          </cell>
          <cell r="X15">
            <v>100.98360655737707</v>
          </cell>
          <cell r="Y15">
            <v>146.88524590163939</v>
          </cell>
          <cell r="Z15">
            <v>34.42622950819672</v>
          </cell>
          <cell r="AA15">
            <v>29.83606557377049</v>
          </cell>
        </row>
        <row r="16">
          <cell r="A16" t="str">
            <v>Deer, female</v>
          </cell>
          <cell r="O16">
            <v>4.5901639344262293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4.5901639344262293</v>
          </cell>
          <cell r="W16">
            <v>6.8852459016393439</v>
          </cell>
          <cell r="X16">
            <v>13.770491803278688</v>
          </cell>
          <cell r="Y16">
            <v>27.540983606557376</v>
          </cell>
          <cell r="Z16">
            <v>4.5901639344262293</v>
          </cell>
          <cell r="AA16">
            <v>2.2950819672131146</v>
          </cell>
        </row>
        <row r="17">
          <cell r="A17" t="str">
            <v>Deer, sex unknown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7.8472939591286766</v>
          </cell>
          <cell r="Y17">
            <v>2.6157646530428922</v>
          </cell>
          <cell r="Z17">
            <v>0</v>
          </cell>
          <cell r="AA17">
            <v>0</v>
          </cell>
        </row>
        <row r="18">
          <cell r="A18" t="str">
            <v>Elk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Elk, male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female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sex unknown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Mountain goat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goat, male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Mountain goat, female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Mountain goat, sex unknown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Moose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Moose, bull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Moose, cow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sex unknown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Common muskox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Dall sheep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female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Dall sheep, sex unknown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6">
          <cell r="A36" t="str">
            <v>Beaver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4.5901639344262293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Coyote</v>
          </cell>
          <cell r="O37">
            <v>0</v>
          </cell>
          <cell r="P37">
            <v>4.5901639344262293</v>
          </cell>
          <cell r="Q37">
            <v>4.5901639344262293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Red fox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Snowshoe hare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North American river (land) otter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Lynx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Marmot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A43" t="str">
            <v>Marten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53.223140495867767</v>
          </cell>
          <cell r="AA43">
            <v>0</v>
          </cell>
        </row>
        <row r="44">
          <cell r="A44" t="str">
            <v>Mink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2.3140495867768593</v>
          </cell>
          <cell r="AA44">
            <v>0</v>
          </cell>
        </row>
        <row r="45">
          <cell r="A45" t="str">
            <v>Muskrat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Porcupine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Red (tree) squirrel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2.2950819672131146</v>
          </cell>
        </row>
        <row r="48">
          <cell r="A48" t="str">
            <v>Least weasel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2.2950819672131146</v>
          </cell>
          <cell r="AA48">
            <v>0</v>
          </cell>
        </row>
        <row r="49">
          <cell r="A49" t="str">
            <v>Gray wolf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 t="str">
            <v>Wolverine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3">
          <cell r="A53" t="str">
            <v>Fur seal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male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Fur seal, female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Fur seal, sex unknown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Harbor seal</v>
          </cell>
          <cell r="O57">
            <v>0</v>
          </cell>
          <cell r="P57">
            <v>2.2950819672131151</v>
          </cell>
          <cell r="Q57">
            <v>2.2950819672131151</v>
          </cell>
          <cell r="R57">
            <v>2.2950819672131151</v>
          </cell>
          <cell r="S57">
            <v>0</v>
          </cell>
          <cell r="T57">
            <v>2.2950819672131151</v>
          </cell>
          <cell r="U57">
            <v>0</v>
          </cell>
          <cell r="V57">
            <v>4.5901639344262302</v>
          </cell>
          <cell r="W57">
            <v>22.950819672131153</v>
          </cell>
          <cell r="X57">
            <v>18.360655737704921</v>
          </cell>
          <cell r="Y57">
            <v>13.770491803278691</v>
          </cell>
          <cell r="Z57">
            <v>0</v>
          </cell>
          <cell r="AA57">
            <v>48.196721311475422</v>
          </cell>
        </row>
        <row r="58">
          <cell r="A58" t="str">
            <v>Harbor seal, male</v>
          </cell>
          <cell r="O58">
            <v>0</v>
          </cell>
          <cell r="P58">
            <v>2.2950819672131146</v>
          </cell>
          <cell r="Q58">
            <v>2.2950819672131146</v>
          </cell>
          <cell r="R58">
            <v>0</v>
          </cell>
          <cell r="S58">
            <v>0</v>
          </cell>
          <cell r="T58">
            <v>2.2950819672131146</v>
          </cell>
          <cell r="U58">
            <v>0</v>
          </cell>
          <cell r="V58">
            <v>2.2950819672131146</v>
          </cell>
          <cell r="W58">
            <v>11.475409836065573</v>
          </cell>
          <cell r="X58">
            <v>2.2950819672131146</v>
          </cell>
          <cell r="Y58">
            <v>11.475409836065573</v>
          </cell>
          <cell r="Z58">
            <v>0</v>
          </cell>
          <cell r="AA58">
            <v>18.360655737704917</v>
          </cell>
        </row>
        <row r="59">
          <cell r="A59" t="str">
            <v>Harbor seal, female</v>
          </cell>
          <cell r="O59">
            <v>0</v>
          </cell>
          <cell r="P59">
            <v>0</v>
          </cell>
          <cell r="Q59">
            <v>0</v>
          </cell>
          <cell r="R59">
            <v>2.2950819672131146</v>
          </cell>
          <cell r="S59">
            <v>0</v>
          </cell>
          <cell r="T59">
            <v>0</v>
          </cell>
          <cell r="U59">
            <v>0</v>
          </cell>
          <cell r="V59">
            <v>2.2950819672131146</v>
          </cell>
          <cell r="W59">
            <v>2.2950819672131146</v>
          </cell>
          <cell r="X59">
            <v>2.2950819672131146</v>
          </cell>
          <cell r="Y59">
            <v>2.2950819672131146</v>
          </cell>
          <cell r="Z59">
            <v>0</v>
          </cell>
          <cell r="AA59">
            <v>2.2950819672131146</v>
          </cell>
        </row>
        <row r="60">
          <cell r="A60" t="str">
            <v>Harbor seal, sex unknown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9.1803278688524586</v>
          </cell>
          <cell r="X60">
            <v>13.770491803278688</v>
          </cell>
          <cell r="Y60">
            <v>0</v>
          </cell>
          <cell r="Z60">
            <v>0</v>
          </cell>
          <cell r="AA60">
            <v>27.540983606557376</v>
          </cell>
        </row>
        <row r="61">
          <cell r="A61" t="str">
            <v>Sea otter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4.602739726027397</v>
          </cell>
          <cell r="V61">
            <v>2.3013698630136985</v>
          </cell>
          <cell r="W61">
            <v>0</v>
          </cell>
          <cell r="X61">
            <v>0</v>
          </cell>
          <cell r="Y61">
            <v>11.506849315068493</v>
          </cell>
          <cell r="Z61">
            <v>0</v>
          </cell>
          <cell r="AA61">
            <v>0</v>
          </cell>
        </row>
        <row r="62">
          <cell r="A62" t="str">
            <v>Steller sea lion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male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Steller sea lion, female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 t="str">
            <v>Steller sea lion, sex unknown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 t="str">
            <v>Goldeneye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11.475409836065573</v>
          </cell>
        </row>
        <row r="67">
          <cell r="A67" t="str">
            <v>Mallard</v>
          </cell>
          <cell r="AA67">
            <v>0</v>
          </cell>
          <cell r="AB67">
            <v>0</v>
          </cell>
          <cell r="AC67">
            <v>14</v>
          </cell>
          <cell r="AD67">
            <v>0</v>
          </cell>
          <cell r="AE67">
            <v>74.666666666666671</v>
          </cell>
        </row>
        <row r="68">
          <cell r="A68" t="str">
            <v>Long-tailed duck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Northern pintail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Scaup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Teal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13.770491803278688</v>
          </cell>
        </row>
        <row r="72">
          <cell r="A72" t="str">
            <v>Wigeon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</row>
        <row r="73">
          <cell r="A73" t="str">
            <v>Unknown ducks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2.3140495867768593</v>
          </cell>
        </row>
        <row r="74">
          <cell r="A74" t="str">
            <v>Unknown Canada/cackling geese</v>
          </cell>
          <cell r="AA74">
            <v>0</v>
          </cell>
          <cell r="AB74">
            <v>0</v>
          </cell>
          <cell r="AC74">
            <v>2.3140495867768593</v>
          </cell>
          <cell r="AD74">
            <v>0</v>
          </cell>
          <cell r="AE74">
            <v>4.6280991735537187</v>
          </cell>
        </row>
        <row r="75">
          <cell r="A75" t="str">
            <v>White-fronted goose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A76" t="str">
            <v>Unknown geese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4.6280991735537187</v>
          </cell>
        </row>
        <row r="77">
          <cell r="A77" t="str">
            <v>Unknown swans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</row>
        <row r="78">
          <cell r="A78" t="str">
            <v>Sandhill crane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Black oystercatcher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</row>
        <row r="80">
          <cell r="A80" t="str">
            <v>Unknown shorebirds–small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Unknown shorebirds–large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Unknown loon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Unknown seabirds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  <row r="84">
          <cell r="A84" t="str">
            <v>Grouse</v>
          </cell>
          <cell r="AA84">
            <v>32.396694214876028</v>
          </cell>
          <cell r="AB84">
            <v>0</v>
          </cell>
          <cell r="AC84">
            <v>0</v>
          </cell>
          <cell r="AD84">
            <v>0</v>
          </cell>
          <cell r="AE84">
            <v>16.198347107438014</v>
          </cell>
        </row>
        <row r="85">
          <cell r="A85" t="str">
            <v>Ptarmigan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4.6280991735537187</v>
          </cell>
        </row>
      </sheetData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/>
      <sheetData sheetId="1"/>
      <sheetData sheetId="2"/>
      <sheetData sheetId="3"/>
      <sheetData sheetId="4">
        <row r="2">
          <cell r="A2" t="str">
            <v>American (plains) bison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male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female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Black bear, sex unknown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female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Brown bear, sex unknown</v>
          </cell>
          <cell r="E10" t="str">
            <v>Hydaburg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female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Caribou, sex unknown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Deer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14.875</v>
          </cell>
          <cell r="U15">
            <v>27.270833333333332</v>
          </cell>
          <cell r="V15">
            <v>14.874999999999998</v>
          </cell>
          <cell r="W15">
            <v>17.354166666666664</v>
          </cell>
          <cell r="X15">
            <v>114.04166666666666</v>
          </cell>
          <cell r="Y15">
            <v>74.375</v>
          </cell>
          <cell r="Z15">
            <v>19.833333333333332</v>
          </cell>
          <cell r="AA15">
            <v>0</v>
          </cell>
        </row>
        <row r="16">
          <cell r="A16" t="str">
            <v>Deer, male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9.9166666666666661</v>
          </cell>
          <cell r="U16">
            <v>7.4375</v>
          </cell>
          <cell r="V16">
            <v>14.874999999999998</v>
          </cell>
          <cell r="W16">
            <v>17.354166666666664</v>
          </cell>
          <cell r="X16">
            <v>114.04166666666666</v>
          </cell>
          <cell r="Y16">
            <v>69.416666666666671</v>
          </cell>
          <cell r="Z16">
            <v>17.354166666666668</v>
          </cell>
          <cell r="AA16">
            <v>0</v>
          </cell>
        </row>
        <row r="17">
          <cell r="A17" t="str">
            <v>Deer, female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4.958333333333333</v>
          </cell>
          <cell r="U17">
            <v>19.833333333333332</v>
          </cell>
          <cell r="V17">
            <v>0</v>
          </cell>
          <cell r="W17">
            <v>0</v>
          </cell>
          <cell r="X17">
            <v>0</v>
          </cell>
          <cell r="Y17">
            <v>4.958333333333333</v>
          </cell>
          <cell r="Z17">
            <v>2.4791666666666665</v>
          </cell>
          <cell r="AA17">
            <v>0</v>
          </cell>
        </row>
        <row r="18">
          <cell r="A18" t="str">
            <v>Deer, sex unknown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Elk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female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Elk, sex unknown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Mountain goat, 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Mountain goat, female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Mountain goat, sex unknown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Moose, bull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cow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Moose, sex unknown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Dall sheep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female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Dall sheep, sex unknown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Beaver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Coyote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Red fox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Snowshoe hare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North American river (land) otter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Lynx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Marmot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Marten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A43" t="str">
            <v>Mink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2.4791666666666665</v>
          </cell>
          <cell r="AA43">
            <v>0</v>
          </cell>
        </row>
        <row r="44">
          <cell r="A44" t="str">
            <v>Muskrat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Porcupine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Red (tree) squirrel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Least weasel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Gray wolf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 t="str">
            <v>Wolverine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2">
          <cell r="A52" t="str">
            <v>Fur seal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Fur seal, male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female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Fur seal, sex unknown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Harbor seal</v>
          </cell>
          <cell r="O56">
            <v>7.4375</v>
          </cell>
          <cell r="P56">
            <v>7.4375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2.4791666666666665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2.4791666666666665</v>
          </cell>
        </row>
        <row r="57">
          <cell r="A57" t="str">
            <v>Harbor seal, male</v>
          </cell>
          <cell r="O57">
            <v>7.4375</v>
          </cell>
          <cell r="P57">
            <v>7.4375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2.4791666666666665</v>
          </cell>
        </row>
        <row r="58">
          <cell r="A58" t="str">
            <v>Harbor seal, female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 t="str">
            <v>Harbor seal, sex unknown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2.4791666666666665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Sea otter</v>
          </cell>
          <cell r="O60">
            <v>0</v>
          </cell>
          <cell r="P60">
            <v>0</v>
          </cell>
          <cell r="Q60">
            <v>47.104166666666664</v>
          </cell>
          <cell r="R60">
            <v>12.395833333333332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4.958333333333333</v>
          </cell>
          <cell r="Z60">
            <v>0</v>
          </cell>
          <cell r="AA60">
            <v>0</v>
          </cell>
        </row>
        <row r="61">
          <cell r="A61" t="str">
            <v>Steller sea lion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Steller sea lion, male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female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Steller sea lion, sex unknown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 t="str">
            <v>Goldeneye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</row>
        <row r="66">
          <cell r="A66" t="str">
            <v>Mallard</v>
          </cell>
          <cell r="AA66">
            <v>0</v>
          </cell>
          <cell r="AB66">
            <v>4.958333333333333</v>
          </cell>
          <cell r="AC66">
            <v>0</v>
          </cell>
          <cell r="AD66">
            <v>0</v>
          </cell>
          <cell r="AE66">
            <v>0</v>
          </cell>
        </row>
        <row r="67">
          <cell r="A67" t="str">
            <v>Long-tailed duck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</row>
        <row r="68">
          <cell r="A68" t="str">
            <v>Northern pintail</v>
          </cell>
          <cell r="AA68">
            <v>0</v>
          </cell>
          <cell r="AB68">
            <v>7.4375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Scaup</v>
          </cell>
          <cell r="AA69">
            <v>0</v>
          </cell>
          <cell r="AB69">
            <v>4.958333333333333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Teal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Wigeon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2">
          <cell r="A72" t="str">
            <v>Unknown ducks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</row>
        <row r="73">
          <cell r="A73" t="str">
            <v>Unknown Canada/cackling geese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</row>
        <row r="74">
          <cell r="A74" t="str">
            <v>White-fronted goose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>Unknown geese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A76" t="str">
            <v>Unknown swans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</row>
        <row r="77">
          <cell r="A77" t="str">
            <v>Sandhill crane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</row>
        <row r="78">
          <cell r="A78" t="str">
            <v>Black oystercatcher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Unknown shorebirds–small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</row>
        <row r="80">
          <cell r="A80" t="str">
            <v>Unknown shorebirds–large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Unknown loon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Unknown seabirds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Grouse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/>
      <sheetData sheetId="1"/>
      <sheetData sheetId="2" refreshError="1"/>
      <sheetData sheetId="3"/>
      <sheetData sheetId="4">
        <row r="2">
          <cell r="A2" t="str">
            <v>Black bear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bear, male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female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sex unknown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Brown bear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bear, male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female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sex unknown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Caribou</v>
          </cell>
          <cell r="E10" t="str">
            <v>Whale Pass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Caribou, male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female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sex unknown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Deer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3.8571428571428577</v>
          </cell>
          <cell r="V14">
            <v>14.142857142857144</v>
          </cell>
          <cell r="W14">
            <v>11.571428571428573</v>
          </cell>
          <cell r="X14">
            <v>6.4285714285714288</v>
          </cell>
          <cell r="Y14">
            <v>6.4285714285714288</v>
          </cell>
          <cell r="Z14">
            <v>2.5714285714285716</v>
          </cell>
          <cell r="AA14">
            <v>5.1428571428571432</v>
          </cell>
        </row>
        <row r="15">
          <cell r="A15" t="str">
            <v>Deer, male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3.8571428571428581</v>
          </cell>
          <cell r="V15">
            <v>14.142857142857146</v>
          </cell>
          <cell r="W15">
            <v>11.571428571428575</v>
          </cell>
          <cell r="X15">
            <v>6.4285714285714297</v>
          </cell>
          <cell r="Y15">
            <v>6.4285714285714297</v>
          </cell>
          <cell r="Z15">
            <v>2.5714285714285721</v>
          </cell>
          <cell r="AA15">
            <v>0</v>
          </cell>
        </row>
        <row r="16">
          <cell r="A16" t="str">
            <v>Deer, female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 t="str">
            <v>Deer, sex unknown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5.1428571428571432</v>
          </cell>
        </row>
        <row r="18">
          <cell r="A18" t="str">
            <v>Elk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Elk, male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female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sex unknown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Mountain goat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1.2857142857142858</v>
          </cell>
          <cell r="X22">
            <v>2.5714285714285716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goat, male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1.2857142857142858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Mountain goat, female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1.2857142857142858</v>
          </cell>
          <cell r="X24">
            <v>1.2857142857142858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Mountain goat, sex unknown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Moose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Moose, bull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Moose, cow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sex unknown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Dall sheep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Dall sheep, male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female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sex unknown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Beaver</v>
          </cell>
          <cell r="O34">
            <v>12.857142857142858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Coyote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Red fox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Snowshoe hare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North American river (land) otter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23.142857142857142</v>
          </cell>
          <cell r="AA38">
            <v>0</v>
          </cell>
        </row>
        <row r="39">
          <cell r="A39" t="str">
            <v>Lynx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Marmot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Marten</v>
          </cell>
          <cell r="O41">
            <v>20.571428571428573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69.428571428571431</v>
          </cell>
          <cell r="AA41">
            <v>0</v>
          </cell>
        </row>
        <row r="42">
          <cell r="A42" t="str">
            <v>Mink</v>
          </cell>
          <cell r="O42">
            <v>43.71428571428573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168.42857142857144</v>
          </cell>
          <cell r="AA42">
            <v>0</v>
          </cell>
        </row>
        <row r="43">
          <cell r="A43" t="str">
            <v>Muskrat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>Porcupine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Red (tree) squirrel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Northern flying squirrel</v>
          </cell>
          <cell r="O46">
            <v>0</v>
          </cell>
          <cell r="P46">
            <v>0</v>
          </cell>
          <cell r="Q46">
            <v>0</v>
          </cell>
          <cell r="R46">
            <v>1.2857142857142858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6.4285714285714288</v>
          </cell>
          <cell r="AA46">
            <v>0</v>
          </cell>
        </row>
        <row r="47">
          <cell r="A47" t="str">
            <v>Least weasel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15.428571428571431</v>
          </cell>
          <cell r="AA47">
            <v>0</v>
          </cell>
        </row>
        <row r="48">
          <cell r="A48" t="str">
            <v>Gray wolf</v>
          </cell>
          <cell r="O48">
            <v>0</v>
          </cell>
          <cell r="P48">
            <v>3.8571428571428577</v>
          </cell>
          <cell r="Q48">
            <v>2.5714285714285716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 t="str">
            <v>Wolverine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2">
          <cell r="A52" t="str">
            <v>Fur seal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Fur seal, male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female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Fur seal, sex unknown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Harbor seal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Harbor seal, male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Harbor seal, female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 t="str">
            <v>Harbor seal, sex unknown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Sea otter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 t="str">
            <v>Steller sea lion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Steller sea lion, male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female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Steller sea lion, sex unknown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 t="str">
            <v>Goldeneye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</row>
        <row r="66">
          <cell r="A66" t="str">
            <v>Mallard</v>
          </cell>
          <cell r="AA66">
            <v>0</v>
          </cell>
          <cell r="AB66">
            <v>41.142857142857146</v>
          </cell>
          <cell r="AC66">
            <v>0</v>
          </cell>
          <cell r="AD66">
            <v>0</v>
          </cell>
          <cell r="AE66">
            <v>42.428571428571431</v>
          </cell>
        </row>
        <row r="67">
          <cell r="A67" t="str">
            <v>Long-tailed duck</v>
          </cell>
          <cell r="AA67">
            <v>0</v>
          </cell>
          <cell r="AB67">
            <v>5.1428571428571432</v>
          </cell>
          <cell r="AC67">
            <v>0</v>
          </cell>
          <cell r="AD67">
            <v>0</v>
          </cell>
          <cell r="AE67">
            <v>102.85714285714286</v>
          </cell>
        </row>
        <row r="68">
          <cell r="A68" t="str">
            <v>Northern pintail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Scaup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Teal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5.1428571428571432</v>
          </cell>
        </row>
        <row r="71">
          <cell r="A71" t="str">
            <v>Wigeon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12.857142857142858</v>
          </cell>
        </row>
        <row r="72">
          <cell r="A72" t="str">
            <v>Unknown ducks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68.142857142857153</v>
          </cell>
        </row>
        <row r="73">
          <cell r="A73" t="str">
            <v>Unknown Canada/cackling geese</v>
          </cell>
          <cell r="AA73">
            <v>0</v>
          </cell>
          <cell r="AB73">
            <v>66.857142857142861</v>
          </cell>
          <cell r="AC73">
            <v>0</v>
          </cell>
          <cell r="AD73">
            <v>0</v>
          </cell>
          <cell r="AE73">
            <v>41.142857142857146</v>
          </cell>
        </row>
        <row r="74">
          <cell r="A74" t="str">
            <v>White-fronted goose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>Unknown geese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A76" t="str">
            <v>Unknown swans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</row>
        <row r="77">
          <cell r="A77" t="str">
            <v>Sandhill crane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</row>
        <row r="78">
          <cell r="A78" t="str">
            <v>Black oystercatcher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Unknown shorebirds–small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</row>
        <row r="80">
          <cell r="A80" t="str">
            <v>Unknown shorebirds–large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Unknown loon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Unknown seabirds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Grouse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15.428571428571431</v>
          </cell>
        </row>
        <row r="84">
          <cell r="A84" t="str">
            <v>Ptarmigan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10.285714285714286</v>
          </cell>
        </row>
      </sheetData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/>
      <sheetData sheetId="1"/>
      <sheetData sheetId="2"/>
      <sheetData sheetId="3"/>
      <sheetData sheetId="4">
        <row r="3">
          <cell r="J3">
            <v>2522.3260829941064</v>
          </cell>
        </row>
        <row r="7">
          <cell r="A7" t="str">
            <v>Black bear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</row>
        <row r="8">
          <cell r="A8" t="str">
            <v>Black bear, male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Black bear, female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Black bear, unknown sex</v>
          </cell>
          <cell r="E10" t="str">
            <v>Sitka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A11" t="str">
            <v>Brown bear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21.678899082568808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A12" t="str">
            <v>Brown bear, male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A13" t="str">
            <v>Brown bear, female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21.678899082568808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Brown bear, unknown sex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Caribou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Caribou, male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Caribou, female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Caribou, unknown sex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A19" t="str">
            <v>Deer</v>
          </cell>
          <cell r="L19">
            <v>75.16232987082762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195.11009174311928</v>
          </cell>
          <cell r="T19">
            <v>128.44194071824126</v>
          </cell>
          <cell r="U19">
            <v>252.5544288725161</v>
          </cell>
          <cell r="V19">
            <v>1211.8219860791335</v>
          </cell>
          <cell r="W19">
            <v>619.73462444948268</v>
          </cell>
          <cell r="X19">
            <v>17.821782178217823</v>
          </cell>
        </row>
        <row r="20">
          <cell r="A20" t="str">
            <v>Deer, male</v>
          </cell>
          <cell r="L20">
            <v>52.381869379598513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195.11009174311928</v>
          </cell>
          <cell r="T20">
            <v>94.739667544736136</v>
          </cell>
          <cell r="U20">
            <v>163.63348169679352</v>
          </cell>
          <cell r="V20">
            <v>887.68089744754297</v>
          </cell>
          <cell r="W20">
            <v>337.91070941956582</v>
          </cell>
          <cell r="X20">
            <v>0</v>
          </cell>
        </row>
        <row r="21">
          <cell r="A21" t="str">
            <v>Deer, female</v>
          </cell>
          <cell r="L21">
            <v>22.678899082568808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33.560087201380689</v>
          </cell>
          <cell r="U21">
            <v>82.858479425924259</v>
          </cell>
          <cell r="V21">
            <v>317.46925242983019</v>
          </cell>
          <cell r="W21">
            <v>281.05204832409845</v>
          </cell>
          <cell r="X21">
            <v>11.881188118811881</v>
          </cell>
        </row>
        <row r="22">
          <cell r="A22" t="str">
            <v>Deer, unknown sex</v>
          </cell>
          <cell r="L22">
            <v>0.10156140866030167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0.14218597212442236</v>
          </cell>
          <cell r="U22">
            <v>6.0624677497983024</v>
          </cell>
          <cell r="V22">
            <v>6.6718362017601125</v>
          </cell>
          <cell r="W22">
            <v>0.77186670581829275</v>
          </cell>
          <cell r="X22">
            <v>5.9405940594059405</v>
          </cell>
        </row>
        <row r="23">
          <cell r="A23" t="str">
            <v>Elk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  <row r="24">
          <cell r="A24" t="str">
            <v>Elk, male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Elk, female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Elk, unknown sex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Mountain goat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Mountain goat, male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Mountain goat, female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Mountain goat, unknown sex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Moose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A32" t="str">
            <v>Moose, bull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Moose, cow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Moose, unknown sex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Dall sheep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Dall sheep, male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Dall sheep, female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Dall sheep, unknown sex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J39">
            <v>4024.3365428285947</v>
          </cell>
        </row>
        <row r="40">
          <cell r="A40" t="str">
            <v>Beaver</v>
          </cell>
          <cell r="J40">
            <v>132.15687165046779</v>
          </cell>
          <cell r="L40">
            <v>67.120174402761378</v>
          </cell>
          <cell r="M40">
            <v>0</v>
          </cell>
          <cell r="N40">
            <v>0</v>
          </cell>
          <cell r="O40">
            <v>65.036697247706428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Coyote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Red fox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Snowshoe hare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North American river (land) otter</v>
          </cell>
          <cell r="J44">
            <v>841.92978472159143</v>
          </cell>
          <cell r="L44">
            <v>41.584158415841586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800.34562630574987</v>
          </cell>
          <cell r="X44">
            <v>0</v>
          </cell>
        </row>
        <row r="45">
          <cell r="A45" t="str">
            <v>Lynx</v>
          </cell>
          <cell r="J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A46" t="str">
            <v>Marmot</v>
          </cell>
          <cell r="J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A47" t="str">
            <v>Marten</v>
          </cell>
          <cell r="J47">
            <v>2087.7345807975294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2087.7345807975294</v>
          </cell>
          <cell r="X47">
            <v>0</v>
          </cell>
        </row>
        <row r="48">
          <cell r="A48" t="str">
            <v>Mink</v>
          </cell>
          <cell r="J48">
            <v>721.96393859569434</v>
          </cell>
          <cell r="L48">
            <v>53.465346534653463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668.49859206104088</v>
          </cell>
          <cell r="X48">
            <v>0</v>
          </cell>
        </row>
        <row r="49">
          <cell r="A49" t="str">
            <v>Muskrat</v>
          </cell>
          <cell r="J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Porcupine</v>
          </cell>
          <cell r="J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Red (tree) squirrel</v>
          </cell>
          <cell r="J51">
            <v>216.78899082568807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216.78899082568807</v>
          </cell>
        </row>
        <row r="52">
          <cell r="A52" t="str">
            <v>Weasel</v>
          </cell>
          <cell r="J52">
            <v>23.762376237623762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23.762376237623762</v>
          </cell>
          <cell r="X52">
            <v>0</v>
          </cell>
        </row>
        <row r="53">
          <cell r="A53" t="str">
            <v>Gray wolf</v>
          </cell>
          <cell r="J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Wolverine</v>
          </cell>
          <cell r="J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J55">
            <v>748.18384957761839</v>
          </cell>
        </row>
        <row r="56">
          <cell r="A56" t="str">
            <v>Marine mammals, male</v>
          </cell>
          <cell r="J56">
            <v>213.86138613861388</v>
          </cell>
          <cell r="L56">
            <v>5.9405940594059405</v>
          </cell>
          <cell r="M56">
            <v>5.9405940594059405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5.9405940594059405</v>
          </cell>
          <cell r="W56">
            <v>0</v>
          </cell>
          <cell r="X56">
            <v>196.03960396039605</v>
          </cell>
        </row>
        <row r="57">
          <cell r="A57" t="str">
            <v>Marine mammals, female</v>
          </cell>
          <cell r="J57">
            <v>380.19801980198019</v>
          </cell>
          <cell r="L57">
            <v>11.881188118811881</v>
          </cell>
          <cell r="M57">
            <v>5.9405940594059405</v>
          </cell>
          <cell r="N57">
            <v>5.9405940594059405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5.9405940594059405</v>
          </cell>
          <cell r="U57">
            <v>5.9405940594059405</v>
          </cell>
          <cell r="V57">
            <v>11.881188118811881</v>
          </cell>
          <cell r="W57">
            <v>11.881188118811881</v>
          </cell>
          <cell r="X57">
            <v>320.79207920792078</v>
          </cell>
        </row>
        <row r="58">
          <cell r="A58" t="str">
            <v>Marine mammals, unknown sex</v>
          </cell>
          <cell r="J58">
            <v>2577.0922881278952</v>
          </cell>
          <cell r="L58">
            <v>5.9405940594059405</v>
          </cell>
          <cell r="M58">
            <v>0</v>
          </cell>
          <cell r="N58">
            <v>0</v>
          </cell>
          <cell r="O58">
            <v>21.678899082568808</v>
          </cell>
          <cell r="P58">
            <v>50.524752475247524</v>
          </cell>
          <cell r="Q58">
            <v>3</v>
          </cell>
          <cell r="R58">
            <v>14.881188118811881</v>
          </cell>
          <cell r="S58">
            <v>5.9405940594059405</v>
          </cell>
          <cell r="T58">
            <v>11.881188118811881</v>
          </cell>
          <cell r="U58">
            <v>0</v>
          </cell>
          <cell r="V58">
            <v>0</v>
          </cell>
          <cell r="W58">
            <v>5.9405940594059405</v>
          </cell>
          <cell r="X58">
            <v>2457.3044781542376</v>
          </cell>
        </row>
        <row r="59">
          <cell r="A59" t="str">
            <v>Seal</v>
          </cell>
          <cell r="J59">
            <v>274.24325551821238</v>
          </cell>
          <cell r="L59">
            <v>11.881188118811881</v>
          </cell>
          <cell r="M59">
            <v>11.881188118811881</v>
          </cell>
          <cell r="N59">
            <v>5.9405940594059405</v>
          </cell>
          <cell r="O59">
            <v>21.678899082568808</v>
          </cell>
          <cell r="P59">
            <v>3</v>
          </cell>
          <cell r="Q59">
            <v>3</v>
          </cell>
          <cell r="R59">
            <v>3</v>
          </cell>
          <cell r="S59">
            <v>0</v>
          </cell>
          <cell r="T59">
            <v>5.9405940594059405</v>
          </cell>
          <cell r="U59">
            <v>5.9405940594059405</v>
          </cell>
          <cell r="V59">
            <v>17.821782178217823</v>
          </cell>
          <cell r="W59">
            <v>11.881188118811881</v>
          </cell>
          <cell r="X59">
            <v>172.27722772277227</v>
          </cell>
        </row>
        <row r="60">
          <cell r="A60" t="str">
            <v>Seal, male</v>
          </cell>
          <cell r="J60">
            <v>160.39603960396039</v>
          </cell>
          <cell r="L60">
            <v>0</v>
          </cell>
          <cell r="M60">
            <v>5.9405940594059405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5.9405940594059405</v>
          </cell>
          <cell r="W60">
            <v>0</v>
          </cell>
          <cell r="X60">
            <v>148.51485148514851</v>
          </cell>
        </row>
        <row r="61">
          <cell r="A61" t="str">
            <v>Seal, female</v>
          </cell>
          <cell r="J61">
            <v>83.168316831683171</v>
          </cell>
          <cell r="L61">
            <v>11.881188118811881</v>
          </cell>
          <cell r="M61">
            <v>5.9405940594059405</v>
          </cell>
          <cell r="N61">
            <v>5.9405940594059405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5.9405940594059405</v>
          </cell>
          <cell r="U61">
            <v>5.9405940594059405</v>
          </cell>
          <cell r="V61">
            <v>11.881188118811881</v>
          </cell>
          <cell r="W61">
            <v>11.881188118811881</v>
          </cell>
          <cell r="X61">
            <v>23.762376237623762</v>
          </cell>
        </row>
        <row r="62">
          <cell r="A62" t="str">
            <v>Seal, unknown sex</v>
          </cell>
          <cell r="J62">
            <v>30.678899082568808</v>
          </cell>
          <cell r="L62">
            <v>0</v>
          </cell>
          <cell r="M62">
            <v>0</v>
          </cell>
          <cell r="N62">
            <v>0</v>
          </cell>
          <cell r="O62">
            <v>21.678899082568808</v>
          </cell>
          <cell r="P62">
            <v>3</v>
          </cell>
          <cell r="Q62">
            <v>3</v>
          </cell>
          <cell r="R62">
            <v>3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>Fur seal</v>
          </cell>
          <cell r="J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 t="str">
            <v>Fur seal, male</v>
          </cell>
          <cell r="J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A65" t="str">
            <v>Fur seal, female</v>
          </cell>
          <cell r="J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A66" t="str">
            <v>Fur seal, unknown sex</v>
          </cell>
          <cell r="J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Harbor seal</v>
          </cell>
          <cell r="J67">
            <v>274.24325551821238</v>
          </cell>
          <cell r="L67">
            <v>11.881188118811881</v>
          </cell>
          <cell r="M67">
            <v>11.881188118811881</v>
          </cell>
          <cell r="N67">
            <v>5.9405940594059405</v>
          </cell>
          <cell r="O67">
            <v>21.678899082568808</v>
          </cell>
          <cell r="P67">
            <v>3</v>
          </cell>
          <cell r="Q67">
            <v>3</v>
          </cell>
          <cell r="R67">
            <v>3</v>
          </cell>
          <cell r="S67">
            <v>0</v>
          </cell>
          <cell r="T67">
            <v>5.9405940594059405</v>
          </cell>
          <cell r="U67">
            <v>5.9405940594059405</v>
          </cell>
          <cell r="V67">
            <v>17.821782178217823</v>
          </cell>
          <cell r="W67">
            <v>11.881188118811881</v>
          </cell>
          <cell r="X67">
            <v>172.27722772277227</v>
          </cell>
        </row>
        <row r="68">
          <cell r="A68" t="str">
            <v>Harbor seal, male</v>
          </cell>
          <cell r="J68">
            <v>160.39603960396039</v>
          </cell>
          <cell r="L68">
            <v>0</v>
          </cell>
          <cell r="M68">
            <v>5.9405940594059405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5.9405940594059405</v>
          </cell>
          <cell r="W68">
            <v>0</v>
          </cell>
          <cell r="X68">
            <v>148.51485148514851</v>
          </cell>
        </row>
        <row r="69">
          <cell r="A69" t="str">
            <v>Harbor seal, female</v>
          </cell>
          <cell r="J69">
            <v>83.168316831683171</v>
          </cell>
          <cell r="L69">
            <v>11.881188118811881</v>
          </cell>
          <cell r="M69">
            <v>5.9405940594059405</v>
          </cell>
          <cell r="N69">
            <v>5.9405940594059405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5.9405940594059405</v>
          </cell>
          <cell r="U69">
            <v>5.9405940594059405</v>
          </cell>
          <cell r="V69">
            <v>11.881188118811881</v>
          </cell>
          <cell r="W69">
            <v>11.881188118811881</v>
          </cell>
          <cell r="X69">
            <v>23.762376237623762</v>
          </cell>
        </row>
        <row r="70">
          <cell r="A70" t="str">
            <v>Harbor seal, unknown sex</v>
          </cell>
          <cell r="J70">
            <v>30.678899082568808</v>
          </cell>
          <cell r="L70">
            <v>0</v>
          </cell>
          <cell r="M70">
            <v>0</v>
          </cell>
          <cell r="N70">
            <v>0</v>
          </cell>
          <cell r="O70">
            <v>21.678899082568808</v>
          </cell>
          <cell r="P70">
            <v>3</v>
          </cell>
          <cell r="Q70">
            <v>3</v>
          </cell>
          <cell r="R70">
            <v>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Unknown seal</v>
          </cell>
          <cell r="J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 t="str">
            <v>Unknown seal, unknown sex</v>
          </cell>
          <cell r="J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A73" t="str">
            <v>Sea otter</v>
          </cell>
          <cell r="J73">
            <v>468</v>
          </cell>
          <cell r="L73">
            <v>5.9405940594059405</v>
          </cell>
          <cell r="M73">
            <v>0</v>
          </cell>
          <cell r="N73">
            <v>0</v>
          </cell>
          <cell r="O73">
            <v>0</v>
          </cell>
          <cell r="P73">
            <v>47.524752475247524</v>
          </cell>
          <cell r="Q73">
            <v>0</v>
          </cell>
          <cell r="R73">
            <v>11.881188118811881</v>
          </cell>
          <cell r="S73">
            <v>5.9405940594059405</v>
          </cell>
          <cell r="T73">
            <v>11.881188118811881</v>
          </cell>
          <cell r="U73">
            <v>0</v>
          </cell>
          <cell r="V73">
            <v>0</v>
          </cell>
          <cell r="W73">
            <v>5.9405940594059405</v>
          </cell>
        </row>
        <row r="74">
          <cell r="A74" t="str">
            <v>Sea otter, male</v>
          </cell>
          <cell r="J74">
            <v>47.524752475247524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47.524752475247524</v>
          </cell>
        </row>
        <row r="75">
          <cell r="A75" t="str">
            <v>Sea otter, female</v>
          </cell>
          <cell r="J75">
            <v>297.02970297029702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297.02970297029702</v>
          </cell>
        </row>
        <row r="76">
          <cell r="A76" t="str">
            <v>Sea otter, unknown sex</v>
          </cell>
          <cell r="J76">
            <v>2546.4133890453268</v>
          </cell>
          <cell r="L76">
            <v>5.9405940594059405</v>
          </cell>
          <cell r="M76">
            <v>0</v>
          </cell>
          <cell r="N76">
            <v>0</v>
          </cell>
          <cell r="O76">
            <v>0</v>
          </cell>
          <cell r="P76">
            <v>47.524752475247524</v>
          </cell>
          <cell r="Q76">
            <v>0</v>
          </cell>
          <cell r="R76">
            <v>11.881188118811881</v>
          </cell>
          <cell r="S76">
            <v>5.9405940594059405</v>
          </cell>
          <cell r="T76">
            <v>11.881188118811881</v>
          </cell>
          <cell r="U76">
            <v>0</v>
          </cell>
          <cell r="V76">
            <v>0</v>
          </cell>
          <cell r="W76">
            <v>5.9405940594059405</v>
          </cell>
          <cell r="X76">
            <v>2457.3044781542376</v>
          </cell>
        </row>
        <row r="77">
          <cell r="A77" t="str">
            <v>Steller sea lion</v>
          </cell>
          <cell r="J77">
            <v>5.9405940594059405</v>
          </cell>
          <cell r="L77">
            <v>5.9405940594059405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Steller sea lion, male</v>
          </cell>
          <cell r="J78">
            <v>5.9405940594059405</v>
          </cell>
          <cell r="L78">
            <v>5.9405940594059405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Steller sea lion, female</v>
          </cell>
          <cell r="J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</row>
        <row r="80">
          <cell r="A80" t="str">
            <v>Steller sea lion, unknown sex</v>
          </cell>
          <cell r="J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</row>
        <row r="81">
          <cell r="A81" t="str">
            <v>Whale</v>
          </cell>
          <cell r="J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Whale, unknown sex</v>
          </cell>
          <cell r="J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Unknown whale</v>
          </cell>
          <cell r="J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Unknown whale, unknown sex</v>
          </cell>
          <cell r="J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</row>
        <row r="85">
          <cell r="A85" t="str">
            <v>Unknown marine mammals</v>
          </cell>
          <cell r="J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Unknown marine mammals, unknown sex</v>
          </cell>
          <cell r="J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8">
          <cell r="A88" t="str">
            <v>Goldeneye</v>
          </cell>
          <cell r="J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A89" t="str">
            <v>Mallard</v>
          </cell>
          <cell r="J89">
            <v>1275.1979289672086</v>
          </cell>
          <cell r="X89">
            <v>0</v>
          </cell>
          <cell r="Y89">
            <v>0</v>
          </cell>
          <cell r="Z89">
            <v>0</v>
          </cell>
          <cell r="AA89">
            <v>1127.3027522935781</v>
          </cell>
          <cell r="AB89">
            <v>147.89517667363069</v>
          </cell>
        </row>
        <row r="90">
          <cell r="A90" t="str">
            <v>Long-tailed duck</v>
          </cell>
          <cell r="J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</row>
        <row r="91">
          <cell r="A91" t="str">
            <v>Northern pintail</v>
          </cell>
          <cell r="J91">
            <v>390.22018348623862</v>
          </cell>
          <cell r="X91">
            <v>0</v>
          </cell>
          <cell r="Y91">
            <v>0</v>
          </cell>
          <cell r="Z91">
            <v>0</v>
          </cell>
          <cell r="AA91">
            <v>390.22018348623862</v>
          </cell>
          <cell r="AB91">
            <v>0</v>
          </cell>
        </row>
        <row r="92">
          <cell r="A92" t="str">
            <v>Scaup</v>
          </cell>
          <cell r="J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A93" t="str">
            <v>Teal</v>
          </cell>
          <cell r="J93">
            <v>534.25824325551821</v>
          </cell>
          <cell r="X93">
            <v>0</v>
          </cell>
          <cell r="Y93">
            <v>0</v>
          </cell>
          <cell r="Z93">
            <v>0</v>
          </cell>
          <cell r="AA93">
            <v>516.43646107730046</v>
          </cell>
          <cell r="AB93">
            <v>17.821782178217823</v>
          </cell>
        </row>
        <row r="94">
          <cell r="A94" t="str">
            <v>American wigeon</v>
          </cell>
          <cell r="J94">
            <v>404.18484876010541</v>
          </cell>
          <cell r="X94">
            <v>0</v>
          </cell>
          <cell r="Y94">
            <v>0</v>
          </cell>
          <cell r="Z94">
            <v>0</v>
          </cell>
          <cell r="AA94">
            <v>404.18484876010541</v>
          </cell>
          <cell r="AB94">
            <v>0</v>
          </cell>
        </row>
        <row r="95">
          <cell r="A95" t="str">
            <v>Unknown ducks</v>
          </cell>
          <cell r="J95">
            <v>21.678899082568808</v>
          </cell>
          <cell r="X95">
            <v>0</v>
          </cell>
          <cell r="Y95">
            <v>0</v>
          </cell>
          <cell r="Z95">
            <v>0</v>
          </cell>
          <cell r="AA95">
            <v>21.678899082568808</v>
          </cell>
          <cell r="AB95">
            <v>0</v>
          </cell>
        </row>
        <row r="96">
          <cell r="A96" t="str">
            <v>Brant</v>
          </cell>
          <cell r="J96">
            <v>173.43119266055047</v>
          </cell>
          <cell r="X96">
            <v>0</v>
          </cell>
          <cell r="Y96">
            <v>0</v>
          </cell>
          <cell r="Z96">
            <v>173.43119266055047</v>
          </cell>
          <cell r="AA96">
            <v>0</v>
          </cell>
          <cell r="AB96">
            <v>0</v>
          </cell>
        </row>
        <row r="97">
          <cell r="A97" t="str">
            <v>Canada goose</v>
          </cell>
          <cell r="J97">
            <v>173.43119266055047</v>
          </cell>
          <cell r="X97">
            <v>0</v>
          </cell>
          <cell r="Y97">
            <v>0</v>
          </cell>
          <cell r="Z97">
            <v>43.357798165137616</v>
          </cell>
          <cell r="AA97">
            <v>130.07339449541286</v>
          </cell>
          <cell r="AB97">
            <v>0</v>
          </cell>
        </row>
        <row r="98">
          <cell r="A98" t="str">
            <v>White-fronted goose</v>
          </cell>
          <cell r="J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A99" t="str">
            <v>Unknown geese</v>
          </cell>
          <cell r="J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</row>
        <row r="100">
          <cell r="A100" t="str">
            <v>Swans</v>
          </cell>
          <cell r="J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A101" t="str">
            <v>Sandhill crane</v>
          </cell>
          <cell r="J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A102" t="str">
            <v>Black oystercatcher</v>
          </cell>
          <cell r="J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</row>
        <row r="103">
          <cell r="A103" t="str">
            <v>Unknown shorebirds – small</v>
          </cell>
          <cell r="J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</row>
        <row r="104">
          <cell r="A104" t="str">
            <v>Unknown shorebirds – large</v>
          </cell>
          <cell r="J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A105" t="str">
            <v>Guillemot</v>
          </cell>
          <cell r="J105">
            <v>43.357798165137616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43.357798165137616</v>
          </cell>
        </row>
        <row r="106">
          <cell r="A106" t="str">
            <v>Unknown loon</v>
          </cell>
          <cell r="J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 t="str">
            <v>Unknown seabirds</v>
          </cell>
          <cell r="J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A108" t="str">
            <v>Grouse</v>
          </cell>
          <cell r="J108">
            <v>10</v>
          </cell>
          <cell r="X108">
            <v>0</v>
          </cell>
          <cell r="Y108">
            <v>0</v>
          </cell>
          <cell r="Z108">
            <v>0</v>
          </cell>
          <cell r="AA108">
            <v>10</v>
          </cell>
          <cell r="AB108">
            <v>0</v>
          </cell>
        </row>
        <row r="109">
          <cell r="A109" t="str">
            <v>Ptarmigan</v>
          </cell>
          <cell r="J109">
            <v>346.86238532110093</v>
          </cell>
          <cell r="X109">
            <v>0</v>
          </cell>
          <cell r="Y109">
            <v>0</v>
          </cell>
          <cell r="Z109">
            <v>346.86238532110093</v>
          </cell>
          <cell r="AA109">
            <v>0</v>
          </cell>
          <cell r="AB109">
            <v>0</v>
          </cell>
        </row>
      </sheetData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/>
      <sheetData sheetId="1"/>
      <sheetData sheetId="2"/>
      <sheetData sheetId="3"/>
      <sheetData sheetId="4">
        <row r="3">
          <cell r="J3">
            <v>99.80198019801982</v>
          </cell>
        </row>
        <row r="7">
          <cell r="A7" t="str">
            <v>Bison</v>
          </cell>
          <cell r="J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</row>
        <row r="9">
          <cell r="A9" t="str">
            <v>Black bear</v>
          </cell>
          <cell r="J9">
            <v>16.633663366336634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9.5049504950495045</v>
          </cell>
          <cell r="Q9">
            <v>4.7524752475247523</v>
          </cell>
          <cell r="R9">
            <v>0</v>
          </cell>
          <cell r="S9">
            <v>0</v>
          </cell>
          <cell r="T9">
            <v>0</v>
          </cell>
          <cell r="U9">
            <v>2.3762376237623761</v>
          </cell>
          <cell r="V9">
            <v>0</v>
          </cell>
          <cell r="W9">
            <v>0</v>
          </cell>
          <cell r="X9">
            <v>0</v>
          </cell>
        </row>
        <row r="10">
          <cell r="E10" t="str">
            <v>Yakutat</v>
          </cell>
        </row>
        <row r="11">
          <cell r="A11" t="str">
            <v>Brown bear</v>
          </cell>
          <cell r="J11">
            <v>2.3762376237623761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2.3762376237623761</v>
          </cell>
          <cell r="V11">
            <v>0</v>
          </cell>
          <cell r="W11">
            <v>0</v>
          </cell>
          <cell r="X11">
            <v>0</v>
          </cell>
        </row>
        <row r="13">
          <cell r="A13" t="str">
            <v>Caribou</v>
          </cell>
          <cell r="J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5">
          <cell r="A15" t="str">
            <v>Deer</v>
          </cell>
          <cell r="J15">
            <v>33.267326732673261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33.267326732673261</v>
          </cell>
          <cell r="W15">
            <v>0</v>
          </cell>
          <cell r="X15">
            <v>0</v>
          </cell>
        </row>
        <row r="16">
          <cell r="A16" t="str">
            <v>Deer, male</v>
          </cell>
          <cell r="J16">
            <v>33.267326732673261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33.267326732673261</v>
          </cell>
          <cell r="W16">
            <v>0</v>
          </cell>
          <cell r="X16">
            <v>0</v>
          </cell>
        </row>
        <row r="17">
          <cell r="A17" t="str">
            <v>Deer, female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Deer, unknown sex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A19" t="str">
            <v>Mountain goat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</row>
        <row r="21">
          <cell r="A21" t="str">
            <v>Moose</v>
          </cell>
          <cell r="J21">
            <v>47.524752475247531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4.7524752475247523</v>
          </cell>
          <cell r="U21">
            <v>33.267326732673261</v>
          </cell>
          <cell r="V21">
            <v>9.5049504950495045</v>
          </cell>
          <cell r="W21">
            <v>0</v>
          </cell>
          <cell r="X21">
            <v>0</v>
          </cell>
        </row>
        <row r="22">
          <cell r="A22" t="str">
            <v>Moose, bull</v>
          </cell>
          <cell r="J22">
            <v>42.772277227722775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4.7524752475247523</v>
          </cell>
          <cell r="U22">
            <v>30.891089108910883</v>
          </cell>
          <cell r="V22">
            <v>7.1287128712871279</v>
          </cell>
          <cell r="W22">
            <v>0</v>
          </cell>
          <cell r="X22">
            <v>0</v>
          </cell>
        </row>
        <row r="23">
          <cell r="A23" t="str">
            <v>Moose, cow</v>
          </cell>
          <cell r="J23">
            <v>2.3762376237623761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2.3762376237623761</v>
          </cell>
          <cell r="W23">
            <v>0</v>
          </cell>
          <cell r="X23">
            <v>0</v>
          </cell>
        </row>
        <row r="24">
          <cell r="A24" t="str">
            <v>Moose, unknown sex</v>
          </cell>
          <cell r="J24">
            <v>2.3762376237623761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2.3762376237623761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Dall sheep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7">
          <cell r="J27">
            <v>868.53861386138601</v>
          </cell>
        </row>
        <row r="28">
          <cell r="A28" t="str">
            <v>Beaver</v>
          </cell>
          <cell r="J28">
            <v>23.762376237623762</v>
          </cell>
          <cell r="L28">
            <v>4.7524752475247523</v>
          </cell>
          <cell r="M28">
            <v>9.5049504950495045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4.7524752475247523</v>
          </cell>
          <cell r="W28">
            <v>4.7524752475247523</v>
          </cell>
          <cell r="X28">
            <v>0</v>
          </cell>
        </row>
        <row r="29">
          <cell r="A29" t="str">
            <v>Coyote</v>
          </cell>
          <cell r="J29">
            <v>2.3762376237623761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2.3762376237623761</v>
          </cell>
          <cell r="X29">
            <v>0</v>
          </cell>
        </row>
        <row r="30">
          <cell r="A30" t="str">
            <v>Red fox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Snowshoe hare</v>
          </cell>
          <cell r="J31">
            <v>314.39999999999998</v>
          </cell>
          <cell r="L31">
            <v>35.999999999999993</v>
          </cell>
          <cell r="M31">
            <v>43.199999999999996</v>
          </cell>
          <cell r="N31">
            <v>2.4</v>
          </cell>
          <cell r="O31">
            <v>4.8</v>
          </cell>
          <cell r="P31">
            <v>2.4</v>
          </cell>
          <cell r="Q31">
            <v>0</v>
          </cell>
          <cell r="R31">
            <v>2.4</v>
          </cell>
          <cell r="S31">
            <v>59.999999999999993</v>
          </cell>
          <cell r="T31">
            <v>59.999999999999993</v>
          </cell>
          <cell r="U31">
            <v>38.4</v>
          </cell>
          <cell r="V31">
            <v>38.4</v>
          </cell>
          <cell r="W31">
            <v>26.4</v>
          </cell>
          <cell r="X31">
            <v>0</v>
          </cell>
        </row>
        <row r="32">
          <cell r="A32" t="str">
            <v>River (land) otter</v>
          </cell>
          <cell r="J32">
            <v>9.5049504950495045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9.5049504950495045</v>
          </cell>
          <cell r="X32">
            <v>0</v>
          </cell>
        </row>
        <row r="33">
          <cell r="A33" t="str">
            <v>Lynx</v>
          </cell>
          <cell r="J33">
            <v>2.3762376237623761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2.3762376237623761</v>
          </cell>
          <cell r="X33">
            <v>0</v>
          </cell>
        </row>
        <row r="34">
          <cell r="A34" t="str">
            <v>Marmot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Marten</v>
          </cell>
          <cell r="J35">
            <v>389.70297029702965</v>
          </cell>
          <cell r="L35">
            <v>121.18811881188118</v>
          </cell>
          <cell r="M35">
            <v>26.138613861386137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109.3069306930693</v>
          </cell>
          <cell r="W35">
            <v>133.06930693069305</v>
          </cell>
          <cell r="X35">
            <v>0</v>
          </cell>
        </row>
        <row r="36">
          <cell r="A36" t="str">
            <v>Mink</v>
          </cell>
          <cell r="J36">
            <v>48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24</v>
          </cell>
          <cell r="W36">
            <v>24</v>
          </cell>
          <cell r="X36">
            <v>0</v>
          </cell>
        </row>
        <row r="37">
          <cell r="A37" t="str">
            <v>Muskrat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Porcupine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A39" t="str">
            <v>Red (tree) squirrel</v>
          </cell>
          <cell r="J39">
            <v>38.019801980198018</v>
          </cell>
          <cell r="L39">
            <v>0</v>
          </cell>
          <cell r="M39">
            <v>0</v>
          </cell>
          <cell r="N39">
            <v>0</v>
          </cell>
          <cell r="O39">
            <v>9.5049504950495045</v>
          </cell>
          <cell r="P39">
            <v>9.5049504950495045</v>
          </cell>
          <cell r="Q39">
            <v>0</v>
          </cell>
          <cell r="R39">
            <v>0</v>
          </cell>
          <cell r="S39">
            <v>9.5049504950495045</v>
          </cell>
          <cell r="T39">
            <v>0</v>
          </cell>
          <cell r="U39">
            <v>9.5049504950495045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Weasel</v>
          </cell>
          <cell r="J40">
            <v>26.138613861386137</v>
          </cell>
          <cell r="L40">
            <v>7.1287128712871279</v>
          </cell>
          <cell r="M40">
            <v>7.1287128712871279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11.881188118811881</v>
          </cell>
          <cell r="X40">
            <v>0</v>
          </cell>
        </row>
        <row r="41">
          <cell r="A41" t="str">
            <v>Gray wolf</v>
          </cell>
          <cell r="J41">
            <v>4.7524752475247523</v>
          </cell>
          <cell r="L41">
            <v>0</v>
          </cell>
          <cell r="M41">
            <v>4.7524752475247523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Wolverine</v>
          </cell>
          <cell r="J42">
            <v>9.5049504950495045</v>
          </cell>
          <cell r="L42">
            <v>0</v>
          </cell>
          <cell r="M42">
            <v>2.3762376237623761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7.1287128712871279</v>
          </cell>
          <cell r="X42">
            <v>0</v>
          </cell>
        </row>
        <row r="43">
          <cell r="A43" t="str">
            <v>Marine mammals</v>
          </cell>
          <cell r="J43">
            <v>693.86138613861385</v>
          </cell>
        </row>
        <row r="51">
          <cell r="A51" t="str">
            <v>Fur seal</v>
          </cell>
          <cell r="J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3">
          <cell r="A53" t="str">
            <v>Harbor seal</v>
          </cell>
          <cell r="J53">
            <v>344.55445544554448</v>
          </cell>
          <cell r="L53">
            <v>19.009900990099009</v>
          </cell>
          <cell r="M53">
            <v>14.257425742574256</v>
          </cell>
          <cell r="N53">
            <v>30.89108910891089</v>
          </cell>
          <cell r="O53">
            <v>38.019801980198018</v>
          </cell>
          <cell r="P53">
            <v>38.019801980198018</v>
          </cell>
          <cell r="Q53">
            <v>30.89108910891089</v>
          </cell>
          <cell r="R53">
            <v>28.514851485148512</v>
          </cell>
          <cell r="S53">
            <v>30.89108910891089</v>
          </cell>
          <cell r="T53">
            <v>35.64356435643564</v>
          </cell>
          <cell r="U53">
            <v>30.89108910891089</v>
          </cell>
          <cell r="V53">
            <v>23.762376237623762</v>
          </cell>
          <cell r="W53">
            <v>11.881188118811881</v>
          </cell>
          <cell r="X53">
            <v>11.881188118811881</v>
          </cell>
        </row>
        <row r="54">
          <cell r="A54" t="str">
            <v>Harbor seal, male</v>
          </cell>
          <cell r="J54">
            <v>178.21782178217825</v>
          </cell>
          <cell r="L54">
            <v>4.7524752475247523</v>
          </cell>
          <cell r="M54">
            <v>9.5049504950495045</v>
          </cell>
          <cell r="N54">
            <v>14.257425742574256</v>
          </cell>
          <cell r="O54">
            <v>23.762376237623762</v>
          </cell>
          <cell r="P54">
            <v>19.009900990099009</v>
          </cell>
          <cell r="Q54">
            <v>16.633663366336634</v>
          </cell>
          <cell r="R54">
            <v>14.257425742574256</v>
          </cell>
          <cell r="S54">
            <v>16.633663366336634</v>
          </cell>
          <cell r="T54">
            <v>21.386138613861384</v>
          </cell>
          <cell r="U54">
            <v>14.257425742574256</v>
          </cell>
          <cell r="V54">
            <v>9.5049504950495045</v>
          </cell>
          <cell r="W54">
            <v>7.1287128712871279</v>
          </cell>
          <cell r="X54">
            <v>7.1287128712871279</v>
          </cell>
        </row>
        <row r="55">
          <cell r="A55" t="str">
            <v>Harbor seal, female</v>
          </cell>
          <cell r="J55">
            <v>152.07920792079204</v>
          </cell>
          <cell r="L55">
            <v>7.1287128712871279</v>
          </cell>
          <cell r="M55">
            <v>4.7524752475247523</v>
          </cell>
          <cell r="N55">
            <v>14.257425742574256</v>
          </cell>
          <cell r="O55">
            <v>14.257425742574256</v>
          </cell>
          <cell r="P55">
            <v>19.009900990099009</v>
          </cell>
          <cell r="Q55">
            <v>14.257425742574256</v>
          </cell>
          <cell r="R55">
            <v>14.257425742574256</v>
          </cell>
          <cell r="S55">
            <v>14.257425742574256</v>
          </cell>
          <cell r="T55">
            <v>14.257425742574256</v>
          </cell>
          <cell r="U55">
            <v>14.257425742574256</v>
          </cell>
          <cell r="V55">
            <v>11.881188118811881</v>
          </cell>
          <cell r="W55">
            <v>4.7524752475247523</v>
          </cell>
          <cell r="X55">
            <v>4.7524752475247523</v>
          </cell>
        </row>
        <row r="56">
          <cell r="A56" t="str">
            <v>Harbor seal, unknown sex</v>
          </cell>
          <cell r="J56">
            <v>14.257425742574256</v>
          </cell>
          <cell r="L56">
            <v>7.1287128712871279</v>
          </cell>
          <cell r="M56">
            <v>0</v>
          </cell>
          <cell r="N56">
            <v>2.3762376237623761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2.3762376237623761</v>
          </cell>
          <cell r="V56">
            <v>2.3762376237623761</v>
          </cell>
          <cell r="W56">
            <v>0</v>
          </cell>
          <cell r="X56">
            <v>0</v>
          </cell>
        </row>
        <row r="57">
          <cell r="A57" t="str">
            <v>Unknown seal oil</v>
          </cell>
          <cell r="J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9">
          <cell r="A59" t="str">
            <v>Sea otter</v>
          </cell>
          <cell r="J59">
            <v>349.30693069306932</v>
          </cell>
          <cell r="L59">
            <v>0</v>
          </cell>
          <cell r="M59">
            <v>0</v>
          </cell>
          <cell r="N59">
            <v>35.64356435643564</v>
          </cell>
          <cell r="O59">
            <v>57.029702970297031</v>
          </cell>
          <cell r="P59">
            <v>45.148514851485146</v>
          </cell>
          <cell r="Q59">
            <v>47.524752475247524</v>
          </cell>
          <cell r="R59">
            <v>30.89108910891089</v>
          </cell>
          <cell r="S59">
            <v>28.514851485148512</v>
          </cell>
          <cell r="T59">
            <v>28.514851485148512</v>
          </cell>
          <cell r="U59">
            <v>47.524752475247524</v>
          </cell>
          <cell r="V59">
            <v>23.762376237623762</v>
          </cell>
          <cell r="W59">
            <v>4.7524752475247523</v>
          </cell>
          <cell r="X59">
            <v>0</v>
          </cell>
        </row>
        <row r="61">
          <cell r="A61" t="str">
            <v>Steller sea lion</v>
          </cell>
          <cell r="J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A62" t="str">
            <v>Steller sea lion, male</v>
          </cell>
          <cell r="J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>Steller sea lion, female</v>
          </cell>
          <cell r="J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 t="str">
            <v>Steller sea lion, unknown sex</v>
          </cell>
          <cell r="J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J65">
            <v>0</v>
          </cell>
          <cell r="X65">
            <v>0</v>
          </cell>
        </row>
        <row r="66">
          <cell r="X66">
            <v>0</v>
          </cell>
        </row>
        <row r="67">
          <cell r="A67" t="str">
            <v>Unknown whale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X68">
            <v>0</v>
          </cell>
        </row>
        <row r="69">
          <cell r="X69">
            <v>0</v>
          </cell>
        </row>
        <row r="70">
          <cell r="A70" t="str">
            <v>Canvasback</v>
          </cell>
          <cell r="J70">
            <v>2.3762376237623761</v>
          </cell>
          <cell r="X70">
            <v>0</v>
          </cell>
          <cell r="Y70">
            <v>0</v>
          </cell>
          <cell r="Z70">
            <v>2.3762376237623761</v>
          </cell>
          <cell r="AA70">
            <v>0</v>
          </cell>
          <cell r="AB70">
            <v>0</v>
          </cell>
        </row>
        <row r="71">
          <cell r="A71" t="str">
            <v>Unknown goldeneye</v>
          </cell>
          <cell r="J71">
            <v>11.881188118811881</v>
          </cell>
          <cell r="X71">
            <v>0</v>
          </cell>
          <cell r="Y71">
            <v>0</v>
          </cell>
          <cell r="Z71">
            <v>0</v>
          </cell>
          <cell r="AA71">
            <v>11.881188118811881</v>
          </cell>
          <cell r="AB71">
            <v>0</v>
          </cell>
        </row>
        <row r="72">
          <cell r="A72" t="str">
            <v>Mallard</v>
          </cell>
          <cell r="J72">
            <v>311.28712871287127</v>
          </cell>
          <cell r="X72">
            <v>0</v>
          </cell>
          <cell r="Y72">
            <v>0</v>
          </cell>
          <cell r="Z72">
            <v>73.663366336633658</v>
          </cell>
          <cell r="AA72">
            <v>237.62376237623758</v>
          </cell>
          <cell r="AB72">
            <v>0</v>
          </cell>
        </row>
        <row r="73">
          <cell r="A73" t="str">
            <v>Long-Tailed duck</v>
          </cell>
          <cell r="J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Northern pintail</v>
          </cell>
          <cell r="J74">
            <v>102.17821782178217</v>
          </cell>
          <cell r="X74">
            <v>0</v>
          </cell>
          <cell r="Y74">
            <v>0</v>
          </cell>
          <cell r="Z74">
            <v>38.019801980198018</v>
          </cell>
          <cell r="AA74">
            <v>64.158415841584159</v>
          </cell>
          <cell r="AB74">
            <v>0</v>
          </cell>
        </row>
        <row r="75">
          <cell r="A75" t="str">
            <v>Unknown scaup</v>
          </cell>
          <cell r="J75">
            <v>11.881188118811881</v>
          </cell>
          <cell r="X75">
            <v>0</v>
          </cell>
          <cell r="Y75">
            <v>0</v>
          </cell>
          <cell r="Z75">
            <v>0</v>
          </cell>
          <cell r="AA75">
            <v>11.881188118811881</v>
          </cell>
          <cell r="AB75">
            <v>0</v>
          </cell>
        </row>
        <row r="76">
          <cell r="A76" t="str">
            <v>Unknown teal</v>
          </cell>
          <cell r="J76">
            <v>335.04950495049502</v>
          </cell>
          <cell r="X76">
            <v>0</v>
          </cell>
          <cell r="Y76">
            <v>0</v>
          </cell>
          <cell r="Z76">
            <v>35.64356435643564</v>
          </cell>
          <cell r="AA76">
            <v>299.40594059405936</v>
          </cell>
          <cell r="AB76">
            <v>0</v>
          </cell>
        </row>
        <row r="77">
          <cell r="A77" t="str">
            <v>Unknown wigeon</v>
          </cell>
          <cell r="J77">
            <v>216.23762376237624</v>
          </cell>
          <cell r="X77">
            <v>0</v>
          </cell>
          <cell r="Y77">
            <v>0</v>
          </cell>
          <cell r="Z77">
            <v>47.524752475247524</v>
          </cell>
          <cell r="AA77">
            <v>168.71287128712868</v>
          </cell>
          <cell r="AB77">
            <v>0</v>
          </cell>
        </row>
        <row r="78">
          <cell r="A78" t="str">
            <v>Unknown ducks</v>
          </cell>
          <cell r="J78">
            <v>11.881188118811881</v>
          </cell>
          <cell r="X78">
            <v>0</v>
          </cell>
          <cell r="Y78">
            <v>0</v>
          </cell>
          <cell r="Z78">
            <v>0</v>
          </cell>
          <cell r="AA78">
            <v>11.881188118811881</v>
          </cell>
          <cell r="AB78">
            <v>0</v>
          </cell>
        </row>
        <row r="79">
          <cell r="A79" t="str">
            <v>Dusky canada goose</v>
          </cell>
          <cell r="J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0">
          <cell r="A80" t="str">
            <v>Unknown canada/cackling geese</v>
          </cell>
          <cell r="J80">
            <v>106.93069306930694</v>
          </cell>
          <cell r="X80">
            <v>0</v>
          </cell>
          <cell r="Y80">
            <v>0</v>
          </cell>
          <cell r="Z80">
            <v>4.7524752475247523</v>
          </cell>
          <cell r="AA80">
            <v>102.17821782178218</v>
          </cell>
          <cell r="AB80">
            <v>0</v>
          </cell>
        </row>
        <row r="81">
          <cell r="A81" t="str">
            <v>Snow goose</v>
          </cell>
          <cell r="J81">
            <v>35.64356435643564</v>
          </cell>
          <cell r="X81">
            <v>0</v>
          </cell>
          <cell r="Y81">
            <v>0</v>
          </cell>
          <cell r="Z81">
            <v>0</v>
          </cell>
          <cell r="AA81">
            <v>35.64356435643564</v>
          </cell>
          <cell r="AB81">
            <v>0</v>
          </cell>
        </row>
        <row r="82">
          <cell r="A82" t="str">
            <v>White-Fronted goose</v>
          </cell>
          <cell r="J82">
            <v>76.039603960396036</v>
          </cell>
          <cell r="X82">
            <v>0</v>
          </cell>
          <cell r="Y82">
            <v>0</v>
          </cell>
          <cell r="Z82">
            <v>4.7524752475247523</v>
          </cell>
          <cell r="AA82">
            <v>71.287128712871279</v>
          </cell>
          <cell r="AB82">
            <v>0</v>
          </cell>
        </row>
        <row r="83">
          <cell r="A83" t="str">
            <v>Unknown geese</v>
          </cell>
          <cell r="J83">
            <v>9.5049504950495045</v>
          </cell>
          <cell r="X83">
            <v>0</v>
          </cell>
          <cell r="Y83">
            <v>0</v>
          </cell>
          <cell r="Z83">
            <v>0</v>
          </cell>
          <cell r="AA83">
            <v>9.5049504950495045</v>
          </cell>
          <cell r="AB83">
            <v>0</v>
          </cell>
        </row>
        <row r="84">
          <cell r="A84" t="str">
            <v>Unknown swans</v>
          </cell>
          <cell r="J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A85" t="str">
            <v>Sandhill crane</v>
          </cell>
          <cell r="J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Unknown crane</v>
          </cell>
          <cell r="J86">
            <v>80.792079207920793</v>
          </cell>
          <cell r="X86">
            <v>0</v>
          </cell>
          <cell r="Y86">
            <v>0</v>
          </cell>
          <cell r="Z86">
            <v>4.7524752475247523</v>
          </cell>
          <cell r="AA86">
            <v>76.039603960396036</v>
          </cell>
          <cell r="AB86">
            <v>0</v>
          </cell>
        </row>
        <row r="87">
          <cell r="A87" t="str">
            <v>Common snipe</v>
          </cell>
          <cell r="J87">
            <v>11.881188118811881</v>
          </cell>
          <cell r="X87">
            <v>0</v>
          </cell>
          <cell r="Y87">
            <v>0</v>
          </cell>
          <cell r="Z87">
            <v>11.881188118811881</v>
          </cell>
          <cell r="AA87">
            <v>0</v>
          </cell>
          <cell r="AB87">
            <v>0</v>
          </cell>
        </row>
        <row r="88">
          <cell r="A88" t="str">
            <v>Black oystercatcher</v>
          </cell>
          <cell r="J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A89" t="str">
            <v>Unknown shorebirds</v>
          </cell>
          <cell r="J89">
            <v>11.881188118811881</v>
          </cell>
          <cell r="Y89">
            <v>0</v>
          </cell>
          <cell r="Z89">
            <v>11.881188118811881</v>
          </cell>
          <cell r="AA89">
            <v>0</v>
          </cell>
          <cell r="AB89">
            <v>0</v>
          </cell>
        </row>
        <row r="90">
          <cell r="A90" t="str">
            <v>Unknown loon</v>
          </cell>
          <cell r="J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</row>
        <row r="91">
          <cell r="A91" t="str">
            <v>Unknown seabirds</v>
          </cell>
          <cell r="J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</row>
        <row r="92">
          <cell r="A92" t="str">
            <v>Unknown grouse</v>
          </cell>
          <cell r="J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A93" t="str">
            <v>Ptarmigan</v>
          </cell>
          <cell r="J93">
            <v>159.20792079207919</v>
          </cell>
          <cell r="Y93">
            <v>0</v>
          </cell>
          <cell r="AA93">
            <v>4.7524752475247523</v>
          </cell>
          <cell r="AB93">
            <v>154.45544554455444</v>
          </cell>
        </row>
        <row r="94">
          <cell r="A94" t="str">
            <v>Unknown other birds</v>
          </cell>
          <cell r="J94">
            <v>7.1287128712871279</v>
          </cell>
          <cell r="Y94">
            <v>0</v>
          </cell>
          <cell r="Z94">
            <v>7.1287128712871279</v>
          </cell>
          <cell r="AA94">
            <v>0</v>
          </cell>
          <cell r="AB94">
            <v>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DC46-4640-4B6C-8359-E27F44F76812}">
  <sheetPr>
    <tabColor theme="5"/>
    <pageSetUpPr fitToPage="1"/>
  </sheetPr>
  <dimension ref="A1:R38"/>
  <sheetViews>
    <sheetView view="pageBreakPreview" zoomScaleNormal="130" zoomScaleSheetLayoutView="100" workbookViewId="0">
      <selection activeCell="P48" sqref="P48"/>
    </sheetView>
  </sheetViews>
  <sheetFormatPr baseColWidth="10" defaultColWidth="9.1640625" defaultRowHeight="13" x14ac:dyDescent="0.15"/>
  <cols>
    <col min="1" max="1" width="25.5" style="2" bestFit="1" customWidth="1"/>
    <col min="2" max="2" width="4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13" width="4.5" style="2" bestFit="1" customWidth="1"/>
    <col min="14" max="14" width="4.1640625" style="2" bestFit="1" customWidth="1"/>
    <col min="15" max="15" width="0.83203125" style="2" customWidth="1"/>
    <col min="16" max="16" width="5.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[3]Raw!E10, ", 2012.")</f>
        <v>Table n-m.–Estimated large land mammal harvest by month and sex, Angoon,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16</v>
      </c>
      <c r="B4" s="5">
        <f>B6+B10+B14+B18+B22+B26+B30+B34</f>
        <v>24.23841059602649</v>
      </c>
      <c r="C4" s="5">
        <f t="shared" ref="C4:N4" si="0">C6+C10+C14+C18+C22+C26+C30+C34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33.933774834437081</v>
      </c>
      <c r="J4" s="5">
        <f t="shared" si="0"/>
        <v>16.966887417218544</v>
      </c>
      <c r="K4" s="5">
        <f t="shared" si="0"/>
        <v>41.205298013245027</v>
      </c>
      <c r="L4" s="5">
        <f t="shared" si="0"/>
        <v>53.324503311258262</v>
      </c>
      <c r="M4" s="5">
        <f t="shared" si="0"/>
        <v>46.052980132450337</v>
      </c>
      <c r="N4" s="5">
        <f t="shared" si="0"/>
        <v>2.423841059602649</v>
      </c>
      <c r="O4" s="6"/>
      <c r="P4" s="5">
        <f>P6+P10+P14+P18+P22+P26+P30+P34</f>
        <v>218.14569536423838</v>
      </c>
    </row>
    <row r="5" spans="1:16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ht="12.75" customHeight="1" x14ac:dyDescent="0.15">
      <c r="A6" s="11" t="str">
        <f>[3]Raw!A2</f>
        <v>Black bear</v>
      </c>
      <c r="B6" s="12">
        <f>[3]Raw!O2</f>
        <v>0</v>
      </c>
      <c r="C6" s="12">
        <f>[3]Raw!P2</f>
        <v>0</v>
      </c>
      <c r="D6" s="12">
        <f>[3]Raw!Q2</f>
        <v>0</v>
      </c>
      <c r="E6" s="12">
        <f>[3]Raw!R2</f>
        <v>0</v>
      </c>
      <c r="F6" s="12">
        <f>[3]Raw!S2</f>
        <v>0</v>
      </c>
      <c r="G6" s="12">
        <f>[3]Raw!T2</f>
        <v>0</v>
      </c>
      <c r="H6" s="12">
        <f>[3]Raw!U2</f>
        <v>0</v>
      </c>
      <c r="I6" s="12">
        <f>[3]Raw!V2</f>
        <v>0</v>
      </c>
      <c r="J6" s="12">
        <f>[3]Raw!W2</f>
        <v>0</v>
      </c>
      <c r="K6" s="12">
        <f>[3]Raw!X2</f>
        <v>0</v>
      </c>
      <c r="L6" s="12">
        <f>[3]Raw!Y2</f>
        <v>0</v>
      </c>
      <c r="M6" s="12">
        <f>[3]Raw!Z2</f>
        <v>0</v>
      </c>
      <c r="N6" s="12">
        <f>[3]Raw!AA2</f>
        <v>0</v>
      </c>
      <c r="P6" s="13">
        <f>SUM(B6:N6)</f>
        <v>0</v>
      </c>
    </row>
    <row r="7" spans="1:16" ht="12.75" customHeight="1" x14ac:dyDescent="0.15">
      <c r="A7" s="14" t="str">
        <f>[3]Raw!A3</f>
        <v>Black bear, male</v>
      </c>
      <c r="B7" s="12">
        <f>[3]Raw!O3</f>
        <v>0</v>
      </c>
      <c r="C7" s="12">
        <f>[3]Raw!P3</f>
        <v>0</v>
      </c>
      <c r="D7" s="12">
        <f>[3]Raw!Q3</f>
        <v>0</v>
      </c>
      <c r="E7" s="12">
        <f>[3]Raw!R3</f>
        <v>0</v>
      </c>
      <c r="F7" s="12">
        <f>[3]Raw!S3</f>
        <v>0</v>
      </c>
      <c r="G7" s="12">
        <f>[3]Raw!T3</f>
        <v>0</v>
      </c>
      <c r="H7" s="12">
        <f>[3]Raw!U3</f>
        <v>0</v>
      </c>
      <c r="I7" s="12">
        <f>[3]Raw!V3</f>
        <v>0</v>
      </c>
      <c r="J7" s="12">
        <f>[3]Raw!W3</f>
        <v>0</v>
      </c>
      <c r="K7" s="12">
        <f>[3]Raw!X3</f>
        <v>0</v>
      </c>
      <c r="L7" s="12">
        <f>[3]Raw!Y3</f>
        <v>0</v>
      </c>
      <c r="M7" s="12">
        <f>[3]Raw!Z3</f>
        <v>0</v>
      </c>
      <c r="N7" s="12">
        <f>[3]Raw!AA3</f>
        <v>0</v>
      </c>
      <c r="P7" s="13">
        <f t="shared" ref="P7:P37" si="1">SUM(B7:N7)</f>
        <v>0</v>
      </c>
    </row>
    <row r="8" spans="1:16" ht="12.75" customHeight="1" x14ac:dyDescent="0.15">
      <c r="A8" s="14" t="str">
        <f>[3]Raw!A4</f>
        <v>Black bear, female</v>
      </c>
      <c r="B8" s="12">
        <f>[3]Raw!O4</f>
        <v>0</v>
      </c>
      <c r="C8" s="12">
        <f>[3]Raw!P4</f>
        <v>0</v>
      </c>
      <c r="D8" s="12">
        <f>[3]Raw!Q4</f>
        <v>0</v>
      </c>
      <c r="E8" s="12">
        <f>[3]Raw!R4</f>
        <v>0</v>
      </c>
      <c r="F8" s="12">
        <f>[3]Raw!S4</f>
        <v>0</v>
      </c>
      <c r="G8" s="12">
        <f>[3]Raw!T4</f>
        <v>0</v>
      </c>
      <c r="H8" s="12">
        <f>[3]Raw!U4</f>
        <v>0</v>
      </c>
      <c r="I8" s="12">
        <f>[3]Raw!V4</f>
        <v>0</v>
      </c>
      <c r="J8" s="12">
        <f>[3]Raw!W4</f>
        <v>0</v>
      </c>
      <c r="K8" s="12">
        <f>[3]Raw!X4</f>
        <v>0</v>
      </c>
      <c r="L8" s="12">
        <f>[3]Raw!Y4</f>
        <v>0</v>
      </c>
      <c r="M8" s="12">
        <f>[3]Raw!Z4</f>
        <v>0</v>
      </c>
      <c r="N8" s="12">
        <f>[3]Raw!AA4</f>
        <v>0</v>
      </c>
      <c r="P8" s="13">
        <f t="shared" si="1"/>
        <v>0</v>
      </c>
    </row>
    <row r="9" spans="1:16" ht="12.75" customHeight="1" x14ac:dyDescent="0.15">
      <c r="A9" s="14" t="str">
        <f>[3]Raw!A5</f>
        <v>Black bear, sex unknown</v>
      </c>
      <c r="B9" s="12">
        <f>[3]Raw!O5</f>
        <v>0</v>
      </c>
      <c r="C9" s="12">
        <f>[3]Raw!P5</f>
        <v>0</v>
      </c>
      <c r="D9" s="12">
        <f>[3]Raw!Q5</f>
        <v>0</v>
      </c>
      <c r="E9" s="12">
        <f>[3]Raw!R5</f>
        <v>0</v>
      </c>
      <c r="F9" s="12">
        <f>[3]Raw!S5</f>
        <v>0</v>
      </c>
      <c r="G9" s="12">
        <f>[3]Raw!T5</f>
        <v>0</v>
      </c>
      <c r="H9" s="12">
        <f>[3]Raw!U5</f>
        <v>0</v>
      </c>
      <c r="I9" s="12">
        <f>[3]Raw!V5</f>
        <v>0</v>
      </c>
      <c r="J9" s="12">
        <f>[3]Raw!W5</f>
        <v>0</v>
      </c>
      <c r="K9" s="12">
        <f>[3]Raw!X5</f>
        <v>0</v>
      </c>
      <c r="L9" s="12">
        <f>[3]Raw!Y5</f>
        <v>0</v>
      </c>
      <c r="M9" s="12">
        <f>[3]Raw!Z5</f>
        <v>0</v>
      </c>
      <c r="N9" s="12">
        <f>[3]Raw!AA5</f>
        <v>0</v>
      </c>
      <c r="P9" s="13">
        <f t="shared" si="1"/>
        <v>0</v>
      </c>
    </row>
    <row r="10" spans="1:16" ht="12.75" customHeight="1" x14ac:dyDescent="0.15">
      <c r="A10" s="15" t="str">
        <f>[3]Raw!A6</f>
        <v>Brown bear</v>
      </c>
      <c r="B10" s="12">
        <f>[3]Raw!O6</f>
        <v>0</v>
      </c>
      <c r="C10" s="12">
        <f>[3]Raw!P6</f>
        <v>0</v>
      </c>
      <c r="D10" s="12">
        <f>[3]Raw!Q6</f>
        <v>0</v>
      </c>
      <c r="E10" s="12">
        <f>[3]Raw!R6</f>
        <v>0</v>
      </c>
      <c r="F10" s="12">
        <f>[3]Raw!S6</f>
        <v>0</v>
      </c>
      <c r="G10" s="12">
        <f>[3]Raw!T6</f>
        <v>0</v>
      </c>
      <c r="H10" s="12">
        <f>[3]Raw!U6</f>
        <v>0</v>
      </c>
      <c r="I10" s="12">
        <f>[3]Raw!V6</f>
        <v>0</v>
      </c>
      <c r="J10" s="12">
        <f>[3]Raw!W6</f>
        <v>0</v>
      </c>
      <c r="K10" s="12">
        <f>[3]Raw!X6</f>
        <v>0</v>
      </c>
      <c r="L10" s="12">
        <f>[3]Raw!Y6</f>
        <v>0</v>
      </c>
      <c r="M10" s="12">
        <f>[3]Raw!Z6</f>
        <v>0</v>
      </c>
      <c r="N10" s="12">
        <f>[3]Raw!AA6</f>
        <v>0</v>
      </c>
      <c r="P10" s="13">
        <f t="shared" si="1"/>
        <v>0</v>
      </c>
    </row>
    <row r="11" spans="1:16" ht="12.75" customHeight="1" x14ac:dyDescent="0.15">
      <c r="A11" s="14" t="str">
        <f>[3]Raw!A7</f>
        <v>Brown bear, male</v>
      </c>
      <c r="B11" s="12">
        <f>[3]Raw!O7</f>
        <v>0</v>
      </c>
      <c r="C11" s="12">
        <f>[3]Raw!P7</f>
        <v>0</v>
      </c>
      <c r="D11" s="12">
        <f>[3]Raw!Q7</f>
        <v>0</v>
      </c>
      <c r="E11" s="12">
        <f>[3]Raw!R7</f>
        <v>0</v>
      </c>
      <c r="F11" s="12">
        <f>[3]Raw!S7</f>
        <v>0</v>
      </c>
      <c r="G11" s="12">
        <f>[3]Raw!T7</f>
        <v>0</v>
      </c>
      <c r="H11" s="12">
        <f>[3]Raw!U7</f>
        <v>0</v>
      </c>
      <c r="I11" s="12">
        <f>[3]Raw!V7</f>
        <v>0</v>
      </c>
      <c r="J11" s="12">
        <f>[3]Raw!W7</f>
        <v>0</v>
      </c>
      <c r="K11" s="12">
        <f>[3]Raw!X7</f>
        <v>0</v>
      </c>
      <c r="L11" s="12">
        <f>[3]Raw!Y7</f>
        <v>0</v>
      </c>
      <c r="M11" s="12">
        <f>[3]Raw!Z7</f>
        <v>0</v>
      </c>
      <c r="N11" s="12">
        <f>[3]Raw!AA7</f>
        <v>0</v>
      </c>
      <c r="P11" s="13">
        <f t="shared" si="1"/>
        <v>0</v>
      </c>
    </row>
    <row r="12" spans="1:16" ht="12.75" customHeight="1" x14ac:dyDescent="0.15">
      <c r="A12" s="14" t="str">
        <f>[3]Raw!A8</f>
        <v>Brown bear, female</v>
      </c>
      <c r="B12" s="12">
        <f>[3]Raw!O8</f>
        <v>0</v>
      </c>
      <c r="C12" s="12">
        <f>[3]Raw!P8</f>
        <v>0</v>
      </c>
      <c r="D12" s="12">
        <f>[3]Raw!Q8</f>
        <v>0</v>
      </c>
      <c r="E12" s="12">
        <f>[3]Raw!R8</f>
        <v>0</v>
      </c>
      <c r="F12" s="12">
        <f>[3]Raw!S8</f>
        <v>0</v>
      </c>
      <c r="G12" s="12">
        <f>[3]Raw!T8</f>
        <v>0</v>
      </c>
      <c r="H12" s="12">
        <f>[3]Raw!U8</f>
        <v>0</v>
      </c>
      <c r="I12" s="12">
        <f>[3]Raw!V8</f>
        <v>0</v>
      </c>
      <c r="J12" s="12">
        <f>[3]Raw!W8</f>
        <v>0</v>
      </c>
      <c r="K12" s="12">
        <f>[3]Raw!X8</f>
        <v>0</v>
      </c>
      <c r="L12" s="12">
        <f>[3]Raw!Y8</f>
        <v>0</v>
      </c>
      <c r="M12" s="12">
        <f>[3]Raw!Z8</f>
        <v>0</v>
      </c>
      <c r="N12" s="12">
        <f>[3]Raw!AA8</f>
        <v>0</v>
      </c>
      <c r="P12" s="13">
        <f t="shared" si="1"/>
        <v>0</v>
      </c>
    </row>
    <row r="13" spans="1:16" ht="12.75" customHeight="1" x14ac:dyDescent="0.15">
      <c r="A13" s="14" t="str">
        <f>[3]Raw!A9</f>
        <v>Brown bear, sex unknown</v>
      </c>
      <c r="B13" s="12">
        <f>[3]Raw!O9</f>
        <v>0</v>
      </c>
      <c r="C13" s="12">
        <f>[3]Raw!P9</f>
        <v>0</v>
      </c>
      <c r="D13" s="12">
        <f>[3]Raw!Q9</f>
        <v>0</v>
      </c>
      <c r="E13" s="12">
        <f>[3]Raw!R9</f>
        <v>0</v>
      </c>
      <c r="F13" s="12">
        <f>[3]Raw!S9</f>
        <v>0</v>
      </c>
      <c r="G13" s="12">
        <f>[3]Raw!T9</f>
        <v>0</v>
      </c>
      <c r="H13" s="12">
        <f>[3]Raw!U9</f>
        <v>0</v>
      </c>
      <c r="I13" s="12">
        <f>[3]Raw!V9</f>
        <v>0</v>
      </c>
      <c r="J13" s="12">
        <f>[3]Raw!W9</f>
        <v>0</v>
      </c>
      <c r="K13" s="12">
        <f>[3]Raw!X9</f>
        <v>0</v>
      </c>
      <c r="L13" s="12">
        <f>[3]Raw!Y9</f>
        <v>0</v>
      </c>
      <c r="M13" s="12">
        <f>[3]Raw!Z9</f>
        <v>0</v>
      </c>
      <c r="N13" s="12">
        <f>[3]Raw!AA9</f>
        <v>0</v>
      </c>
      <c r="P13" s="13">
        <f t="shared" si="1"/>
        <v>0</v>
      </c>
    </row>
    <row r="14" spans="1:16" ht="12.75" customHeight="1" x14ac:dyDescent="0.15">
      <c r="A14" s="11" t="str">
        <f>[3]Raw!A10</f>
        <v>Caribou</v>
      </c>
      <c r="B14" s="12">
        <f>[3]Raw!O10</f>
        <v>0</v>
      </c>
      <c r="C14" s="12">
        <f>[3]Raw!P10</f>
        <v>0</v>
      </c>
      <c r="D14" s="12">
        <f>[3]Raw!Q10</f>
        <v>0</v>
      </c>
      <c r="E14" s="12">
        <f>[3]Raw!R10</f>
        <v>0</v>
      </c>
      <c r="F14" s="12">
        <f>[3]Raw!S10</f>
        <v>0</v>
      </c>
      <c r="G14" s="12">
        <f>[3]Raw!T10</f>
        <v>0</v>
      </c>
      <c r="H14" s="12">
        <f>[3]Raw!U10</f>
        <v>0</v>
      </c>
      <c r="I14" s="12">
        <f>[3]Raw!V10</f>
        <v>0</v>
      </c>
      <c r="J14" s="12">
        <f>[3]Raw!W10</f>
        <v>0</v>
      </c>
      <c r="K14" s="12">
        <f>[3]Raw!X10</f>
        <v>0</v>
      </c>
      <c r="L14" s="12">
        <f>[3]Raw!Y10</f>
        <v>0</v>
      </c>
      <c r="M14" s="12">
        <f>[3]Raw!Z10</f>
        <v>0</v>
      </c>
      <c r="N14" s="12">
        <f>[3]Raw!AA10</f>
        <v>0</v>
      </c>
      <c r="P14" s="13">
        <f t="shared" si="1"/>
        <v>0</v>
      </c>
    </row>
    <row r="15" spans="1:16" ht="12.75" customHeight="1" x14ac:dyDescent="0.15">
      <c r="A15" s="14" t="str">
        <f>[3]Raw!A11</f>
        <v>Caribou, male</v>
      </c>
      <c r="B15" s="12">
        <f>[3]Raw!O11</f>
        <v>0</v>
      </c>
      <c r="C15" s="12">
        <f>[3]Raw!P11</f>
        <v>0</v>
      </c>
      <c r="D15" s="12">
        <f>[3]Raw!Q11</f>
        <v>0</v>
      </c>
      <c r="E15" s="12">
        <f>[3]Raw!R11</f>
        <v>0</v>
      </c>
      <c r="F15" s="12">
        <f>[3]Raw!S11</f>
        <v>0</v>
      </c>
      <c r="G15" s="12">
        <f>[3]Raw!T11</f>
        <v>0</v>
      </c>
      <c r="H15" s="12">
        <f>[3]Raw!U11</f>
        <v>0</v>
      </c>
      <c r="I15" s="12">
        <f>[3]Raw!V11</f>
        <v>0</v>
      </c>
      <c r="J15" s="12">
        <f>[3]Raw!W11</f>
        <v>0</v>
      </c>
      <c r="K15" s="12">
        <f>[3]Raw!X11</f>
        <v>0</v>
      </c>
      <c r="L15" s="12">
        <f>[3]Raw!Y11</f>
        <v>0</v>
      </c>
      <c r="M15" s="12">
        <f>[3]Raw!Z11</f>
        <v>0</v>
      </c>
      <c r="N15" s="12">
        <f>[3]Raw!AA11</f>
        <v>0</v>
      </c>
      <c r="P15" s="13">
        <f t="shared" si="1"/>
        <v>0</v>
      </c>
    </row>
    <row r="16" spans="1:16" ht="12.75" customHeight="1" x14ac:dyDescent="0.15">
      <c r="A16" s="14" t="str">
        <f>[3]Raw!A12</f>
        <v>Caribou, female</v>
      </c>
      <c r="B16" s="12">
        <f>[3]Raw!O12</f>
        <v>0</v>
      </c>
      <c r="C16" s="12">
        <f>[3]Raw!P12</f>
        <v>0</v>
      </c>
      <c r="D16" s="12">
        <f>[3]Raw!Q12</f>
        <v>0</v>
      </c>
      <c r="E16" s="12">
        <f>[3]Raw!R12</f>
        <v>0</v>
      </c>
      <c r="F16" s="12">
        <f>[3]Raw!S12</f>
        <v>0</v>
      </c>
      <c r="G16" s="12">
        <f>[3]Raw!T12</f>
        <v>0</v>
      </c>
      <c r="H16" s="12">
        <f>[3]Raw!U12</f>
        <v>0</v>
      </c>
      <c r="I16" s="12">
        <f>[3]Raw!V12</f>
        <v>0</v>
      </c>
      <c r="J16" s="12">
        <f>[3]Raw!W12</f>
        <v>0</v>
      </c>
      <c r="K16" s="12">
        <f>[3]Raw!X12</f>
        <v>0</v>
      </c>
      <c r="L16" s="12">
        <f>[3]Raw!Y12</f>
        <v>0</v>
      </c>
      <c r="M16" s="12">
        <f>[3]Raw!Z12</f>
        <v>0</v>
      </c>
      <c r="N16" s="12">
        <f>[3]Raw!AA12</f>
        <v>0</v>
      </c>
      <c r="P16" s="13">
        <f t="shared" si="1"/>
        <v>0</v>
      </c>
    </row>
    <row r="17" spans="1:18" ht="12.75" customHeight="1" x14ac:dyDescent="0.15">
      <c r="A17" s="14" t="str">
        <f>[3]Raw!A13</f>
        <v>Caribou, sex unknown</v>
      </c>
      <c r="B17" s="12">
        <f>[3]Raw!O13</f>
        <v>0</v>
      </c>
      <c r="C17" s="12">
        <f>[3]Raw!P13</f>
        <v>0</v>
      </c>
      <c r="D17" s="12">
        <f>[3]Raw!Q13</f>
        <v>0</v>
      </c>
      <c r="E17" s="12">
        <f>[3]Raw!R13</f>
        <v>0</v>
      </c>
      <c r="F17" s="12">
        <f>[3]Raw!S13</f>
        <v>0</v>
      </c>
      <c r="G17" s="12">
        <f>[3]Raw!T13</f>
        <v>0</v>
      </c>
      <c r="H17" s="12">
        <f>[3]Raw!U13</f>
        <v>0</v>
      </c>
      <c r="I17" s="12">
        <f>[3]Raw!V13</f>
        <v>0</v>
      </c>
      <c r="J17" s="12">
        <f>[3]Raw!W13</f>
        <v>0</v>
      </c>
      <c r="K17" s="12">
        <f>[3]Raw!X13</f>
        <v>0</v>
      </c>
      <c r="L17" s="12">
        <f>[3]Raw!Y13</f>
        <v>0</v>
      </c>
      <c r="M17" s="12">
        <f>[3]Raw!Z13</f>
        <v>0</v>
      </c>
      <c r="N17" s="12">
        <f>[3]Raw!AA13</f>
        <v>0</v>
      </c>
      <c r="P17" s="13">
        <f t="shared" si="1"/>
        <v>0</v>
      </c>
    </row>
    <row r="18" spans="1:18" ht="12.75" customHeight="1" x14ac:dyDescent="0.15">
      <c r="A18" s="15" t="str">
        <f>[3]Raw!A14</f>
        <v>Deer</v>
      </c>
      <c r="B18" s="12">
        <f>[3]Raw!O14</f>
        <v>24.23841059602649</v>
      </c>
      <c r="C18" s="12">
        <f>[3]Raw!P14</f>
        <v>0</v>
      </c>
      <c r="D18" s="12">
        <f>[3]Raw!Q14</f>
        <v>0</v>
      </c>
      <c r="E18" s="12">
        <f>[3]Raw!R14</f>
        <v>0</v>
      </c>
      <c r="F18" s="12">
        <f>[3]Raw!S14</f>
        <v>0</v>
      </c>
      <c r="G18" s="12">
        <f>[3]Raw!T14</f>
        <v>0</v>
      </c>
      <c r="H18" s="12">
        <f>[3]Raw!U14</f>
        <v>0</v>
      </c>
      <c r="I18" s="12">
        <f>[3]Raw!V14</f>
        <v>33.933774834437081</v>
      </c>
      <c r="J18" s="12">
        <f>[3]Raw!W14</f>
        <v>16.966887417218544</v>
      </c>
      <c r="K18" s="12">
        <f>[3]Raw!X14</f>
        <v>41.205298013245027</v>
      </c>
      <c r="L18" s="12">
        <f>[3]Raw!Y14</f>
        <v>53.324503311258262</v>
      </c>
      <c r="M18" s="12">
        <f>[3]Raw!Z14</f>
        <v>46.052980132450337</v>
      </c>
      <c r="N18" s="12">
        <f>[3]Raw!AA14</f>
        <v>2.423841059602649</v>
      </c>
      <c r="P18" s="13">
        <f t="shared" si="1"/>
        <v>218.14569536423838</v>
      </c>
    </row>
    <row r="19" spans="1:18" ht="12.75" customHeight="1" x14ac:dyDescent="0.15">
      <c r="A19" s="14" t="str">
        <f>[3]Raw!A15</f>
        <v>Deer, male</v>
      </c>
      <c r="B19" s="12">
        <f>[3]Raw!O15</f>
        <v>16.745098039215691</v>
      </c>
      <c r="C19" s="12">
        <f>[3]Raw!P15</f>
        <v>0</v>
      </c>
      <c r="D19" s="12">
        <f>[3]Raw!Q15</f>
        <v>0</v>
      </c>
      <c r="E19" s="12">
        <f>[3]Raw!R15</f>
        <v>0</v>
      </c>
      <c r="F19" s="12">
        <f>[3]Raw!S15</f>
        <v>0</v>
      </c>
      <c r="G19" s="12">
        <f>[3]Raw!T15</f>
        <v>0</v>
      </c>
      <c r="H19" s="12">
        <f>[3]Raw!U15</f>
        <v>0</v>
      </c>
      <c r="I19" s="12">
        <f>[3]Raw!V15</f>
        <v>21.529411764705884</v>
      </c>
      <c r="J19" s="12">
        <f>[3]Raw!W15</f>
        <v>7.1764705882352953</v>
      </c>
      <c r="K19" s="12">
        <f>[3]Raw!X15</f>
        <v>28.705882352941181</v>
      </c>
      <c r="L19" s="12">
        <f>[3]Raw!Y15</f>
        <v>38.274509803921568</v>
      </c>
      <c r="M19" s="12">
        <f>[3]Raw!Z15</f>
        <v>33.490196078431381</v>
      </c>
      <c r="N19" s="12">
        <f>[3]Raw!AA15</f>
        <v>0</v>
      </c>
      <c r="P19" s="13">
        <f t="shared" si="1"/>
        <v>145.92156862745099</v>
      </c>
    </row>
    <row r="20" spans="1:18" ht="12.75" customHeight="1" x14ac:dyDescent="0.15">
      <c r="A20" s="14" t="str">
        <f>[3]Raw!A16</f>
        <v>Deer, female</v>
      </c>
      <c r="B20" s="12">
        <f>[3]Raw!O16</f>
        <v>7.1764705882352935</v>
      </c>
      <c r="C20" s="12">
        <f>[3]Raw!P16</f>
        <v>0</v>
      </c>
      <c r="D20" s="12">
        <f>[3]Raw!Q16</f>
        <v>0</v>
      </c>
      <c r="E20" s="12">
        <f>[3]Raw!R16</f>
        <v>0</v>
      </c>
      <c r="F20" s="12">
        <f>[3]Raw!S16</f>
        <v>0</v>
      </c>
      <c r="G20" s="12">
        <f>[3]Raw!T16</f>
        <v>0</v>
      </c>
      <c r="H20" s="12">
        <f>[3]Raw!U16</f>
        <v>0</v>
      </c>
      <c r="I20" s="12">
        <f>[3]Raw!V16</f>
        <v>11.96078431372549</v>
      </c>
      <c r="J20" s="12">
        <f>[3]Raw!W16</f>
        <v>9.5686274509803919</v>
      </c>
      <c r="K20" s="12">
        <f>[3]Raw!X16</f>
        <v>7.1764705882352935</v>
      </c>
      <c r="L20" s="12">
        <f>[3]Raw!Y16</f>
        <v>14.352941176470589</v>
      </c>
      <c r="M20" s="12">
        <f>[3]Raw!Z16</f>
        <v>11.96078431372549</v>
      </c>
      <c r="N20" s="12">
        <f>[3]Raw!AA16</f>
        <v>0</v>
      </c>
      <c r="P20" s="13">
        <f t="shared" si="1"/>
        <v>62.196078431372541</v>
      </c>
    </row>
    <row r="21" spans="1:18" ht="12.75" customHeight="1" x14ac:dyDescent="0.15">
      <c r="A21" s="14" t="str">
        <f>[3]Raw!A17</f>
        <v>Deer, sex unknown</v>
      </c>
      <c r="B21" s="12">
        <f>[3]Raw!O17</f>
        <v>0</v>
      </c>
      <c r="C21" s="12">
        <f>[3]Raw!P17</f>
        <v>0</v>
      </c>
      <c r="D21" s="12">
        <f>[3]Raw!Q17</f>
        <v>0</v>
      </c>
      <c r="E21" s="12">
        <f>[3]Raw!R17</f>
        <v>0</v>
      </c>
      <c r="F21" s="12">
        <f>[3]Raw!S17</f>
        <v>0</v>
      </c>
      <c r="G21" s="12">
        <f>[3]Raw!T17</f>
        <v>0</v>
      </c>
      <c r="H21" s="12">
        <f>[3]Raw!U17</f>
        <v>0</v>
      </c>
      <c r="I21" s="12">
        <f>[3]Raw!V17</f>
        <v>0</v>
      </c>
      <c r="J21" s="12">
        <f>[3]Raw!W17</f>
        <v>0</v>
      </c>
      <c r="K21" s="12">
        <f>[3]Raw!X17</f>
        <v>6.6853655369432543</v>
      </c>
      <c r="L21" s="12">
        <f>[3]Raw!Y17</f>
        <v>0</v>
      </c>
      <c r="M21" s="12">
        <f>[3]Raw!Z17</f>
        <v>0</v>
      </c>
      <c r="N21" s="12">
        <f>[3]Raw!AA17</f>
        <v>3.3426827684716272</v>
      </c>
      <c r="P21" s="13">
        <f t="shared" si="1"/>
        <v>10.028048305414881</v>
      </c>
    </row>
    <row r="22" spans="1:18" x14ac:dyDescent="0.15">
      <c r="A22" s="15" t="str">
        <f>[3]Raw!A18</f>
        <v>Elk</v>
      </c>
      <c r="B22" s="12">
        <f>[3]Raw!O18</f>
        <v>0</v>
      </c>
      <c r="C22" s="12">
        <f>[3]Raw!P18</f>
        <v>0</v>
      </c>
      <c r="D22" s="12">
        <f>[3]Raw!Q18</f>
        <v>0</v>
      </c>
      <c r="E22" s="12">
        <f>[3]Raw!R18</f>
        <v>0</v>
      </c>
      <c r="F22" s="12">
        <f>[3]Raw!S18</f>
        <v>0</v>
      </c>
      <c r="G22" s="12">
        <f>[3]Raw!T18</f>
        <v>0</v>
      </c>
      <c r="H22" s="12">
        <f>[3]Raw!U18</f>
        <v>0</v>
      </c>
      <c r="I22" s="12">
        <f>[3]Raw!V18</f>
        <v>0</v>
      </c>
      <c r="J22" s="12">
        <f>[3]Raw!W18</f>
        <v>0</v>
      </c>
      <c r="K22" s="12">
        <f>[3]Raw!X18</f>
        <v>0</v>
      </c>
      <c r="L22" s="12">
        <f>[3]Raw!Y18</f>
        <v>0</v>
      </c>
      <c r="M22" s="12">
        <f>[3]Raw!Z18</f>
        <v>0</v>
      </c>
      <c r="N22" s="12">
        <f>[3]Raw!AA18</f>
        <v>0</v>
      </c>
      <c r="P22" s="13">
        <f t="shared" si="1"/>
        <v>0</v>
      </c>
    </row>
    <row r="23" spans="1:18" x14ac:dyDescent="0.15">
      <c r="A23" s="14" t="str">
        <f>[3]Raw!A19</f>
        <v>Elk, male</v>
      </c>
      <c r="B23" s="12">
        <f>[3]Raw!O19</f>
        <v>0</v>
      </c>
      <c r="C23" s="12">
        <f>[3]Raw!P19</f>
        <v>0</v>
      </c>
      <c r="D23" s="12">
        <f>[3]Raw!Q19</f>
        <v>0</v>
      </c>
      <c r="E23" s="12">
        <f>[3]Raw!R19</f>
        <v>0</v>
      </c>
      <c r="F23" s="12">
        <f>[3]Raw!S19</f>
        <v>0</v>
      </c>
      <c r="G23" s="12">
        <f>[3]Raw!T19</f>
        <v>0</v>
      </c>
      <c r="H23" s="12">
        <f>[3]Raw!U19</f>
        <v>0</v>
      </c>
      <c r="I23" s="12">
        <f>[3]Raw!V19</f>
        <v>0</v>
      </c>
      <c r="J23" s="12">
        <f>[3]Raw!W19</f>
        <v>0</v>
      </c>
      <c r="K23" s="12">
        <f>[3]Raw!X19</f>
        <v>0</v>
      </c>
      <c r="L23" s="12">
        <f>[3]Raw!Y19</f>
        <v>0</v>
      </c>
      <c r="M23" s="12">
        <f>[3]Raw!Z19</f>
        <v>0</v>
      </c>
      <c r="N23" s="12">
        <f>[3]Raw!AA19</f>
        <v>0</v>
      </c>
      <c r="P23" s="13">
        <f t="shared" si="1"/>
        <v>0</v>
      </c>
    </row>
    <row r="24" spans="1:18" x14ac:dyDescent="0.15">
      <c r="A24" s="14" t="str">
        <f>[3]Raw!A20</f>
        <v>Elk, female</v>
      </c>
      <c r="B24" s="12">
        <f>[3]Raw!O20</f>
        <v>0</v>
      </c>
      <c r="C24" s="12">
        <f>[3]Raw!P20</f>
        <v>0</v>
      </c>
      <c r="D24" s="12">
        <f>[3]Raw!Q20</f>
        <v>0</v>
      </c>
      <c r="E24" s="12">
        <f>[3]Raw!R20</f>
        <v>0</v>
      </c>
      <c r="F24" s="12">
        <f>[3]Raw!S20</f>
        <v>0</v>
      </c>
      <c r="G24" s="12">
        <f>[3]Raw!T20</f>
        <v>0</v>
      </c>
      <c r="H24" s="12">
        <f>[3]Raw!U20</f>
        <v>0</v>
      </c>
      <c r="I24" s="12">
        <f>[3]Raw!V20</f>
        <v>0</v>
      </c>
      <c r="J24" s="12">
        <f>[3]Raw!W20</f>
        <v>0</v>
      </c>
      <c r="K24" s="12">
        <f>[3]Raw!X20</f>
        <v>0</v>
      </c>
      <c r="L24" s="12">
        <f>[3]Raw!Y20</f>
        <v>0</v>
      </c>
      <c r="M24" s="12">
        <f>[3]Raw!Z20</f>
        <v>0</v>
      </c>
      <c r="N24" s="12">
        <f>[3]Raw!AA20</f>
        <v>0</v>
      </c>
      <c r="P24" s="13">
        <f t="shared" si="1"/>
        <v>0</v>
      </c>
    </row>
    <row r="25" spans="1:18" x14ac:dyDescent="0.15">
      <c r="A25" s="14" t="str">
        <f>[3]Raw!A21</f>
        <v>Elk, sex unknown</v>
      </c>
      <c r="B25" s="12">
        <f>[3]Raw!O21</f>
        <v>0</v>
      </c>
      <c r="C25" s="12">
        <f>[3]Raw!P21</f>
        <v>0</v>
      </c>
      <c r="D25" s="12">
        <f>[3]Raw!Q21</f>
        <v>0</v>
      </c>
      <c r="E25" s="12">
        <f>[3]Raw!R21</f>
        <v>0</v>
      </c>
      <c r="F25" s="12">
        <f>[3]Raw!S21</f>
        <v>0</v>
      </c>
      <c r="G25" s="12">
        <f>[3]Raw!T21</f>
        <v>0</v>
      </c>
      <c r="H25" s="12">
        <f>[3]Raw!U21</f>
        <v>0</v>
      </c>
      <c r="I25" s="12">
        <f>[3]Raw!V21</f>
        <v>0</v>
      </c>
      <c r="J25" s="12">
        <f>[3]Raw!W21</f>
        <v>0</v>
      </c>
      <c r="K25" s="12">
        <f>[3]Raw!X21</f>
        <v>0</v>
      </c>
      <c r="L25" s="12">
        <f>[3]Raw!Y21</f>
        <v>0</v>
      </c>
      <c r="M25" s="12">
        <f>[3]Raw!Z21</f>
        <v>0</v>
      </c>
      <c r="N25" s="12">
        <f>[3]Raw!AA21</f>
        <v>0</v>
      </c>
      <c r="P25" s="13">
        <f t="shared" si="1"/>
        <v>0</v>
      </c>
    </row>
    <row r="26" spans="1:18" x14ac:dyDescent="0.15">
      <c r="A26" s="15" t="str">
        <f>[3]Raw!A22</f>
        <v>Mountain goat</v>
      </c>
      <c r="B26" s="12">
        <f>[3]Raw!O22</f>
        <v>0</v>
      </c>
      <c r="C26" s="12">
        <f>[3]Raw!P22</f>
        <v>0</v>
      </c>
      <c r="D26" s="12">
        <f>[3]Raw!Q22</f>
        <v>0</v>
      </c>
      <c r="E26" s="12">
        <f>[3]Raw!R22</f>
        <v>0</v>
      </c>
      <c r="F26" s="12">
        <f>[3]Raw!S22</f>
        <v>0</v>
      </c>
      <c r="G26" s="12">
        <f>[3]Raw!T22</f>
        <v>0</v>
      </c>
      <c r="H26" s="12">
        <f>[3]Raw!U22</f>
        <v>0</v>
      </c>
      <c r="I26" s="12">
        <f>[3]Raw!V22</f>
        <v>0</v>
      </c>
      <c r="J26" s="12">
        <f>[3]Raw!W22</f>
        <v>0</v>
      </c>
      <c r="K26" s="12">
        <f>[3]Raw!X22</f>
        <v>0</v>
      </c>
      <c r="L26" s="12">
        <f>[3]Raw!Y22</f>
        <v>0</v>
      </c>
      <c r="M26" s="12">
        <f>[3]Raw!Z22</f>
        <v>0</v>
      </c>
      <c r="N26" s="12">
        <f>[3]Raw!AA22</f>
        <v>0</v>
      </c>
      <c r="P26" s="13">
        <f t="shared" si="1"/>
        <v>0</v>
      </c>
    </row>
    <row r="27" spans="1:18" x14ac:dyDescent="0.15">
      <c r="A27" s="14" t="str">
        <f>[3]Raw!A23</f>
        <v>Mountain goat, male</v>
      </c>
      <c r="B27" s="12">
        <f>[3]Raw!O23</f>
        <v>0</v>
      </c>
      <c r="C27" s="12">
        <f>[3]Raw!P23</f>
        <v>0</v>
      </c>
      <c r="D27" s="12">
        <f>[3]Raw!Q23</f>
        <v>0</v>
      </c>
      <c r="E27" s="12">
        <f>[3]Raw!R23</f>
        <v>0</v>
      </c>
      <c r="F27" s="12">
        <f>[3]Raw!S23</f>
        <v>0</v>
      </c>
      <c r="G27" s="12">
        <f>[3]Raw!T23</f>
        <v>0</v>
      </c>
      <c r="H27" s="12">
        <f>[3]Raw!U23</f>
        <v>0</v>
      </c>
      <c r="I27" s="12">
        <f>[3]Raw!V23</f>
        <v>0</v>
      </c>
      <c r="J27" s="12">
        <f>[3]Raw!W23</f>
        <v>0</v>
      </c>
      <c r="K27" s="12">
        <f>[3]Raw!X23</f>
        <v>0</v>
      </c>
      <c r="L27" s="12">
        <f>[3]Raw!Y23</f>
        <v>0</v>
      </c>
      <c r="M27" s="12">
        <f>[3]Raw!Z23</f>
        <v>0</v>
      </c>
      <c r="N27" s="12">
        <f>[3]Raw!AA23</f>
        <v>0</v>
      </c>
      <c r="P27" s="13">
        <f t="shared" si="1"/>
        <v>0</v>
      </c>
      <c r="R27" s="2" t="s">
        <v>17</v>
      </c>
    </row>
    <row r="28" spans="1:18" x14ac:dyDescent="0.15">
      <c r="A28" s="14" t="str">
        <f>[3]Raw!A24</f>
        <v>Mountain goat, female</v>
      </c>
      <c r="B28" s="12">
        <f>[3]Raw!O24</f>
        <v>0</v>
      </c>
      <c r="C28" s="12">
        <f>[3]Raw!P24</f>
        <v>0</v>
      </c>
      <c r="D28" s="12">
        <f>[3]Raw!Q24</f>
        <v>0</v>
      </c>
      <c r="E28" s="12">
        <f>[3]Raw!R24</f>
        <v>0</v>
      </c>
      <c r="F28" s="12">
        <f>[3]Raw!S24</f>
        <v>0</v>
      </c>
      <c r="G28" s="12">
        <f>[3]Raw!T24</f>
        <v>0</v>
      </c>
      <c r="H28" s="12">
        <f>[3]Raw!U24</f>
        <v>0</v>
      </c>
      <c r="I28" s="12">
        <f>[3]Raw!V24</f>
        <v>0</v>
      </c>
      <c r="J28" s="12">
        <f>[3]Raw!W24</f>
        <v>0</v>
      </c>
      <c r="K28" s="12">
        <f>[3]Raw!X24</f>
        <v>0</v>
      </c>
      <c r="L28" s="12">
        <f>[3]Raw!Y24</f>
        <v>0</v>
      </c>
      <c r="M28" s="12">
        <f>[3]Raw!Z24</f>
        <v>0</v>
      </c>
      <c r="N28" s="12">
        <f>[3]Raw!AA24</f>
        <v>0</v>
      </c>
      <c r="P28" s="13">
        <f t="shared" si="1"/>
        <v>0</v>
      </c>
    </row>
    <row r="29" spans="1:18" x14ac:dyDescent="0.15">
      <c r="A29" s="14" t="str">
        <f>[3]Raw!A25</f>
        <v>Mountain goat, sex unknown</v>
      </c>
      <c r="B29" s="12">
        <f>[3]Raw!O25</f>
        <v>0</v>
      </c>
      <c r="C29" s="12">
        <f>[3]Raw!P25</f>
        <v>0</v>
      </c>
      <c r="D29" s="12">
        <f>[3]Raw!Q25</f>
        <v>0</v>
      </c>
      <c r="E29" s="12">
        <f>[3]Raw!R25</f>
        <v>0</v>
      </c>
      <c r="F29" s="12">
        <f>[3]Raw!S25</f>
        <v>0</v>
      </c>
      <c r="G29" s="12">
        <f>[3]Raw!T25</f>
        <v>0</v>
      </c>
      <c r="H29" s="12">
        <f>[3]Raw!U25</f>
        <v>0</v>
      </c>
      <c r="I29" s="12">
        <f>[3]Raw!V25</f>
        <v>0</v>
      </c>
      <c r="J29" s="12">
        <f>[3]Raw!W25</f>
        <v>0</v>
      </c>
      <c r="K29" s="12">
        <f>[3]Raw!X25</f>
        <v>0</v>
      </c>
      <c r="L29" s="12">
        <f>[3]Raw!Y25</f>
        <v>0</v>
      </c>
      <c r="M29" s="12">
        <f>[3]Raw!Z25</f>
        <v>0</v>
      </c>
      <c r="N29" s="12">
        <f>[3]Raw!AA25</f>
        <v>0</v>
      </c>
      <c r="P29" s="13">
        <f t="shared" si="1"/>
        <v>0</v>
      </c>
    </row>
    <row r="30" spans="1:18" x14ac:dyDescent="0.15">
      <c r="A30" s="15" t="str">
        <f>[3]Raw!A26</f>
        <v>Moose</v>
      </c>
      <c r="B30" s="12">
        <f>[3]Raw!O26</f>
        <v>0</v>
      </c>
      <c r="C30" s="12">
        <f>[3]Raw!P26</f>
        <v>0</v>
      </c>
      <c r="D30" s="12">
        <f>[3]Raw!Q26</f>
        <v>0</v>
      </c>
      <c r="E30" s="12">
        <f>[3]Raw!R26</f>
        <v>0</v>
      </c>
      <c r="F30" s="12">
        <f>[3]Raw!S26</f>
        <v>0</v>
      </c>
      <c r="G30" s="12">
        <f>[3]Raw!T26</f>
        <v>0</v>
      </c>
      <c r="H30" s="12">
        <f>[3]Raw!U26</f>
        <v>0</v>
      </c>
      <c r="I30" s="12">
        <f>[3]Raw!V26</f>
        <v>0</v>
      </c>
      <c r="J30" s="12">
        <f>[3]Raw!W26</f>
        <v>0</v>
      </c>
      <c r="K30" s="12">
        <f>[3]Raw!X26</f>
        <v>0</v>
      </c>
      <c r="L30" s="12">
        <f>[3]Raw!Y26</f>
        <v>0</v>
      </c>
      <c r="M30" s="12">
        <f>[3]Raw!Z26</f>
        <v>0</v>
      </c>
      <c r="N30" s="12">
        <f>[3]Raw!AA26</f>
        <v>0</v>
      </c>
      <c r="P30" s="13">
        <f t="shared" si="1"/>
        <v>0</v>
      </c>
    </row>
    <row r="31" spans="1:18" x14ac:dyDescent="0.15">
      <c r="A31" s="14" t="str">
        <f>[3]Raw!A27</f>
        <v>Moose, bull</v>
      </c>
      <c r="B31" s="12">
        <f>[3]Raw!O27</f>
        <v>0</v>
      </c>
      <c r="C31" s="12">
        <f>[3]Raw!P27</f>
        <v>0</v>
      </c>
      <c r="D31" s="12">
        <f>[3]Raw!Q27</f>
        <v>0</v>
      </c>
      <c r="E31" s="12">
        <f>[3]Raw!R27</f>
        <v>0</v>
      </c>
      <c r="F31" s="12">
        <f>[3]Raw!S27</f>
        <v>0</v>
      </c>
      <c r="G31" s="12">
        <f>[3]Raw!T27</f>
        <v>0</v>
      </c>
      <c r="H31" s="12">
        <f>[3]Raw!U27</f>
        <v>0</v>
      </c>
      <c r="I31" s="12">
        <f>[3]Raw!V27</f>
        <v>0</v>
      </c>
      <c r="J31" s="12">
        <f>[3]Raw!W27</f>
        <v>0</v>
      </c>
      <c r="K31" s="12">
        <f>[3]Raw!X27</f>
        <v>0</v>
      </c>
      <c r="L31" s="12">
        <f>[3]Raw!Y27</f>
        <v>0</v>
      </c>
      <c r="M31" s="12">
        <f>[3]Raw!Z27</f>
        <v>0</v>
      </c>
      <c r="N31" s="12">
        <f>[3]Raw!AA27</f>
        <v>0</v>
      </c>
      <c r="P31" s="13">
        <f t="shared" si="1"/>
        <v>0</v>
      </c>
    </row>
    <row r="32" spans="1:18" x14ac:dyDescent="0.15">
      <c r="A32" s="14" t="str">
        <f>[3]Raw!A28</f>
        <v>Moose, cow</v>
      </c>
      <c r="B32" s="12">
        <f>[3]Raw!O28</f>
        <v>0</v>
      </c>
      <c r="C32" s="12">
        <f>[3]Raw!P28</f>
        <v>0</v>
      </c>
      <c r="D32" s="12">
        <f>[3]Raw!Q28</f>
        <v>0</v>
      </c>
      <c r="E32" s="12">
        <f>[3]Raw!R28</f>
        <v>0</v>
      </c>
      <c r="F32" s="12">
        <f>[3]Raw!S28</f>
        <v>0</v>
      </c>
      <c r="G32" s="12">
        <f>[3]Raw!T28</f>
        <v>0</v>
      </c>
      <c r="H32" s="12">
        <f>[3]Raw!U28</f>
        <v>0</v>
      </c>
      <c r="I32" s="12">
        <f>[3]Raw!V28</f>
        <v>0</v>
      </c>
      <c r="J32" s="12">
        <f>[3]Raw!W28</f>
        <v>0</v>
      </c>
      <c r="K32" s="12">
        <f>[3]Raw!X28</f>
        <v>0</v>
      </c>
      <c r="L32" s="12">
        <f>[3]Raw!Y28</f>
        <v>0</v>
      </c>
      <c r="M32" s="12">
        <f>[3]Raw!Z28</f>
        <v>0</v>
      </c>
      <c r="N32" s="12">
        <f>[3]Raw!AA28</f>
        <v>0</v>
      </c>
      <c r="P32" s="13">
        <f t="shared" si="1"/>
        <v>0</v>
      </c>
    </row>
    <row r="33" spans="1:16" x14ac:dyDescent="0.15">
      <c r="A33" s="14" t="str">
        <f>[3]Raw!A29</f>
        <v>Moose, sex unknown</v>
      </c>
      <c r="B33" s="12">
        <f>[3]Raw!O29</f>
        <v>0</v>
      </c>
      <c r="C33" s="12">
        <f>[3]Raw!P29</f>
        <v>0</v>
      </c>
      <c r="D33" s="12">
        <f>[3]Raw!Q29</f>
        <v>0</v>
      </c>
      <c r="E33" s="12">
        <f>[3]Raw!R29</f>
        <v>0</v>
      </c>
      <c r="F33" s="12">
        <f>[3]Raw!S29</f>
        <v>0</v>
      </c>
      <c r="G33" s="12">
        <f>[3]Raw!T29</f>
        <v>0</v>
      </c>
      <c r="H33" s="12">
        <f>[3]Raw!U29</f>
        <v>0</v>
      </c>
      <c r="I33" s="12">
        <f>[3]Raw!V29</f>
        <v>0</v>
      </c>
      <c r="J33" s="12">
        <f>[3]Raw!W29</f>
        <v>0</v>
      </c>
      <c r="K33" s="12">
        <f>[3]Raw!X29</f>
        <v>0</v>
      </c>
      <c r="L33" s="12">
        <f>[3]Raw!Y29</f>
        <v>0</v>
      </c>
      <c r="M33" s="12">
        <f>[3]Raw!Z29</f>
        <v>0</v>
      </c>
      <c r="N33" s="12">
        <f>[3]Raw!AA29</f>
        <v>0</v>
      </c>
      <c r="P33" s="13">
        <f t="shared" si="1"/>
        <v>0</v>
      </c>
    </row>
    <row r="34" spans="1:16" x14ac:dyDescent="0.15">
      <c r="A34" s="15" t="str">
        <f>[3]Raw!A30</f>
        <v>Dall sheep</v>
      </c>
      <c r="B34" s="12">
        <f>[3]Raw!O30</f>
        <v>0</v>
      </c>
      <c r="C34" s="12">
        <f>[3]Raw!P30</f>
        <v>0</v>
      </c>
      <c r="D34" s="12">
        <f>[3]Raw!Q30</f>
        <v>0</v>
      </c>
      <c r="E34" s="12">
        <f>[3]Raw!R30</f>
        <v>0</v>
      </c>
      <c r="F34" s="12">
        <f>[3]Raw!S30</f>
        <v>0</v>
      </c>
      <c r="G34" s="12">
        <f>[3]Raw!T30</f>
        <v>0</v>
      </c>
      <c r="H34" s="12">
        <f>[3]Raw!U30</f>
        <v>0</v>
      </c>
      <c r="I34" s="12">
        <f>[3]Raw!V30</f>
        <v>0</v>
      </c>
      <c r="J34" s="12">
        <f>[3]Raw!W30</f>
        <v>0</v>
      </c>
      <c r="K34" s="12">
        <f>[3]Raw!X30</f>
        <v>0</v>
      </c>
      <c r="L34" s="12">
        <f>[3]Raw!Y30</f>
        <v>0</v>
      </c>
      <c r="M34" s="12">
        <f>[3]Raw!Z30</f>
        <v>0</v>
      </c>
      <c r="N34" s="12">
        <f>[3]Raw!AA30</f>
        <v>0</v>
      </c>
      <c r="P34" s="13">
        <f t="shared" si="1"/>
        <v>0</v>
      </c>
    </row>
    <row r="35" spans="1:16" x14ac:dyDescent="0.15">
      <c r="A35" s="14" t="str">
        <f>[3]Raw!A31</f>
        <v>Dall sheep, male</v>
      </c>
      <c r="B35" s="12">
        <f>[3]Raw!O31</f>
        <v>0</v>
      </c>
      <c r="C35" s="12">
        <f>[3]Raw!P31</f>
        <v>0</v>
      </c>
      <c r="D35" s="12">
        <f>[3]Raw!Q31</f>
        <v>0</v>
      </c>
      <c r="E35" s="12">
        <f>[3]Raw!R31</f>
        <v>0</v>
      </c>
      <c r="F35" s="12">
        <f>[3]Raw!S31</f>
        <v>0</v>
      </c>
      <c r="G35" s="12">
        <f>[3]Raw!T31</f>
        <v>0</v>
      </c>
      <c r="H35" s="12">
        <f>[3]Raw!U31</f>
        <v>0</v>
      </c>
      <c r="I35" s="12">
        <f>[3]Raw!V31</f>
        <v>0</v>
      </c>
      <c r="J35" s="12">
        <f>[3]Raw!W31</f>
        <v>0</v>
      </c>
      <c r="K35" s="12">
        <f>[3]Raw!X31</f>
        <v>0</v>
      </c>
      <c r="L35" s="12">
        <f>[3]Raw!Y31</f>
        <v>0</v>
      </c>
      <c r="M35" s="12">
        <f>[3]Raw!Z31</f>
        <v>0</v>
      </c>
      <c r="N35" s="12">
        <f>[3]Raw!AA31</f>
        <v>0</v>
      </c>
      <c r="P35" s="13">
        <f t="shared" si="1"/>
        <v>0</v>
      </c>
    </row>
    <row r="36" spans="1:16" x14ac:dyDescent="0.15">
      <c r="A36" s="14" t="str">
        <f>[3]Raw!A32</f>
        <v>Dall sheep, female</v>
      </c>
      <c r="B36" s="12">
        <f>[3]Raw!O32</f>
        <v>0</v>
      </c>
      <c r="C36" s="12">
        <f>[3]Raw!P32</f>
        <v>0</v>
      </c>
      <c r="D36" s="12">
        <f>[3]Raw!Q32</f>
        <v>0</v>
      </c>
      <c r="E36" s="12">
        <f>[3]Raw!R32</f>
        <v>0</v>
      </c>
      <c r="F36" s="12">
        <f>[3]Raw!S32</f>
        <v>0</v>
      </c>
      <c r="G36" s="12">
        <f>[3]Raw!T32</f>
        <v>0</v>
      </c>
      <c r="H36" s="12">
        <f>[3]Raw!U32</f>
        <v>0</v>
      </c>
      <c r="I36" s="12">
        <f>[3]Raw!V32</f>
        <v>0</v>
      </c>
      <c r="J36" s="12">
        <f>[3]Raw!W32</f>
        <v>0</v>
      </c>
      <c r="K36" s="12">
        <f>[3]Raw!X32</f>
        <v>0</v>
      </c>
      <c r="L36" s="12">
        <f>[3]Raw!Y32</f>
        <v>0</v>
      </c>
      <c r="M36" s="12">
        <f>[3]Raw!Z32</f>
        <v>0</v>
      </c>
      <c r="N36" s="12">
        <f>[3]Raw!AA32</f>
        <v>0</v>
      </c>
      <c r="P36" s="13">
        <f t="shared" si="1"/>
        <v>0</v>
      </c>
    </row>
    <row r="37" spans="1:16" x14ac:dyDescent="0.15">
      <c r="A37" s="14" t="str">
        <f>[3]Raw!A33</f>
        <v>Dall sheep, sex unknown</v>
      </c>
      <c r="B37" s="12">
        <f>[3]Raw!O33</f>
        <v>0</v>
      </c>
      <c r="C37" s="12">
        <f>[3]Raw!P33</f>
        <v>0</v>
      </c>
      <c r="D37" s="12">
        <f>[3]Raw!Q33</f>
        <v>0</v>
      </c>
      <c r="E37" s="12">
        <f>[3]Raw!R33</f>
        <v>0</v>
      </c>
      <c r="F37" s="12">
        <f>[3]Raw!S33</f>
        <v>0</v>
      </c>
      <c r="G37" s="12">
        <f>[3]Raw!T33</f>
        <v>0</v>
      </c>
      <c r="H37" s="12">
        <f>[3]Raw!U33</f>
        <v>0</v>
      </c>
      <c r="I37" s="12">
        <f>[3]Raw!V33</f>
        <v>0</v>
      </c>
      <c r="J37" s="12">
        <f>[3]Raw!W33</f>
        <v>0</v>
      </c>
      <c r="K37" s="12">
        <f>[3]Raw!X33</f>
        <v>0</v>
      </c>
      <c r="L37" s="12">
        <f>[3]Raw!Y33</f>
        <v>0</v>
      </c>
      <c r="M37" s="12">
        <f>[3]Raw!Z33</f>
        <v>0</v>
      </c>
      <c r="N37" s="12">
        <f>[3]Raw!AA33</f>
        <v>0</v>
      </c>
      <c r="P37" s="13">
        <f t="shared" si="1"/>
        <v>0</v>
      </c>
    </row>
    <row r="38" spans="1:16" ht="15" customHeight="1" x14ac:dyDescent="0.15">
      <c r="A38" s="49" t="s">
        <v>18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</sheetData>
  <mergeCells count="6">
    <mergeCell ref="A38:P38"/>
    <mergeCell ref="A1:P1"/>
    <mergeCell ref="A2:A3"/>
    <mergeCell ref="B2:N2"/>
    <mergeCell ref="O2:O3"/>
    <mergeCell ref="P2:P3"/>
  </mergeCells>
  <conditionalFormatting sqref="B4:P37">
    <cfRule type="cellIs" dxfId="40" priority="1" operator="equal">
      <formula>0</formula>
    </cfRule>
  </conditionalFormatting>
  <printOptions horizontalCentered="1"/>
  <pageMargins left="1" right="1" top="1" bottom="1" header="0.5" footer="0.5"/>
  <pageSetup scale="8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7054-59F2-4FE8-A5C8-D03B3FD20874}">
  <sheetPr>
    <tabColor theme="9"/>
    <pageSetUpPr fitToPage="1"/>
  </sheetPr>
  <dimension ref="A1:P21"/>
  <sheetViews>
    <sheetView view="pageBreakPreview" zoomScaleNormal="100" zoomScaleSheetLayoutView="100" workbookViewId="0">
      <selection activeCell="A21" sqref="A21:XFD21"/>
    </sheetView>
  </sheetViews>
  <sheetFormatPr baseColWidth="10" defaultColWidth="9.1640625" defaultRowHeight="13" x14ac:dyDescent="0.15"/>
  <cols>
    <col min="1" max="1" width="26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4.5" style="2" bestFit="1" customWidth="1"/>
    <col min="12" max="12" width="4.33203125" style="2" bestFit="1" customWidth="1"/>
    <col min="13" max="13" width="4.5" style="2" bestFit="1" customWidth="1"/>
    <col min="14" max="14" width="4.1640625" style="2" bestFit="1" customWidth="1"/>
    <col min="15" max="15" width="0.83203125" style="2" customWidth="1"/>
    <col min="16" max="16" width="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[5]Raw!E10, ", 2012.")</f>
        <v>Table n-m.–Estimated small land mammal/furbearer harvest by month, Hoonah,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SUM(B6:B20)</f>
        <v>0</v>
      </c>
      <c r="C4" s="16">
        <f t="shared" si="0"/>
        <v>4.5901639344262293</v>
      </c>
      <c r="D4" s="16">
        <f t="shared" si="0"/>
        <v>4.5901639344262293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4.5901639344262293</v>
      </c>
      <c r="L4" s="16">
        <f t="shared" si="0"/>
        <v>0</v>
      </c>
      <c r="M4" s="16">
        <f t="shared" si="0"/>
        <v>57.832272049857743</v>
      </c>
      <c r="N4" s="16">
        <f t="shared" si="0"/>
        <v>2.2950819672131146</v>
      </c>
      <c r="O4" s="17"/>
      <c r="P4" s="16">
        <f>SUM(P6:P20)</f>
        <v>73.897845820349545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[5]Raw!A36</f>
        <v>Beaver</v>
      </c>
      <c r="B6" s="12">
        <f>[5]Raw!O36</f>
        <v>0</v>
      </c>
      <c r="C6" s="12">
        <f>[5]Raw!P36</f>
        <v>0</v>
      </c>
      <c r="D6" s="12">
        <f>[5]Raw!Q36</f>
        <v>0</v>
      </c>
      <c r="E6" s="12">
        <f>[5]Raw!R36</f>
        <v>0</v>
      </c>
      <c r="F6" s="12">
        <f>[5]Raw!S36</f>
        <v>0</v>
      </c>
      <c r="G6" s="12">
        <f>[5]Raw!T36</f>
        <v>0</v>
      </c>
      <c r="H6" s="12">
        <f>[5]Raw!U36</f>
        <v>0</v>
      </c>
      <c r="I6" s="12">
        <f>[5]Raw!V36</f>
        <v>0</v>
      </c>
      <c r="J6" s="12">
        <f>[5]Raw!W36</f>
        <v>0</v>
      </c>
      <c r="K6" s="12">
        <f>[5]Raw!X36</f>
        <v>4.5901639344262293</v>
      </c>
      <c r="L6" s="12">
        <f>[5]Raw!Y36</f>
        <v>0</v>
      </c>
      <c r="M6" s="12">
        <f>[5]Raw!Z36</f>
        <v>0</v>
      </c>
      <c r="N6" s="12">
        <f>[5]Raw!AA36</f>
        <v>0</v>
      </c>
      <c r="P6" s="13">
        <f t="shared" ref="P6:P20" si="1">SUM(B6:N6)</f>
        <v>4.5901639344262293</v>
      </c>
    </row>
    <row r="7" spans="1:16" ht="14" x14ac:dyDescent="0.15">
      <c r="A7" s="19" t="str">
        <f>[5]Raw!A37</f>
        <v>Coyote</v>
      </c>
      <c r="B7" s="12">
        <f>[5]Raw!O37</f>
        <v>0</v>
      </c>
      <c r="C7" s="12">
        <f>[5]Raw!P37</f>
        <v>4.5901639344262293</v>
      </c>
      <c r="D7" s="12">
        <f>[5]Raw!Q37</f>
        <v>4.5901639344262293</v>
      </c>
      <c r="E7" s="12">
        <f>[5]Raw!R37</f>
        <v>0</v>
      </c>
      <c r="F7" s="12">
        <f>[5]Raw!S37</f>
        <v>0</v>
      </c>
      <c r="G7" s="12">
        <f>[5]Raw!T37</f>
        <v>0</v>
      </c>
      <c r="H7" s="12">
        <f>[5]Raw!U37</f>
        <v>0</v>
      </c>
      <c r="I7" s="12">
        <f>[5]Raw!V37</f>
        <v>0</v>
      </c>
      <c r="J7" s="12">
        <f>[5]Raw!W37</f>
        <v>0</v>
      </c>
      <c r="K7" s="12">
        <f>[5]Raw!X37</f>
        <v>0</v>
      </c>
      <c r="L7" s="12">
        <f>[5]Raw!Y37</f>
        <v>0</v>
      </c>
      <c r="M7" s="12">
        <f>[5]Raw!Z37</f>
        <v>0</v>
      </c>
      <c r="N7" s="12">
        <f>[5]Raw!AA37</f>
        <v>0</v>
      </c>
      <c r="P7" s="13">
        <f t="shared" si="1"/>
        <v>9.1803278688524586</v>
      </c>
    </row>
    <row r="8" spans="1:16" ht="14" x14ac:dyDescent="0.15">
      <c r="A8" s="19" t="str">
        <f>[5]Raw!A38</f>
        <v>Red fox</v>
      </c>
      <c r="B8" s="12">
        <f>[5]Raw!O38</f>
        <v>0</v>
      </c>
      <c r="C8" s="12">
        <f>[5]Raw!P38</f>
        <v>0</v>
      </c>
      <c r="D8" s="12">
        <f>[5]Raw!Q38</f>
        <v>0</v>
      </c>
      <c r="E8" s="12">
        <f>[5]Raw!R38</f>
        <v>0</v>
      </c>
      <c r="F8" s="12">
        <f>[5]Raw!S38</f>
        <v>0</v>
      </c>
      <c r="G8" s="12">
        <f>[5]Raw!T38</f>
        <v>0</v>
      </c>
      <c r="H8" s="12">
        <f>[5]Raw!U38</f>
        <v>0</v>
      </c>
      <c r="I8" s="12">
        <f>[5]Raw!V38</f>
        <v>0</v>
      </c>
      <c r="J8" s="12">
        <f>[5]Raw!W38</f>
        <v>0</v>
      </c>
      <c r="K8" s="12">
        <f>[5]Raw!X38</f>
        <v>0</v>
      </c>
      <c r="L8" s="12">
        <f>[5]Raw!Y38</f>
        <v>0</v>
      </c>
      <c r="M8" s="12">
        <f>[5]Raw!Z38</f>
        <v>0</v>
      </c>
      <c r="N8" s="12">
        <f>[5]Raw!AA38</f>
        <v>0</v>
      </c>
      <c r="P8" s="13">
        <f t="shared" si="1"/>
        <v>0</v>
      </c>
    </row>
    <row r="9" spans="1:16" ht="12.75" customHeight="1" x14ac:dyDescent="0.15">
      <c r="A9" s="19" t="str">
        <f>[5]Raw!A39</f>
        <v>Snowshoe hare</v>
      </c>
      <c r="B9" s="20">
        <f>[5]Raw!O39</f>
        <v>0</v>
      </c>
      <c r="C9" s="20">
        <f>[5]Raw!P39</f>
        <v>0</v>
      </c>
      <c r="D9" s="20">
        <f>[5]Raw!Q39</f>
        <v>0</v>
      </c>
      <c r="E9" s="20">
        <f>[5]Raw!R39</f>
        <v>0</v>
      </c>
      <c r="F9" s="20">
        <f>[5]Raw!S39</f>
        <v>0</v>
      </c>
      <c r="G9" s="20">
        <f>[5]Raw!T39</f>
        <v>0</v>
      </c>
      <c r="H9" s="20">
        <f>[5]Raw!U39</f>
        <v>0</v>
      </c>
      <c r="I9" s="20">
        <f>[5]Raw!V39</f>
        <v>0</v>
      </c>
      <c r="J9" s="20">
        <f>[5]Raw!W39</f>
        <v>0</v>
      </c>
      <c r="K9" s="20">
        <f>[5]Raw!X39</f>
        <v>0</v>
      </c>
      <c r="L9" s="20">
        <f>[5]Raw!Y39</f>
        <v>0</v>
      </c>
      <c r="M9" s="20">
        <f>[5]Raw!Z39</f>
        <v>0</v>
      </c>
      <c r="N9" s="20">
        <f>[5]Raw!AA39</f>
        <v>0</v>
      </c>
      <c r="O9" s="21"/>
      <c r="P9" s="22">
        <f t="shared" si="1"/>
        <v>0</v>
      </c>
    </row>
    <row r="10" spans="1:16" ht="12.75" customHeight="1" x14ac:dyDescent="0.15">
      <c r="A10" s="19" t="str">
        <f>[5]Raw!A40</f>
        <v>North American river (land) otter</v>
      </c>
      <c r="B10" s="12">
        <f>[5]Raw!O40</f>
        <v>0</v>
      </c>
      <c r="C10" s="12">
        <f>[5]Raw!P40</f>
        <v>0</v>
      </c>
      <c r="D10" s="12">
        <f>[5]Raw!Q40</f>
        <v>0</v>
      </c>
      <c r="E10" s="12">
        <f>[5]Raw!R40</f>
        <v>0</v>
      </c>
      <c r="F10" s="12">
        <f>[5]Raw!S40</f>
        <v>0</v>
      </c>
      <c r="G10" s="12">
        <f>[5]Raw!T40</f>
        <v>0</v>
      </c>
      <c r="H10" s="12">
        <f>[5]Raw!U40</f>
        <v>0</v>
      </c>
      <c r="I10" s="12">
        <f>[5]Raw!V40</f>
        <v>0</v>
      </c>
      <c r="J10" s="12">
        <f>[5]Raw!W40</f>
        <v>0</v>
      </c>
      <c r="K10" s="12">
        <f>[5]Raw!X40</f>
        <v>0</v>
      </c>
      <c r="L10" s="12">
        <f>[5]Raw!Y40</f>
        <v>0</v>
      </c>
      <c r="M10" s="12">
        <f>[5]Raw!Z40</f>
        <v>0</v>
      </c>
      <c r="N10" s="12">
        <f>[5]Raw!AA40</f>
        <v>0</v>
      </c>
      <c r="P10" s="13">
        <f t="shared" si="1"/>
        <v>0</v>
      </c>
    </row>
    <row r="11" spans="1:16" ht="14" x14ac:dyDescent="0.15">
      <c r="A11" s="19" t="str">
        <f>[5]Raw!A41</f>
        <v>Lynx</v>
      </c>
      <c r="B11" s="12">
        <f>[5]Raw!O41</f>
        <v>0</v>
      </c>
      <c r="C11" s="12">
        <f>[5]Raw!P41</f>
        <v>0</v>
      </c>
      <c r="D11" s="12">
        <f>[5]Raw!Q41</f>
        <v>0</v>
      </c>
      <c r="E11" s="12">
        <f>[5]Raw!R41</f>
        <v>0</v>
      </c>
      <c r="F11" s="12">
        <f>[5]Raw!S41</f>
        <v>0</v>
      </c>
      <c r="G11" s="12">
        <f>[5]Raw!T41</f>
        <v>0</v>
      </c>
      <c r="H11" s="12">
        <f>[5]Raw!U41</f>
        <v>0</v>
      </c>
      <c r="I11" s="12">
        <f>[5]Raw!V41</f>
        <v>0</v>
      </c>
      <c r="J11" s="12">
        <f>[5]Raw!W41</f>
        <v>0</v>
      </c>
      <c r="K11" s="12">
        <f>[5]Raw!X41</f>
        <v>0</v>
      </c>
      <c r="L11" s="12">
        <f>[5]Raw!Y41</f>
        <v>0</v>
      </c>
      <c r="M11" s="12">
        <f>[5]Raw!Z41</f>
        <v>0</v>
      </c>
      <c r="N11" s="12">
        <f>[5]Raw!AA41</f>
        <v>0</v>
      </c>
      <c r="P11" s="13">
        <f t="shared" si="1"/>
        <v>0</v>
      </c>
    </row>
    <row r="12" spans="1:16" ht="14" x14ac:dyDescent="0.15">
      <c r="A12" s="19" t="str">
        <f>[5]Raw!A42</f>
        <v>Marmot</v>
      </c>
      <c r="B12" s="12">
        <f>[5]Raw!O42</f>
        <v>0</v>
      </c>
      <c r="C12" s="12">
        <f>[5]Raw!P42</f>
        <v>0</v>
      </c>
      <c r="D12" s="12">
        <f>[5]Raw!Q42</f>
        <v>0</v>
      </c>
      <c r="E12" s="12">
        <f>[5]Raw!R42</f>
        <v>0</v>
      </c>
      <c r="F12" s="12">
        <f>[5]Raw!S42</f>
        <v>0</v>
      </c>
      <c r="G12" s="12">
        <f>[5]Raw!T42</f>
        <v>0</v>
      </c>
      <c r="H12" s="12">
        <f>[5]Raw!U42</f>
        <v>0</v>
      </c>
      <c r="I12" s="12">
        <f>[5]Raw!V42</f>
        <v>0</v>
      </c>
      <c r="J12" s="12">
        <f>[5]Raw!W42</f>
        <v>0</v>
      </c>
      <c r="K12" s="12">
        <f>[5]Raw!X42</f>
        <v>0</v>
      </c>
      <c r="L12" s="12">
        <f>[5]Raw!Y42</f>
        <v>0</v>
      </c>
      <c r="M12" s="12">
        <f>[5]Raw!Z42</f>
        <v>0</v>
      </c>
      <c r="N12" s="12">
        <f>[5]Raw!AA42</f>
        <v>0</v>
      </c>
      <c r="P12" s="13">
        <f t="shared" si="1"/>
        <v>0</v>
      </c>
    </row>
    <row r="13" spans="1:16" ht="14" x14ac:dyDescent="0.15">
      <c r="A13" s="19" t="str">
        <f>[5]Raw!A43</f>
        <v>Marten</v>
      </c>
      <c r="B13" s="12">
        <f>[5]Raw!O43</f>
        <v>0</v>
      </c>
      <c r="C13" s="12">
        <f>[5]Raw!P43</f>
        <v>0</v>
      </c>
      <c r="D13" s="12">
        <f>[5]Raw!Q43</f>
        <v>0</v>
      </c>
      <c r="E13" s="12">
        <f>[5]Raw!R43</f>
        <v>0</v>
      </c>
      <c r="F13" s="12">
        <f>[5]Raw!S43</f>
        <v>0</v>
      </c>
      <c r="G13" s="12">
        <f>[5]Raw!T43</f>
        <v>0</v>
      </c>
      <c r="H13" s="12">
        <f>[5]Raw!U43</f>
        <v>0</v>
      </c>
      <c r="I13" s="12">
        <f>[5]Raw!V43</f>
        <v>0</v>
      </c>
      <c r="J13" s="12">
        <f>[5]Raw!W43</f>
        <v>0</v>
      </c>
      <c r="K13" s="12">
        <f>[5]Raw!X43</f>
        <v>0</v>
      </c>
      <c r="L13" s="12">
        <f>[5]Raw!Y43</f>
        <v>0</v>
      </c>
      <c r="M13" s="12">
        <f>[5]Raw!Z43</f>
        <v>53.223140495867767</v>
      </c>
      <c r="N13" s="12">
        <f>[5]Raw!AA43</f>
        <v>0</v>
      </c>
      <c r="P13" s="13">
        <f t="shared" si="1"/>
        <v>53.223140495867767</v>
      </c>
    </row>
    <row r="14" spans="1:16" ht="14" x14ac:dyDescent="0.15">
      <c r="A14" s="19" t="str">
        <f>[5]Raw!A44</f>
        <v>Mink</v>
      </c>
      <c r="B14" s="12">
        <f>[5]Raw!O44</f>
        <v>0</v>
      </c>
      <c r="C14" s="12">
        <f>[5]Raw!P44</f>
        <v>0</v>
      </c>
      <c r="D14" s="12">
        <f>[5]Raw!Q44</f>
        <v>0</v>
      </c>
      <c r="E14" s="12">
        <f>[5]Raw!R44</f>
        <v>0</v>
      </c>
      <c r="F14" s="12">
        <f>[5]Raw!S44</f>
        <v>0</v>
      </c>
      <c r="G14" s="12">
        <f>[5]Raw!T44</f>
        <v>0</v>
      </c>
      <c r="H14" s="12">
        <f>[5]Raw!U44</f>
        <v>0</v>
      </c>
      <c r="I14" s="12">
        <f>[5]Raw!V44</f>
        <v>0</v>
      </c>
      <c r="J14" s="12">
        <f>[5]Raw!W44</f>
        <v>0</v>
      </c>
      <c r="K14" s="12">
        <f>[5]Raw!X44</f>
        <v>0</v>
      </c>
      <c r="L14" s="12">
        <f>[5]Raw!Y44</f>
        <v>0</v>
      </c>
      <c r="M14" s="12">
        <f>[5]Raw!Z44</f>
        <v>2.3140495867768593</v>
      </c>
      <c r="N14" s="12">
        <f>[5]Raw!AA44</f>
        <v>0</v>
      </c>
      <c r="P14" s="13">
        <f t="shared" si="1"/>
        <v>2.3140495867768593</v>
      </c>
    </row>
    <row r="15" spans="1:16" ht="14" x14ac:dyDescent="0.15">
      <c r="A15" s="19" t="str">
        <f>[5]Raw!A45</f>
        <v>Muskrat</v>
      </c>
      <c r="B15" s="12">
        <f>[5]Raw!O45</f>
        <v>0</v>
      </c>
      <c r="C15" s="12">
        <f>[5]Raw!P45</f>
        <v>0</v>
      </c>
      <c r="D15" s="12">
        <f>[5]Raw!Q45</f>
        <v>0</v>
      </c>
      <c r="E15" s="12">
        <f>[5]Raw!R45</f>
        <v>0</v>
      </c>
      <c r="F15" s="12">
        <f>[5]Raw!S45</f>
        <v>0</v>
      </c>
      <c r="G15" s="12">
        <f>[5]Raw!T45</f>
        <v>0</v>
      </c>
      <c r="H15" s="12">
        <f>[5]Raw!U45</f>
        <v>0</v>
      </c>
      <c r="I15" s="12">
        <f>[5]Raw!V45</f>
        <v>0</v>
      </c>
      <c r="J15" s="12">
        <f>[5]Raw!W45</f>
        <v>0</v>
      </c>
      <c r="K15" s="12">
        <f>[5]Raw!X45</f>
        <v>0</v>
      </c>
      <c r="L15" s="12">
        <f>[5]Raw!Y45</f>
        <v>0</v>
      </c>
      <c r="M15" s="12">
        <f>[5]Raw!Z45</f>
        <v>0</v>
      </c>
      <c r="N15" s="12">
        <f>[5]Raw!AA45</f>
        <v>0</v>
      </c>
      <c r="P15" s="13">
        <f t="shared" si="1"/>
        <v>0</v>
      </c>
    </row>
    <row r="16" spans="1:16" ht="14" x14ac:dyDescent="0.15">
      <c r="A16" s="19" t="str">
        <f>[5]Raw!A46</f>
        <v>Porcupine</v>
      </c>
      <c r="B16" s="12">
        <f>[5]Raw!O46</f>
        <v>0</v>
      </c>
      <c r="C16" s="12">
        <f>[5]Raw!P46</f>
        <v>0</v>
      </c>
      <c r="D16" s="12">
        <f>[5]Raw!Q46</f>
        <v>0</v>
      </c>
      <c r="E16" s="12">
        <f>[5]Raw!R46</f>
        <v>0</v>
      </c>
      <c r="F16" s="12">
        <f>[5]Raw!S46</f>
        <v>0</v>
      </c>
      <c r="G16" s="12">
        <f>[5]Raw!T46</f>
        <v>0</v>
      </c>
      <c r="H16" s="12">
        <f>[5]Raw!U46</f>
        <v>0</v>
      </c>
      <c r="I16" s="12">
        <f>[5]Raw!V46</f>
        <v>0</v>
      </c>
      <c r="J16" s="12">
        <f>[5]Raw!W46</f>
        <v>0</v>
      </c>
      <c r="K16" s="12">
        <f>[5]Raw!X46</f>
        <v>0</v>
      </c>
      <c r="L16" s="12">
        <f>[5]Raw!Y46</f>
        <v>0</v>
      </c>
      <c r="M16" s="12">
        <f>[5]Raw!Z46</f>
        <v>0</v>
      </c>
      <c r="N16" s="12">
        <f>[5]Raw!AA46</f>
        <v>0</v>
      </c>
      <c r="P16" s="13">
        <f t="shared" si="1"/>
        <v>0</v>
      </c>
    </row>
    <row r="17" spans="1:16" ht="14" x14ac:dyDescent="0.15">
      <c r="A17" s="19" t="str">
        <f>[5]Raw!A47</f>
        <v>Red (tree) squirrel</v>
      </c>
      <c r="B17" s="12">
        <f>[5]Raw!O47</f>
        <v>0</v>
      </c>
      <c r="C17" s="12">
        <f>[5]Raw!P47</f>
        <v>0</v>
      </c>
      <c r="D17" s="12">
        <f>[5]Raw!Q47</f>
        <v>0</v>
      </c>
      <c r="E17" s="12">
        <f>[5]Raw!R47</f>
        <v>0</v>
      </c>
      <c r="F17" s="12">
        <f>[5]Raw!S47</f>
        <v>0</v>
      </c>
      <c r="G17" s="12">
        <f>[5]Raw!T47</f>
        <v>0</v>
      </c>
      <c r="H17" s="12">
        <f>[5]Raw!U47</f>
        <v>0</v>
      </c>
      <c r="I17" s="12">
        <f>[5]Raw!V47</f>
        <v>0</v>
      </c>
      <c r="J17" s="12">
        <f>[5]Raw!W47</f>
        <v>0</v>
      </c>
      <c r="K17" s="12">
        <f>[5]Raw!X47</f>
        <v>0</v>
      </c>
      <c r="L17" s="12">
        <f>[5]Raw!Y47</f>
        <v>0</v>
      </c>
      <c r="M17" s="12">
        <f>[5]Raw!Z47</f>
        <v>0</v>
      </c>
      <c r="N17" s="12">
        <f>[5]Raw!AA47</f>
        <v>2.2950819672131146</v>
      </c>
      <c r="P17" s="13">
        <f t="shared" si="1"/>
        <v>2.2950819672131146</v>
      </c>
    </row>
    <row r="18" spans="1:16" ht="14" x14ac:dyDescent="0.15">
      <c r="A18" s="19" t="str">
        <f>[5]Raw!A48</f>
        <v>Least weasel</v>
      </c>
      <c r="B18" s="12">
        <f>[5]Raw!O48</f>
        <v>0</v>
      </c>
      <c r="C18" s="12">
        <f>[5]Raw!P48</f>
        <v>0</v>
      </c>
      <c r="D18" s="12">
        <f>[5]Raw!Q48</f>
        <v>0</v>
      </c>
      <c r="E18" s="12">
        <f>[5]Raw!R48</f>
        <v>0</v>
      </c>
      <c r="F18" s="12">
        <f>[5]Raw!S48</f>
        <v>0</v>
      </c>
      <c r="G18" s="12">
        <f>[5]Raw!T48</f>
        <v>0</v>
      </c>
      <c r="H18" s="12">
        <f>[5]Raw!U48</f>
        <v>0</v>
      </c>
      <c r="I18" s="12">
        <f>[5]Raw!V48</f>
        <v>0</v>
      </c>
      <c r="J18" s="12">
        <f>[5]Raw!W48</f>
        <v>0</v>
      </c>
      <c r="K18" s="12">
        <f>[5]Raw!X48</f>
        <v>0</v>
      </c>
      <c r="L18" s="12">
        <f>[5]Raw!Y48</f>
        <v>0</v>
      </c>
      <c r="M18" s="12">
        <f>[5]Raw!Z48</f>
        <v>2.2950819672131146</v>
      </c>
      <c r="N18" s="12">
        <f>[5]Raw!AA48</f>
        <v>0</v>
      </c>
      <c r="P18" s="13">
        <f t="shared" si="1"/>
        <v>2.2950819672131146</v>
      </c>
    </row>
    <row r="19" spans="1:16" ht="14" x14ac:dyDescent="0.15">
      <c r="A19" s="19" t="str">
        <f>[5]Raw!A49</f>
        <v>Gray wolf</v>
      </c>
      <c r="B19" s="12">
        <f>[5]Raw!O49</f>
        <v>0</v>
      </c>
      <c r="C19" s="12">
        <f>[5]Raw!P49</f>
        <v>0</v>
      </c>
      <c r="D19" s="12">
        <f>[5]Raw!Q49</f>
        <v>0</v>
      </c>
      <c r="E19" s="12">
        <f>[5]Raw!R49</f>
        <v>0</v>
      </c>
      <c r="F19" s="12">
        <f>[5]Raw!S49</f>
        <v>0</v>
      </c>
      <c r="G19" s="12">
        <f>[5]Raw!T49</f>
        <v>0</v>
      </c>
      <c r="H19" s="12">
        <f>[5]Raw!U49</f>
        <v>0</v>
      </c>
      <c r="I19" s="12">
        <f>[5]Raw!V49</f>
        <v>0</v>
      </c>
      <c r="J19" s="12">
        <f>[5]Raw!W49</f>
        <v>0</v>
      </c>
      <c r="K19" s="12">
        <f>[5]Raw!X49</f>
        <v>0</v>
      </c>
      <c r="L19" s="12">
        <f>[5]Raw!Y49</f>
        <v>0</v>
      </c>
      <c r="M19" s="12">
        <f>[5]Raw!Z49</f>
        <v>0</v>
      </c>
      <c r="N19" s="12">
        <f>[5]Raw!AA49</f>
        <v>0</v>
      </c>
      <c r="P19" s="13">
        <f t="shared" si="1"/>
        <v>0</v>
      </c>
    </row>
    <row r="20" spans="1:16" ht="14" x14ac:dyDescent="0.15">
      <c r="A20" s="19" t="str">
        <f>[5]Raw!A50</f>
        <v>Wolverine</v>
      </c>
      <c r="B20" s="12">
        <f>[5]Raw!O50</f>
        <v>0</v>
      </c>
      <c r="C20" s="12">
        <f>[5]Raw!P50</f>
        <v>0</v>
      </c>
      <c r="D20" s="12">
        <f>[5]Raw!Q50</f>
        <v>0</v>
      </c>
      <c r="E20" s="12">
        <f>[5]Raw!R50</f>
        <v>0</v>
      </c>
      <c r="F20" s="12">
        <f>[5]Raw!S50</f>
        <v>0</v>
      </c>
      <c r="G20" s="12">
        <f>[5]Raw!T50</f>
        <v>0</v>
      </c>
      <c r="H20" s="12">
        <f>[5]Raw!U50</f>
        <v>0</v>
      </c>
      <c r="I20" s="12">
        <f>[5]Raw!V50</f>
        <v>0</v>
      </c>
      <c r="J20" s="12">
        <f>[5]Raw!W50</f>
        <v>0</v>
      </c>
      <c r="K20" s="12">
        <f>[5]Raw!X50</f>
        <v>0</v>
      </c>
      <c r="L20" s="12">
        <f>[5]Raw!Y50</f>
        <v>0</v>
      </c>
      <c r="M20" s="12">
        <f>[5]Raw!Z50</f>
        <v>0</v>
      </c>
      <c r="N20" s="12">
        <f>[5]Raw!AA50</f>
        <v>0</v>
      </c>
      <c r="P20" s="13">
        <f t="shared" si="1"/>
        <v>0</v>
      </c>
    </row>
    <row r="21" spans="1:16" ht="15" customHeight="1" x14ac:dyDescent="0.15">
      <c r="A21" s="49" t="s">
        <v>18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30" priority="1" operator="equal">
      <formula>0</formula>
    </cfRule>
  </conditionalFormatting>
  <printOptions horizontalCentered="1"/>
  <pageMargins left="1" right="1" top="1" bottom="1" header="0.5" footer="0.5"/>
  <pageSetup scale="91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2B9C-DD1D-4D61-A285-96C8C423BA78}">
  <sheetPr>
    <tabColor theme="9"/>
    <pageSetUpPr fitToPage="1"/>
  </sheetPr>
  <dimension ref="A1:P19"/>
  <sheetViews>
    <sheetView view="pageBreakPreview" zoomScale="160" zoomScaleNormal="100" zoomScaleSheetLayoutView="160" workbookViewId="0">
      <selection activeCell="A21" sqref="A21:XFD21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12" width="4.5" style="2" bestFit="1" customWidth="1"/>
    <col min="13" max="13" width="4" style="2" bestFit="1" customWidth="1"/>
    <col min="14" max="14" width="4.5" style="2" bestFit="1" customWidth="1"/>
    <col min="15" max="15" width="0.83203125" style="2" customWidth="1"/>
    <col min="16" max="16" width="5.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[5]Raw!E10, ", 2012.")</f>
        <v>Table n-m.–Estimated marine mammal harvest by month, Hoonah,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20</v>
      </c>
      <c r="B4" s="16">
        <f t="shared" ref="B4:N4" si="0">B15+B14+B10+B6</f>
        <v>0</v>
      </c>
      <c r="C4" s="16">
        <f t="shared" si="0"/>
        <v>2.2950819672131151</v>
      </c>
      <c r="D4" s="16">
        <f t="shared" si="0"/>
        <v>2.2950819672131151</v>
      </c>
      <c r="E4" s="16">
        <f t="shared" si="0"/>
        <v>2.2950819672131151</v>
      </c>
      <c r="F4" s="16">
        <f t="shared" si="0"/>
        <v>0</v>
      </c>
      <c r="G4" s="16">
        <f t="shared" si="0"/>
        <v>2.2950819672131151</v>
      </c>
      <c r="H4" s="16">
        <f t="shared" si="0"/>
        <v>4.602739726027397</v>
      </c>
      <c r="I4" s="16">
        <f t="shared" si="0"/>
        <v>6.8915337974399282</v>
      </c>
      <c r="J4" s="16">
        <f t="shared" si="0"/>
        <v>22.950819672131153</v>
      </c>
      <c r="K4" s="16">
        <f t="shared" si="0"/>
        <v>18.360655737704921</v>
      </c>
      <c r="L4" s="16">
        <f t="shared" si="0"/>
        <v>25.277341118347184</v>
      </c>
      <c r="M4" s="16">
        <f t="shared" si="0"/>
        <v>0</v>
      </c>
      <c r="N4" s="16">
        <f t="shared" si="0"/>
        <v>48.196721311475422</v>
      </c>
      <c r="O4" s="17"/>
      <c r="P4" s="16">
        <f>P15+P14+P10+P6</f>
        <v>135.46013923197845</v>
      </c>
    </row>
    <row r="5" spans="1:16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x14ac:dyDescent="0.15">
      <c r="A6" s="15" t="str">
        <f>[5]Raw!A53</f>
        <v>Fur seal</v>
      </c>
      <c r="B6" s="12">
        <f>[5]Raw!O53</f>
        <v>0</v>
      </c>
      <c r="C6" s="12">
        <f>[5]Raw!P53</f>
        <v>0</v>
      </c>
      <c r="D6" s="12">
        <f>[5]Raw!Q53</f>
        <v>0</v>
      </c>
      <c r="E6" s="12">
        <f>[5]Raw!R53</f>
        <v>0</v>
      </c>
      <c r="F6" s="12">
        <f>[5]Raw!S53</f>
        <v>0</v>
      </c>
      <c r="G6" s="12">
        <f>[5]Raw!T53</f>
        <v>0</v>
      </c>
      <c r="H6" s="12">
        <f>[5]Raw!U53</f>
        <v>0</v>
      </c>
      <c r="I6" s="12">
        <f>[5]Raw!V53</f>
        <v>0</v>
      </c>
      <c r="J6" s="12">
        <f>[5]Raw!W53</f>
        <v>0</v>
      </c>
      <c r="K6" s="12">
        <f>[5]Raw!X53</f>
        <v>0</v>
      </c>
      <c r="L6" s="12">
        <f>[5]Raw!Y53</f>
        <v>0</v>
      </c>
      <c r="M6" s="12">
        <f>[5]Raw!Z53</f>
        <v>0</v>
      </c>
      <c r="N6" s="12">
        <f>[5]Raw!AA53</f>
        <v>0</v>
      </c>
      <c r="P6" s="13">
        <f t="shared" ref="P6:P17" si="1">SUM(B6:N6)</f>
        <v>0</v>
      </c>
    </row>
    <row r="7" spans="1:16" x14ac:dyDescent="0.15">
      <c r="A7" s="14" t="str">
        <f>[5]Raw!A54</f>
        <v>Fur seal, male</v>
      </c>
      <c r="B7" s="12">
        <f>[5]Raw!O54</f>
        <v>0</v>
      </c>
      <c r="C7" s="12">
        <f>[5]Raw!P54</f>
        <v>0</v>
      </c>
      <c r="D7" s="12">
        <f>[5]Raw!Q54</f>
        <v>0</v>
      </c>
      <c r="E7" s="12">
        <f>[5]Raw!R54</f>
        <v>0</v>
      </c>
      <c r="F7" s="12">
        <f>[5]Raw!S54</f>
        <v>0</v>
      </c>
      <c r="G7" s="12">
        <f>[5]Raw!T54</f>
        <v>0</v>
      </c>
      <c r="H7" s="12">
        <f>[5]Raw!U54</f>
        <v>0</v>
      </c>
      <c r="I7" s="12">
        <f>[5]Raw!V54</f>
        <v>0</v>
      </c>
      <c r="J7" s="12">
        <f>[5]Raw!W54</f>
        <v>0</v>
      </c>
      <c r="K7" s="12">
        <f>[5]Raw!X54</f>
        <v>0</v>
      </c>
      <c r="L7" s="12">
        <f>[5]Raw!Y54</f>
        <v>0</v>
      </c>
      <c r="M7" s="12">
        <f>[5]Raw!Z54</f>
        <v>0</v>
      </c>
      <c r="N7" s="12">
        <f>[5]Raw!AA54</f>
        <v>0</v>
      </c>
      <c r="P7" s="13">
        <f t="shared" si="1"/>
        <v>0</v>
      </c>
    </row>
    <row r="8" spans="1:16" x14ac:dyDescent="0.15">
      <c r="A8" s="14" t="str">
        <f>[5]Raw!A55</f>
        <v>Fur seal, female</v>
      </c>
      <c r="B8" s="12">
        <f>[5]Raw!O55</f>
        <v>0</v>
      </c>
      <c r="C8" s="12">
        <f>[5]Raw!P55</f>
        <v>0</v>
      </c>
      <c r="D8" s="12">
        <f>[5]Raw!Q55</f>
        <v>0</v>
      </c>
      <c r="E8" s="12">
        <f>[5]Raw!R55</f>
        <v>0</v>
      </c>
      <c r="F8" s="12">
        <f>[5]Raw!S55</f>
        <v>0</v>
      </c>
      <c r="G8" s="12">
        <f>[5]Raw!T55</f>
        <v>0</v>
      </c>
      <c r="H8" s="12">
        <f>[5]Raw!U55</f>
        <v>0</v>
      </c>
      <c r="I8" s="12">
        <f>[5]Raw!V55</f>
        <v>0</v>
      </c>
      <c r="J8" s="12">
        <f>[5]Raw!W55</f>
        <v>0</v>
      </c>
      <c r="K8" s="12">
        <f>[5]Raw!X55</f>
        <v>0</v>
      </c>
      <c r="L8" s="12">
        <f>[5]Raw!Y55</f>
        <v>0</v>
      </c>
      <c r="M8" s="12">
        <f>[5]Raw!Z55</f>
        <v>0</v>
      </c>
      <c r="N8" s="12">
        <f>[5]Raw!AA55</f>
        <v>0</v>
      </c>
      <c r="P8" s="13">
        <f t="shared" si="1"/>
        <v>0</v>
      </c>
    </row>
    <row r="9" spans="1:16" x14ac:dyDescent="0.15">
      <c r="A9" s="14" t="str">
        <f>[5]Raw!A56</f>
        <v>Fur seal, sex unknown</v>
      </c>
      <c r="B9" s="12">
        <f>[5]Raw!O56</f>
        <v>0</v>
      </c>
      <c r="C9" s="12">
        <f>[5]Raw!P56</f>
        <v>0</v>
      </c>
      <c r="D9" s="12">
        <f>[5]Raw!Q56</f>
        <v>0</v>
      </c>
      <c r="E9" s="12">
        <f>[5]Raw!R56</f>
        <v>0</v>
      </c>
      <c r="F9" s="12">
        <f>[5]Raw!S56</f>
        <v>0</v>
      </c>
      <c r="G9" s="12">
        <f>[5]Raw!T56</f>
        <v>0</v>
      </c>
      <c r="H9" s="12">
        <f>[5]Raw!U56</f>
        <v>0</v>
      </c>
      <c r="I9" s="12">
        <f>[5]Raw!V56</f>
        <v>0</v>
      </c>
      <c r="J9" s="12">
        <f>[5]Raw!W56</f>
        <v>0</v>
      </c>
      <c r="K9" s="12">
        <f>[5]Raw!X56</f>
        <v>0</v>
      </c>
      <c r="L9" s="12">
        <f>[5]Raw!Y56</f>
        <v>0</v>
      </c>
      <c r="M9" s="12">
        <f>[5]Raw!Z56</f>
        <v>0</v>
      </c>
      <c r="N9" s="12">
        <f>[5]Raw!AA56</f>
        <v>0</v>
      </c>
      <c r="P9" s="13">
        <f t="shared" si="1"/>
        <v>0</v>
      </c>
    </row>
    <row r="10" spans="1:16" x14ac:dyDescent="0.15">
      <c r="A10" s="15" t="str">
        <f>[5]Raw!A57</f>
        <v>Harbor seal</v>
      </c>
      <c r="B10" s="12">
        <f>[5]Raw!O57</f>
        <v>0</v>
      </c>
      <c r="C10" s="12">
        <f>[5]Raw!P57</f>
        <v>2.2950819672131151</v>
      </c>
      <c r="D10" s="12">
        <f>[5]Raw!Q57</f>
        <v>2.2950819672131151</v>
      </c>
      <c r="E10" s="12">
        <f>[5]Raw!R57</f>
        <v>2.2950819672131151</v>
      </c>
      <c r="F10" s="12">
        <f>[5]Raw!S57</f>
        <v>0</v>
      </c>
      <c r="G10" s="12">
        <f>[5]Raw!T57</f>
        <v>2.2950819672131151</v>
      </c>
      <c r="H10" s="12">
        <f>[5]Raw!U57</f>
        <v>0</v>
      </c>
      <c r="I10" s="12">
        <f>[5]Raw!V57</f>
        <v>4.5901639344262302</v>
      </c>
      <c r="J10" s="12">
        <f>[5]Raw!W57</f>
        <v>22.950819672131153</v>
      </c>
      <c r="K10" s="12">
        <f>[5]Raw!X57</f>
        <v>18.360655737704921</v>
      </c>
      <c r="L10" s="12">
        <f>[5]Raw!Y57</f>
        <v>13.770491803278691</v>
      </c>
      <c r="M10" s="12">
        <f>[5]Raw!Z57</f>
        <v>0</v>
      </c>
      <c r="N10" s="12">
        <f>[5]Raw!AA57</f>
        <v>48.196721311475422</v>
      </c>
      <c r="P10" s="13">
        <f t="shared" si="1"/>
        <v>117.04918032786887</v>
      </c>
    </row>
    <row r="11" spans="1:16" x14ac:dyDescent="0.15">
      <c r="A11" s="40" t="str">
        <f>[5]Raw!A58</f>
        <v>Harbor seal, male</v>
      </c>
      <c r="B11" s="12">
        <f>[5]Raw!O58</f>
        <v>0</v>
      </c>
      <c r="C11" s="12">
        <f>[5]Raw!P58</f>
        <v>2.2950819672131146</v>
      </c>
      <c r="D11" s="12">
        <f>[5]Raw!Q58</f>
        <v>2.2950819672131146</v>
      </c>
      <c r="E11" s="12">
        <f>[5]Raw!R58</f>
        <v>0</v>
      </c>
      <c r="F11" s="12">
        <f>[5]Raw!S58</f>
        <v>0</v>
      </c>
      <c r="G11" s="12">
        <f>[5]Raw!T58</f>
        <v>2.2950819672131146</v>
      </c>
      <c r="H11" s="12">
        <f>[5]Raw!U58</f>
        <v>0</v>
      </c>
      <c r="I11" s="12">
        <f>[5]Raw!V58</f>
        <v>2.2950819672131146</v>
      </c>
      <c r="J11" s="12">
        <f>[5]Raw!W58</f>
        <v>11.475409836065573</v>
      </c>
      <c r="K11" s="12">
        <f>[5]Raw!X58</f>
        <v>2.2950819672131146</v>
      </c>
      <c r="L11" s="12">
        <f>[5]Raw!Y58</f>
        <v>11.475409836065573</v>
      </c>
      <c r="M11" s="12">
        <f>[5]Raw!Z58</f>
        <v>0</v>
      </c>
      <c r="N11" s="12">
        <f>[5]Raw!AA58</f>
        <v>18.360655737704917</v>
      </c>
      <c r="P11" s="13">
        <f t="shared" si="1"/>
        <v>52.786885245901637</v>
      </c>
    </row>
    <row r="12" spans="1:16" ht="14" x14ac:dyDescent="0.15">
      <c r="A12" s="41" t="str">
        <f>[5]Raw!A59</f>
        <v>Harbor seal, female</v>
      </c>
      <c r="B12" s="20">
        <f>[5]Raw!O59</f>
        <v>0</v>
      </c>
      <c r="C12" s="20">
        <f>[5]Raw!P59</f>
        <v>0</v>
      </c>
      <c r="D12" s="20">
        <f>[5]Raw!Q59</f>
        <v>0</v>
      </c>
      <c r="E12" s="20">
        <f>[5]Raw!R59</f>
        <v>2.2950819672131146</v>
      </c>
      <c r="F12" s="20">
        <f>[5]Raw!S59</f>
        <v>0</v>
      </c>
      <c r="G12" s="20">
        <f>[5]Raw!T59</f>
        <v>0</v>
      </c>
      <c r="H12" s="20">
        <f>[5]Raw!U59</f>
        <v>0</v>
      </c>
      <c r="I12" s="20">
        <f>[5]Raw!V59</f>
        <v>2.2950819672131146</v>
      </c>
      <c r="J12" s="20">
        <f>[5]Raw!W59</f>
        <v>2.2950819672131146</v>
      </c>
      <c r="K12" s="20">
        <f>[5]Raw!X59</f>
        <v>2.2950819672131146</v>
      </c>
      <c r="L12" s="20">
        <f>[5]Raw!Y59</f>
        <v>2.2950819672131146</v>
      </c>
      <c r="M12" s="20">
        <f>[5]Raw!Z59</f>
        <v>0</v>
      </c>
      <c r="N12" s="20">
        <f>[5]Raw!AA59</f>
        <v>2.2950819672131146</v>
      </c>
      <c r="O12" s="21"/>
      <c r="P12" s="22">
        <f t="shared" si="1"/>
        <v>13.770491803278688</v>
      </c>
    </row>
    <row r="13" spans="1:16" x14ac:dyDescent="0.15">
      <c r="A13" s="40" t="str">
        <f>[5]Raw!A60</f>
        <v>Harbor seal, sex unknown</v>
      </c>
      <c r="B13" s="12">
        <f>[5]Raw!O60</f>
        <v>0</v>
      </c>
      <c r="C13" s="12">
        <f>[5]Raw!P60</f>
        <v>0</v>
      </c>
      <c r="D13" s="12">
        <f>[5]Raw!Q60</f>
        <v>0</v>
      </c>
      <c r="E13" s="12">
        <f>[5]Raw!R60</f>
        <v>0</v>
      </c>
      <c r="F13" s="12">
        <f>[5]Raw!S60</f>
        <v>0</v>
      </c>
      <c r="G13" s="12">
        <f>[5]Raw!T60</f>
        <v>0</v>
      </c>
      <c r="H13" s="12">
        <f>[5]Raw!U60</f>
        <v>0</v>
      </c>
      <c r="I13" s="12">
        <f>[5]Raw!V60</f>
        <v>0</v>
      </c>
      <c r="J13" s="12">
        <f>[5]Raw!W60</f>
        <v>9.1803278688524586</v>
      </c>
      <c r="K13" s="12">
        <f>[5]Raw!X60</f>
        <v>13.770491803278688</v>
      </c>
      <c r="L13" s="12">
        <f>[5]Raw!Y60</f>
        <v>0</v>
      </c>
      <c r="M13" s="12">
        <f>[5]Raw!Z60</f>
        <v>0</v>
      </c>
      <c r="N13" s="12">
        <f>[5]Raw!AA60</f>
        <v>27.540983606557376</v>
      </c>
      <c r="P13" s="13">
        <f t="shared" si="1"/>
        <v>50.491803278688522</v>
      </c>
    </row>
    <row r="14" spans="1:16" x14ac:dyDescent="0.15">
      <c r="A14" s="15" t="str">
        <f>[5]Raw!A61</f>
        <v>Sea otter</v>
      </c>
      <c r="B14" s="12">
        <f>[5]Raw!O61</f>
        <v>0</v>
      </c>
      <c r="C14" s="12">
        <f>[5]Raw!P61</f>
        <v>0</v>
      </c>
      <c r="D14" s="12">
        <f>[5]Raw!Q61</f>
        <v>0</v>
      </c>
      <c r="E14" s="12">
        <f>[5]Raw!R61</f>
        <v>0</v>
      </c>
      <c r="F14" s="12">
        <f>[5]Raw!S61</f>
        <v>0</v>
      </c>
      <c r="G14" s="12">
        <f>[5]Raw!T61</f>
        <v>0</v>
      </c>
      <c r="H14" s="12">
        <f>[5]Raw!U61</f>
        <v>4.602739726027397</v>
      </c>
      <c r="I14" s="12">
        <f>[5]Raw!V61</f>
        <v>2.3013698630136985</v>
      </c>
      <c r="J14" s="12">
        <f>[5]Raw!W61</f>
        <v>0</v>
      </c>
      <c r="K14" s="12">
        <f>[5]Raw!X61</f>
        <v>0</v>
      </c>
      <c r="L14" s="12">
        <f>[5]Raw!Y61</f>
        <v>11.506849315068493</v>
      </c>
      <c r="M14" s="12">
        <f>[5]Raw!Z61</f>
        <v>0</v>
      </c>
      <c r="N14" s="12">
        <f>[5]Raw!AA61</f>
        <v>0</v>
      </c>
      <c r="P14" s="13">
        <f t="shared" si="1"/>
        <v>18.410958904109588</v>
      </c>
    </row>
    <row r="15" spans="1:16" x14ac:dyDescent="0.15">
      <c r="A15" s="15" t="str">
        <f>[5]Raw!A62</f>
        <v>Steller sea lion</v>
      </c>
      <c r="B15" s="12">
        <f>[5]Raw!O62</f>
        <v>0</v>
      </c>
      <c r="C15" s="12">
        <f>[5]Raw!P62</f>
        <v>0</v>
      </c>
      <c r="D15" s="12">
        <f>[5]Raw!Q62</f>
        <v>0</v>
      </c>
      <c r="E15" s="12">
        <f>[5]Raw!R62</f>
        <v>0</v>
      </c>
      <c r="F15" s="12">
        <f>[5]Raw!S62</f>
        <v>0</v>
      </c>
      <c r="G15" s="12">
        <f>[5]Raw!T62</f>
        <v>0</v>
      </c>
      <c r="H15" s="12">
        <f>[5]Raw!U62</f>
        <v>0</v>
      </c>
      <c r="I15" s="12">
        <f>[5]Raw!V62</f>
        <v>0</v>
      </c>
      <c r="J15" s="12">
        <f>[5]Raw!W62</f>
        <v>0</v>
      </c>
      <c r="K15" s="12">
        <f>[5]Raw!X62</f>
        <v>0</v>
      </c>
      <c r="L15" s="12">
        <f>[5]Raw!Y62</f>
        <v>0</v>
      </c>
      <c r="M15" s="12">
        <f>[5]Raw!Z62</f>
        <v>0</v>
      </c>
      <c r="N15" s="12">
        <f>[5]Raw!AA62</f>
        <v>0</v>
      </c>
      <c r="P15" s="13">
        <f t="shared" si="1"/>
        <v>0</v>
      </c>
    </row>
    <row r="16" spans="1:16" x14ac:dyDescent="0.15">
      <c r="A16" s="14" t="str">
        <f>[5]Raw!A63</f>
        <v>Steller sea lion, male</v>
      </c>
      <c r="B16" s="12">
        <f>[5]Raw!O63</f>
        <v>0</v>
      </c>
      <c r="C16" s="12">
        <f>[5]Raw!P63</f>
        <v>0</v>
      </c>
      <c r="D16" s="12">
        <f>[5]Raw!Q63</f>
        <v>0</v>
      </c>
      <c r="E16" s="12">
        <f>[5]Raw!R63</f>
        <v>0</v>
      </c>
      <c r="F16" s="12">
        <f>[5]Raw!S63</f>
        <v>0</v>
      </c>
      <c r="G16" s="12">
        <f>[5]Raw!T63</f>
        <v>0</v>
      </c>
      <c r="H16" s="12">
        <f>[5]Raw!U63</f>
        <v>0</v>
      </c>
      <c r="I16" s="12">
        <f>[5]Raw!V63</f>
        <v>0</v>
      </c>
      <c r="J16" s="12">
        <f>[5]Raw!W63</f>
        <v>0</v>
      </c>
      <c r="K16" s="12">
        <f>[5]Raw!X63</f>
        <v>0</v>
      </c>
      <c r="L16" s="12">
        <f>[5]Raw!Y63</f>
        <v>0</v>
      </c>
      <c r="M16" s="12">
        <f>[5]Raw!Z63</f>
        <v>0</v>
      </c>
      <c r="N16" s="12">
        <f>[5]Raw!AA63</f>
        <v>0</v>
      </c>
      <c r="P16" s="13">
        <f t="shared" si="1"/>
        <v>0</v>
      </c>
    </row>
    <row r="17" spans="1:16" x14ac:dyDescent="0.15">
      <c r="A17" s="14" t="str">
        <f>[5]Raw!A64</f>
        <v>Steller sea lion, female</v>
      </c>
      <c r="B17" s="12">
        <f>[5]Raw!O64</f>
        <v>0</v>
      </c>
      <c r="C17" s="12">
        <f>[5]Raw!P64</f>
        <v>0</v>
      </c>
      <c r="D17" s="12">
        <f>[5]Raw!Q64</f>
        <v>0</v>
      </c>
      <c r="E17" s="12">
        <f>[5]Raw!R64</f>
        <v>0</v>
      </c>
      <c r="F17" s="12">
        <f>[5]Raw!S64</f>
        <v>0</v>
      </c>
      <c r="G17" s="12">
        <f>[5]Raw!T64</f>
        <v>0</v>
      </c>
      <c r="H17" s="12">
        <f>[5]Raw!U64</f>
        <v>0</v>
      </c>
      <c r="I17" s="12">
        <f>[5]Raw!V64</f>
        <v>0</v>
      </c>
      <c r="J17" s="12">
        <f>[5]Raw!W64</f>
        <v>0</v>
      </c>
      <c r="K17" s="12">
        <f>[5]Raw!X64</f>
        <v>0</v>
      </c>
      <c r="L17" s="12">
        <f>[5]Raw!Y64</f>
        <v>0</v>
      </c>
      <c r="M17" s="12">
        <f>[5]Raw!Z64</f>
        <v>0</v>
      </c>
      <c r="N17" s="12">
        <f>[5]Raw!AA64</f>
        <v>0</v>
      </c>
      <c r="P17" s="13">
        <f t="shared" si="1"/>
        <v>0</v>
      </c>
    </row>
    <row r="18" spans="1:16" ht="14" x14ac:dyDescent="0.15">
      <c r="A18" s="36" t="str">
        <f>[5]Raw!A65</f>
        <v>Steller sea lion, sex unknown</v>
      </c>
      <c r="B18" s="37">
        <f>[5]Raw!O65</f>
        <v>0</v>
      </c>
      <c r="C18" s="37">
        <f>[5]Raw!P65</f>
        <v>0</v>
      </c>
      <c r="D18" s="37">
        <f>[5]Raw!Q65</f>
        <v>0</v>
      </c>
      <c r="E18" s="37">
        <f>[5]Raw!R65</f>
        <v>0</v>
      </c>
      <c r="F18" s="37">
        <f>[5]Raw!S65</f>
        <v>0</v>
      </c>
      <c r="G18" s="37">
        <f>[5]Raw!T65</f>
        <v>0</v>
      </c>
      <c r="H18" s="37">
        <f>[5]Raw!U65</f>
        <v>0</v>
      </c>
      <c r="I18" s="37">
        <f>[5]Raw!V65</f>
        <v>0</v>
      </c>
      <c r="J18" s="37">
        <f>[5]Raw!W65</f>
        <v>0</v>
      </c>
      <c r="K18" s="37">
        <f>[5]Raw!X65</f>
        <v>0</v>
      </c>
      <c r="L18" s="37">
        <f>[5]Raw!Y65</f>
        <v>0</v>
      </c>
      <c r="M18" s="37">
        <f>[5]Raw!Z65</f>
        <v>0</v>
      </c>
      <c r="N18" s="37">
        <f>[5]Raw!AA65</f>
        <v>0</v>
      </c>
      <c r="O18" s="38"/>
      <c r="P18" s="39">
        <f t="shared" ref="P18" si="2">SUM(B18:N18)</f>
        <v>0</v>
      </c>
    </row>
    <row r="19" spans="1:16" ht="15" customHeight="1" x14ac:dyDescent="0.15">
      <c r="A19" s="49" t="s">
        <v>18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</sheetData>
  <mergeCells count="6">
    <mergeCell ref="A19:P19"/>
    <mergeCell ref="A1:P1"/>
    <mergeCell ref="A2:A3"/>
    <mergeCell ref="B2:N2"/>
    <mergeCell ref="O2:O3"/>
    <mergeCell ref="P2:P3"/>
  </mergeCells>
  <conditionalFormatting sqref="B4:P18">
    <cfRule type="cellIs" dxfId="29" priority="1" operator="equal">
      <formula>0</formula>
    </cfRule>
  </conditionalFormatting>
  <printOptions horizontalCentered="1"/>
  <pageMargins left="1" right="1" top="1" bottom="1" header="0.5" footer="0.5"/>
  <pageSetup scale="91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5847-0707-4F4E-AFF2-4F47A5878C46}">
  <sheetPr>
    <tabColor theme="9"/>
    <pageSetUpPr fitToPage="1"/>
  </sheetPr>
  <dimension ref="A1:Q30"/>
  <sheetViews>
    <sheetView view="pageBreakPreview" zoomScale="145" zoomScaleNormal="100" zoomScaleSheetLayoutView="145" workbookViewId="0">
      <selection activeCell="A21" sqref="A21:XFD21"/>
    </sheetView>
  </sheetViews>
  <sheetFormatPr baseColWidth="10" defaultColWidth="9.1640625" defaultRowHeight="13" x14ac:dyDescent="0.15"/>
  <cols>
    <col min="1" max="1" width="26.5" style="2" bestFit="1" customWidth="1"/>
    <col min="2" max="2" width="6.33203125" style="2" bestFit="1" customWidth="1"/>
    <col min="3" max="3" width="7" style="2" bestFit="1" customWidth="1"/>
    <col min="4" max="4" width="6.5" style="2" customWidth="1"/>
    <col min="5" max="5" width="5.5" style="2" bestFit="1" customWidth="1"/>
    <col min="6" max="6" width="8.1640625" style="2" bestFit="1" customWidth="1"/>
    <col min="7" max="7" width="0.83203125" style="2" customWidth="1"/>
    <col min="8" max="8" width="5.5" style="2" bestFit="1" customWidth="1"/>
    <col min="9" max="16" width="9.1640625" style="2"/>
    <col min="17" max="17" width="1.5" style="2" bestFit="1" customWidth="1"/>
    <col min="18" max="16384" width="9.1640625" style="2"/>
  </cols>
  <sheetData>
    <row r="1" spans="1:8" s="1" customFormat="1" ht="25" customHeight="1" x14ac:dyDescent="0.15">
      <c r="A1" s="54" t="str">
        <f>CONCATENATE("Table n-m.–Estimated bird harvest by season, ", [5]Raw!E10, ", 2012.")</f>
        <v>Table n-m.–Estimated bird harvest by season, Hoonah, 2012.</v>
      </c>
      <c r="B1" s="54"/>
      <c r="C1" s="54"/>
      <c r="D1" s="54"/>
      <c r="E1" s="54"/>
      <c r="F1" s="54"/>
      <c r="G1" s="54"/>
      <c r="H1" s="54"/>
    </row>
    <row r="2" spans="1:8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8" ht="28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8" s="7" customFormat="1" x14ac:dyDescent="0.15">
      <c r="A4" s="4" t="s">
        <v>27</v>
      </c>
      <c r="B4" s="13">
        <f>SUM(B6:B25)</f>
        <v>0</v>
      </c>
      <c r="C4" s="13">
        <f>SUM(C6:C25)</f>
        <v>0</v>
      </c>
      <c r="D4" s="13">
        <f>SUM(D6:D25)</f>
        <v>16.314049586776861</v>
      </c>
      <c r="E4" s="13">
        <f>SUM(E6:E25)</f>
        <v>132.30926252088696</v>
      </c>
      <c r="F4" s="13">
        <f>SUM(F6:F25)</f>
        <v>32.396694214876028</v>
      </c>
      <c r="G4" s="17"/>
      <c r="H4" s="13">
        <f>SUM(H6:H25)</f>
        <v>181.02000632253987</v>
      </c>
    </row>
    <row r="5" spans="1:8" x14ac:dyDescent="0.15">
      <c r="A5" s="8"/>
      <c r="B5" s="12"/>
      <c r="C5" s="12"/>
      <c r="D5" s="12"/>
      <c r="E5" s="12"/>
      <c r="F5" s="12"/>
      <c r="H5" s="12"/>
    </row>
    <row r="6" spans="1:8" x14ac:dyDescent="0.15">
      <c r="A6" s="11" t="str">
        <f>[5]Raw!A66</f>
        <v>Goldeneye</v>
      </c>
      <c r="B6" s="12">
        <f>[5]Raw!AB66</f>
        <v>0</v>
      </c>
      <c r="C6" s="12">
        <f>[5]Raw!AD66</f>
        <v>0</v>
      </c>
      <c r="D6" s="12">
        <f>[5]Raw!AC66</f>
        <v>0</v>
      </c>
      <c r="E6" s="12">
        <f>[5]Raw!AE66</f>
        <v>11.475409836065573</v>
      </c>
      <c r="F6" s="12">
        <f>[5]Raw!AA66</f>
        <v>0</v>
      </c>
      <c r="H6" s="13">
        <f>SUM(B6:F6)</f>
        <v>11.475409836065573</v>
      </c>
    </row>
    <row r="7" spans="1:8" x14ac:dyDescent="0.15">
      <c r="A7" s="11" t="str">
        <f>[5]Raw!A67</f>
        <v>Mallard</v>
      </c>
      <c r="B7" s="12">
        <f>[5]Raw!AB67</f>
        <v>0</v>
      </c>
      <c r="C7" s="12">
        <f>[5]Raw!AD67</f>
        <v>0</v>
      </c>
      <c r="D7" s="12">
        <f>[5]Raw!AC67</f>
        <v>14</v>
      </c>
      <c r="E7" s="12">
        <f>[5]Raw!AE67</f>
        <v>74.666666666666671</v>
      </c>
      <c r="F7" s="12">
        <f>[5]Raw!AA67</f>
        <v>0</v>
      </c>
      <c r="H7" s="13">
        <f t="shared" ref="H7:H25" si="0">SUM(B7:F7)</f>
        <v>88.666666666666671</v>
      </c>
    </row>
    <row r="8" spans="1:8" x14ac:dyDescent="0.15">
      <c r="A8" s="11" t="str">
        <f>[5]Raw!A68</f>
        <v>Long-tailed duck</v>
      </c>
      <c r="B8" s="12">
        <f>[5]Raw!AB68</f>
        <v>0</v>
      </c>
      <c r="C8" s="12">
        <f>[5]Raw!AD68</f>
        <v>0</v>
      </c>
      <c r="D8" s="12">
        <f>[5]Raw!AC68</f>
        <v>0</v>
      </c>
      <c r="E8" s="12">
        <f>[5]Raw!AE68</f>
        <v>0</v>
      </c>
      <c r="F8" s="12">
        <f>[5]Raw!AA68</f>
        <v>0</v>
      </c>
      <c r="H8" s="13">
        <f t="shared" si="0"/>
        <v>0</v>
      </c>
    </row>
    <row r="9" spans="1:8" x14ac:dyDescent="0.15">
      <c r="A9" s="11" t="str">
        <f>[5]Raw!A69</f>
        <v>Northern pintail</v>
      </c>
      <c r="B9" s="12">
        <f>[5]Raw!AB69</f>
        <v>0</v>
      </c>
      <c r="C9" s="12">
        <f>[5]Raw!AD69</f>
        <v>0</v>
      </c>
      <c r="D9" s="12">
        <f>[5]Raw!AC69</f>
        <v>0</v>
      </c>
      <c r="E9" s="12">
        <f>[5]Raw!AE69</f>
        <v>0</v>
      </c>
      <c r="F9" s="12">
        <f>[5]Raw!AA69</f>
        <v>0</v>
      </c>
      <c r="H9" s="13">
        <f t="shared" si="0"/>
        <v>0</v>
      </c>
    </row>
    <row r="10" spans="1:8" x14ac:dyDescent="0.15">
      <c r="A10" s="11" t="str">
        <f>[5]Raw!A70</f>
        <v>Scaup</v>
      </c>
      <c r="B10" s="12">
        <f>[5]Raw!AB70</f>
        <v>0</v>
      </c>
      <c r="C10" s="12">
        <f>[5]Raw!AD70</f>
        <v>0</v>
      </c>
      <c r="D10" s="12">
        <f>[5]Raw!AC70</f>
        <v>0</v>
      </c>
      <c r="E10" s="12">
        <f>[5]Raw!AE70</f>
        <v>0</v>
      </c>
      <c r="F10" s="12">
        <f>[5]Raw!AA70</f>
        <v>0</v>
      </c>
      <c r="H10" s="13">
        <f t="shared" si="0"/>
        <v>0</v>
      </c>
    </row>
    <row r="11" spans="1:8" x14ac:dyDescent="0.15">
      <c r="A11" s="11" t="str">
        <f>[5]Raw!A71</f>
        <v>Teal</v>
      </c>
      <c r="B11" s="12">
        <f>[5]Raw!AB71</f>
        <v>0</v>
      </c>
      <c r="C11" s="12">
        <f>[5]Raw!AD71</f>
        <v>0</v>
      </c>
      <c r="D11" s="12">
        <f>[5]Raw!AC71</f>
        <v>0</v>
      </c>
      <c r="E11" s="12">
        <f>[5]Raw!AE71</f>
        <v>13.770491803278688</v>
      </c>
      <c r="F11" s="12">
        <f>[5]Raw!AA71</f>
        <v>0</v>
      </c>
      <c r="H11" s="13">
        <f t="shared" si="0"/>
        <v>13.770491803278688</v>
      </c>
    </row>
    <row r="12" spans="1:8" x14ac:dyDescent="0.15">
      <c r="A12" s="11" t="str">
        <f>[5]Raw!A72</f>
        <v>Wigeon</v>
      </c>
      <c r="B12" s="12">
        <f>[5]Raw!AB72</f>
        <v>0</v>
      </c>
      <c r="C12" s="12">
        <f>[5]Raw!AD72</f>
        <v>0</v>
      </c>
      <c r="D12" s="12">
        <f>[5]Raw!AC72</f>
        <v>0</v>
      </c>
      <c r="E12" s="12">
        <f>[5]Raw!AE72</f>
        <v>0</v>
      </c>
      <c r="F12" s="12">
        <f>[5]Raw!AA72</f>
        <v>0</v>
      </c>
      <c r="H12" s="13">
        <f t="shared" si="0"/>
        <v>0</v>
      </c>
    </row>
    <row r="13" spans="1:8" x14ac:dyDescent="0.15">
      <c r="A13" s="11" t="str">
        <f>[5]Raw!A73</f>
        <v>Unknown ducks</v>
      </c>
      <c r="B13" s="12">
        <f>[5]Raw!AB73</f>
        <v>0</v>
      </c>
      <c r="C13" s="12">
        <f>[5]Raw!AD73</f>
        <v>0</v>
      </c>
      <c r="D13" s="12">
        <f>[5]Raw!AC73</f>
        <v>0</v>
      </c>
      <c r="E13" s="12">
        <f>[5]Raw!AE73</f>
        <v>2.3140495867768593</v>
      </c>
      <c r="F13" s="12">
        <f>[5]Raw!AA73</f>
        <v>0</v>
      </c>
      <c r="H13" s="13">
        <f t="shared" si="0"/>
        <v>2.3140495867768593</v>
      </c>
    </row>
    <row r="14" spans="1:8" x14ac:dyDescent="0.15">
      <c r="A14" s="11" t="str">
        <f>[5]Raw!A74</f>
        <v>Unknown Canada/cackling geese</v>
      </c>
      <c r="B14" s="12">
        <f>[5]Raw!AB74</f>
        <v>0</v>
      </c>
      <c r="C14" s="12">
        <f>[5]Raw!AD74</f>
        <v>0</v>
      </c>
      <c r="D14" s="12">
        <f>[5]Raw!AC74</f>
        <v>2.3140495867768593</v>
      </c>
      <c r="E14" s="12">
        <f>[5]Raw!AE74</f>
        <v>4.6280991735537187</v>
      </c>
      <c r="F14" s="12">
        <f>[5]Raw!AA74</f>
        <v>0</v>
      </c>
      <c r="H14" s="13">
        <f t="shared" si="0"/>
        <v>6.9421487603305785</v>
      </c>
    </row>
    <row r="15" spans="1:8" x14ac:dyDescent="0.15">
      <c r="A15" s="11" t="str">
        <f>[5]Raw!A75</f>
        <v>White-fronted goose</v>
      </c>
      <c r="B15" s="12">
        <f>[5]Raw!AB75</f>
        <v>0</v>
      </c>
      <c r="C15" s="12">
        <f>[5]Raw!AD75</f>
        <v>0</v>
      </c>
      <c r="D15" s="12">
        <f>[5]Raw!AC75</f>
        <v>0</v>
      </c>
      <c r="E15" s="12">
        <f>[5]Raw!AE75</f>
        <v>0</v>
      </c>
      <c r="F15" s="12">
        <f>[5]Raw!AA75</f>
        <v>0</v>
      </c>
      <c r="H15" s="13">
        <f t="shared" si="0"/>
        <v>0</v>
      </c>
    </row>
    <row r="16" spans="1:8" x14ac:dyDescent="0.15">
      <c r="A16" s="11" t="str">
        <f>[5]Raw!A76</f>
        <v>Unknown geese</v>
      </c>
      <c r="B16" s="12">
        <f>[5]Raw!AB76</f>
        <v>0</v>
      </c>
      <c r="C16" s="12">
        <f>[5]Raw!AD76</f>
        <v>0</v>
      </c>
      <c r="D16" s="12">
        <f>[5]Raw!AC76</f>
        <v>0</v>
      </c>
      <c r="E16" s="12">
        <f>[5]Raw!AE76</f>
        <v>4.6280991735537187</v>
      </c>
      <c r="F16" s="12">
        <f>[5]Raw!AA76</f>
        <v>0</v>
      </c>
      <c r="H16" s="13">
        <f t="shared" si="0"/>
        <v>4.6280991735537187</v>
      </c>
    </row>
    <row r="17" spans="1:17" x14ac:dyDescent="0.15">
      <c r="A17" s="11" t="str">
        <f>[5]Raw!A77</f>
        <v>Unknown swans</v>
      </c>
      <c r="B17" s="12">
        <f>[5]Raw!AB77</f>
        <v>0</v>
      </c>
      <c r="C17" s="12">
        <f>[5]Raw!AD77</f>
        <v>0</v>
      </c>
      <c r="D17" s="12">
        <f>[5]Raw!AC77</f>
        <v>0</v>
      </c>
      <c r="E17" s="12">
        <f>[5]Raw!AE77</f>
        <v>0</v>
      </c>
      <c r="F17" s="12">
        <f>[5]Raw!AA77</f>
        <v>0</v>
      </c>
      <c r="H17" s="13">
        <f t="shared" si="0"/>
        <v>0</v>
      </c>
    </row>
    <row r="18" spans="1:17" x14ac:dyDescent="0.15">
      <c r="A18" s="11" t="str">
        <f>[5]Raw!A78</f>
        <v>Sandhill crane</v>
      </c>
      <c r="B18" s="12">
        <f>[5]Raw!AB78</f>
        <v>0</v>
      </c>
      <c r="C18" s="12">
        <f>[5]Raw!AD78</f>
        <v>0</v>
      </c>
      <c r="D18" s="12">
        <f>[5]Raw!AC78</f>
        <v>0</v>
      </c>
      <c r="E18" s="12">
        <f>[5]Raw!AE78</f>
        <v>0</v>
      </c>
      <c r="F18" s="12">
        <f>[5]Raw!AA78</f>
        <v>0</v>
      </c>
      <c r="H18" s="13">
        <f t="shared" si="0"/>
        <v>0</v>
      </c>
    </row>
    <row r="19" spans="1:17" x14ac:dyDescent="0.15">
      <c r="A19" s="11" t="str">
        <f>[5]Raw!A79</f>
        <v>Black oystercatcher</v>
      </c>
      <c r="B19" s="12">
        <f>[5]Raw!AB79</f>
        <v>0</v>
      </c>
      <c r="C19" s="12">
        <f>[5]Raw!AD79</f>
        <v>0</v>
      </c>
      <c r="D19" s="12">
        <f>[5]Raw!AC79</f>
        <v>0</v>
      </c>
      <c r="E19" s="12">
        <f>[5]Raw!AE79</f>
        <v>0</v>
      </c>
      <c r="F19" s="12">
        <f>[5]Raw!AA79</f>
        <v>0</v>
      </c>
      <c r="H19" s="13">
        <f t="shared" si="0"/>
        <v>0</v>
      </c>
    </row>
    <row r="20" spans="1:17" x14ac:dyDescent="0.15">
      <c r="A20" s="11" t="str">
        <f>[5]Raw!A80</f>
        <v>Unknown shorebirds–small</v>
      </c>
      <c r="B20" s="12">
        <f>[5]Raw!AB80</f>
        <v>0</v>
      </c>
      <c r="C20" s="12">
        <f>[5]Raw!AD80</f>
        <v>0</v>
      </c>
      <c r="D20" s="12">
        <f>[5]Raw!AC80</f>
        <v>0</v>
      </c>
      <c r="E20" s="12">
        <f>[5]Raw!AE80</f>
        <v>0</v>
      </c>
      <c r="F20" s="12">
        <f>[5]Raw!AA80</f>
        <v>0</v>
      </c>
      <c r="H20" s="13">
        <f t="shared" si="0"/>
        <v>0</v>
      </c>
    </row>
    <row r="21" spans="1:17" x14ac:dyDescent="0.15">
      <c r="A21" s="11" t="str">
        <f>[5]Raw!A81</f>
        <v>Unknown shorebirds–large</v>
      </c>
      <c r="B21" s="12">
        <f>[5]Raw!AB81</f>
        <v>0</v>
      </c>
      <c r="C21" s="12">
        <f>[5]Raw!AD81</f>
        <v>0</v>
      </c>
      <c r="D21" s="12">
        <f>[5]Raw!AC81</f>
        <v>0</v>
      </c>
      <c r="E21" s="12">
        <f>[5]Raw!AE81</f>
        <v>0</v>
      </c>
      <c r="F21" s="12">
        <f>[5]Raw!AA81</f>
        <v>0</v>
      </c>
      <c r="H21" s="13">
        <f t="shared" si="0"/>
        <v>0</v>
      </c>
    </row>
    <row r="22" spans="1:17" x14ac:dyDescent="0.15">
      <c r="A22" s="11" t="str">
        <f>[5]Raw!A82</f>
        <v>Unknown loon</v>
      </c>
      <c r="B22" s="12">
        <f>[5]Raw!AB82</f>
        <v>0</v>
      </c>
      <c r="C22" s="12">
        <f>[5]Raw!AD82</f>
        <v>0</v>
      </c>
      <c r="D22" s="12">
        <f>[5]Raw!AC82</f>
        <v>0</v>
      </c>
      <c r="E22" s="12">
        <f>[5]Raw!AE82</f>
        <v>0</v>
      </c>
      <c r="F22" s="12">
        <f>[5]Raw!AA82</f>
        <v>0</v>
      </c>
      <c r="H22" s="13">
        <f t="shared" si="0"/>
        <v>0</v>
      </c>
    </row>
    <row r="23" spans="1:17" x14ac:dyDescent="0.15">
      <c r="A23" s="11" t="str">
        <f>[5]Raw!A83</f>
        <v>Unknown seabirds</v>
      </c>
      <c r="B23" s="12">
        <f>[5]Raw!AB83</f>
        <v>0</v>
      </c>
      <c r="C23" s="12">
        <f>[5]Raw!AD83</f>
        <v>0</v>
      </c>
      <c r="D23" s="12">
        <f>[5]Raw!AC83</f>
        <v>0</v>
      </c>
      <c r="E23" s="12">
        <f>[5]Raw!AE83</f>
        <v>0</v>
      </c>
      <c r="F23" s="12">
        <f>[5]Raw!AA83</f>
        <v>0</v>
      </c>
      <c r="H23" s="13">
        <f t="shared" si="0"/>
        <v>0</v>
      </c>
    </row>
    <row r="24" spans="1:17" x14ac:dyDescent="0.15">
      <c r="A24" s="15" t="str">
        <f>[5]Raw!A84</f>
        <v>Grouse</v>
      </c>
      <c r="B24" s="12">
        <f>[5]Raw!AB84</f>
        <v>0</v>
      </c>
      <c r="C24" s="12">
        <f>[5]Raw!AD84</f>
        <v>0</v>
      </c>
      <c r="D24" s="12">
        <f>[5]Raw!AC84</f>
        <v>0</v>
      </c>
      <c r="E24" s="12">
        <f>[5]Raw!AE84</f>
        <v>16.198347107438014</v>
      </c>
      <c r="F24" s="12">
        <f>[5]Raw!AA84</f>
        <v>32.396694214876028</v>
      </c>
      <c r="H24" s="13">
        <f t="shared" si="0"/>
        <v>48.595041322314046</v>
      </c>
    </row>
    <row r="25" spans="1:17" x14ac:dyDescent="0.15">
      <c r="A25" s="11" t="str">
        <f>[5]Raw!A85</f>
        <v>Ptarmigan</v>
      </c>
      <c r="B25" s="12">
        <f>[5]Raw!AB85</f>
        <v>0</v>
      </c>
      <c r="C25" s="12">
        <f>[5]Raw!AD85</f>
        <v>0</v>
      </c>
      <c r="D25" s="12">
        <f>[5]Raw!AC85</f>
        <v>0</v>
      </c>
      <c r="E25" s="12">
        <f>[5]Raw!AE85</f>
        <v>4.6280991735537187</v>
      </c>
      <c r="F25" s="12">
        <f>[5]Raw!AA85</f>
        <v>0</v>
      </c>
      <c r="H25" s="13">
        <f t="shared" si="0"/>
        <v>4.6280991735537187</v>
      </c>
    </row>
    <row r="26" spans="1:17" ht="15" customHeight="1" x14ac:dyDescent="0.15">
      <c r="A26" s="55" t="s">
        <v>18</v>
      </c>
      <c r="B26" s="55"/>
      <c r="C26" s="55"/>
      <c r="D26" s="55"/>
      <c r="E26" s="55"/>
      <c r="F26" s="55"/>
      <c r="G26" s="55"/>
      <c r="H26" s="55"/>
    </row>
    <row r="30" spans="1:17" x14ac:dyDescent="0.15">
      <c r="Q30" s="2" t="s">
        <v>17</v>
      </c>
    </row>
  </sheetData>
  <mergeCells count="6">
    <mergeCell ref="A26:H26"/>
    <mergeCell ref="A1:H1"/>
    <mergeCell ref="A2:A3"/>
    <mergeCell ref="B2:F2"/>
    <mergeCell ref="G2:G3"/>
    <mergeCell ref="H2:H3"/>
  </mergeCells>
  <conditionalFormatting sqref="B4:H25">
    <cfRule type="cellIs" dxfId="28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2585-1E6D-40E7-B0A2-07B058B55F3D}">
  <sheetPr>
    <tabColor theme="7"/>
    <pageSetUpPr fitToPage="1"/>
  </sheetPr>
  <dimension ref="A1:R39"/>
  <sheetViews>
    <sheetView view="pageBreakPreview" zoomScaleNormal="100" zoomScaleSheetLayoutView="100" workbookViewId="0">
      <selection activeCell="A6" sqref="A6"/>
    </sheetView>
  </sheetViews>
  <sheetFormatPr baseColWidth="10" defaultColWidth="9.1640625" defaultRowHeight="13" x14ac:dyDescent="0.15"/>
  <cols>
    <col min="1" max="1" width="25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10" width="4.5" style="2" bestFit="1" customWidth="1"/>
    <col min="11" max="11" width="5.5" style="2" bestFit="1" customWidth="1"/>
    <col min="12" max="13" width="4.5" style="2" bestFit="1" customWidth="1"/>
    <col min="14" max="14" width="4.1640625" style="2" bestFit="1" customWidth="1"/>
    <col min="15" max="15" width="0.83203125" style="2" customWidth="1"/>
    <col min="16" max="16" width="5.5" style="2" bestFit="1" customWidth="1"/>
    <col min="17" max="17" width="9.1640625" style="2"/>
    <col min="18" max="18" width="1.5" style="2" bestFit="1" customWidth="1"/>
    <col min="19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[6]Raw!E10, ", 2012.")</f>
        <v>Table n-m.–Estimated large land mammal harvest by month and sex, Hydaburg,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16</v>
      </c>
      <c r="B4" s="5">
        <f t="shared" ref="B4:M4" si="0">B6+B7+B11+B15+B19+B23+B27+B31+B35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14.875</v>
      </c>
      <c r="H4" s="5">
        <f t="shared" si="0"/>
        <v>27.270833333333332</v>
      </c>
      <c r="I4" s="5">
        <f t="shared" si="0"/>
        <v>14.874999999999998</v>
      </c>
      <c r="J4" s="5">
        <f t="shared" si="0"/>
        <v>17.354166666666664</v>
      </c>
      <c r="K4" s="5">
        <f t="shared" si="0"/>
        <v>114.04166666666666</v>
      </c>
      <c r="L4" s="5">
        <f t="shared" si="0"/>
        <v>74.375</v>
      </c>
      <c r="M4" s="5">
        <f t="shared" si="0"/>
        <v>19.833333333333332</v>
      </c>
      <c r="N4" s="5">
        <f>N6+N7+N11+N15+N19+N23+N27+N31+N35</f>
        <v>0</v>
      </c>
      <c r="O4" s="6"/>
      <c r="P4" s="5">
        <f>P6+P7+P11+P15+P19+P23+P27+P31+P35</f>
        <v>282.62499999999994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x14ac:dyDescent="0.15">
      <c r="A6" s="11" t="str">
        <f>[6]Raw!A2</f>
        <v>American (plains) bison</v>
      </c>
      <c r="B6" s="12">
        <f>[6]Raw!O2</f>
        <v>0</v>
      </c>
      <c r="C6" s="12">
        <f>[6]Raw!P2</f>
        <v>0</v>
      </c>
      <c r="D6" s="12">
        <f>[6]Raw!Q2</f>
        <v>0</v>
      </c>
      <c r="E6" s="12">
        <f>[6]Raw!R2</f>
        <v>0</v>
      </c>
      <c r="F6" s="12">
        <f>[6]Raw!S2</f>
        <v>0</v>
      </c>
      <c r="G6" s="12">
        <f>[6]Raw!T2</f>
        <v>0</v>
      </c>
      <c r="H6" s="12">
        <f>[6]Raw!U2</f>
        <v>0</v>
      </c>
      <c r="I6" s="12">
        <f>[6]Raw!V2</f>
        <v>0</v>
      </c>
      <c r="J6" s="12">
        <f>[6]Raw!W2</f>
        <v>0</v>
      </c>
      <c r="K6" s="12">
        <f>[6]Raw!X2</f>
        <v>0</v>
      </c>
      <c r="L6" s="12">
        <f>[6]Raw!Y2</f>
        <v>0</v>
      </c>
      <c r="M6" s="12">
        <f>[6]Raw!Z2</f>
        <v>0</v>
      </c>
      <c r="N6" s="12">
        <f>[6]Raw!AA2</f>
        <v>0</v>
      </c>
      <c r="P6" s="13">
        <f>SUM(B6:N6)</f>
        <v>0</v>
      </c>
    </row>
    <row r="7" spans="1:16" x14ac:dyDescent="0.15">
      <c r="A7" s="11" t="str">
        <f>[6]Raw!A3</f>
        <v>Black bear</v>
      </c>
      <c r="B7" s="12">
        <f>[6]Raw!O3</f>
        <v>0</v>
      </c>
      <c r="C7" s="12">
        <f>[6]Raw!P3</f>
        <v>0</v>
      </c>
      <c r="D7" s="12">
        <f>[6]Raw!Q3</f>
        <v>0</v>
      </c>
      <c r="E7" s="12">
        <f>[6]Raw!R3</f>
        <v>0</v>
      </c>
      <c r="F7" s="12">
        <f>[6]Raw!S3</f>
        <v>0</v>
      </c>
      <c r="G7" s="12">
        <f>[6]Raw!T3</f>
        <v>0</v>
      </c>
      <c r="H7" s="12">
        <f>[6]Raw!U3</f>
        <v>0</v>
      </c>
      <c r="I7" s="12">
        <f>[6]Raw!V3</f>
        <v>0</v>
      </c>
      <c r="J7" s="12">
        <f>[6]Raw!W3</f>
        <v>0</v>
      </c>
      <c r="K7" s="12">
        <f>[6]Raw!X3</f>
        <v>0</v>
      </c>
      <c r="L7" s="12">
        <f>[6]Raw!Y3</f>
        <v>0</v>
      </c>
      <c r="M7" s="12">
        <f>[6]Raw!Z3</f>
        <v>0</v>
      </c>
      <c r="N7" s="12">
        <f>[6]Raw!AA3</f>
        <v>0</v>
      </c>
      <c r="P7" s="13">
        <f t="shared" ref="P7:P38" si="1">SUM(B7:N7)</f>
        <v>0</v>
      </c>
    </row>
    <row r="8" spans="1:16" x14ac:dyDescent="0.15">
      <c r="A8" s="14" t="str">
        <f>[6]Raw!A4</f>
        <v>Black bear, male</v>
      </c>
      <c r="B8" s="12">
        <f>[6]Raw!O4</f>
        <v>0</v>
      </c>
      <c r="C8" s="12">
        <f>[6]Raw!P4</f>
        <v>0</v>
      </c>
      <c r="D8" s="12">
        <f>[6]Raw!Q4</f>
        <v>0</v>
      </c>
      <c r="E8" s="12">
        <f>[6]Raw!R4</f>
        <v>0</v>
      </c>
      <c r="F8" s="12">
        <f>[6]Raw!S4</f>
        <v>0</v>
      </c>
      <c r="G8" s="12">
        <f>[6]Raw!T4</f>
        <v>0</v>
      </c>
      <c r="H8" s="12">
        <f>[6]Raw!U4</f>
        <v>0</v>
      </c>
      <c r="I8" s="12">
        <f>[6]Raw!V4</f>
        <v>0</v>
      </c>
      <c r="J8" s="12">
        <f>[6]Raw!W4</f>
        <v>0</v>
      </c>
      <c r="K8" s="12">
        <f>[6]Raw!X4</f>
        <v>0</v>
      </c>
      <c r="L8" s="12">
        <f>[6]Raw!Y4</f>
        <v>0</v>
      </c>
      <c r="M8" s="12">
        <f>[6]Raw!Z4</f>
        <v>0</v>
      </c>
      <c r="N8" s="12">
        <f>[6]Raw!AA4</f>
        <v>0</v>
      </c>
      <c r="P8" s="13">
        <f t="shared" si="1"/>
        <v>0</v>
      </c>
    </row>
    <row r="9" spans="1:16" x14ac:dyDescent="0.15">
      <c r="A9" s="14" t="str">
        <f>[6]Raw!A5</f>
        <v>Black bear, female</v>
      </c>
      <c r="B9" s="12">
        <f>[6]Raw!O5</f>
        <v>0</v>
      </c>
      <c r="C9" s="12">
        <f>[6]Raw!P5</f>
        <v>0</v>
      </c>
      <c r="D9" s="12">
        <f>[6]Raw!Q5</f>
        <v>0</v>
      </c>
      <c r="E9" s="12">
        <f>[6]Raw!R5</f>
        <v>0</v>
      </c>
      <c r="F9" s="12">
        <f>[6]Raw!S5</f>
        <v>0</v>
      </c>
      <c r="G9" s="12">
        <f>[6]Raw!T5</f>
        <v>0</v>
      </c>
      <c r="H9" s="12">
        <f>[6]Raw!U5</f>
        <v>0</v>
      </c>
      <c r="I9" s="12">
        <f>[6]Raw!V5</f>
        <v>0</v>
      </c>
      <c r="J9" s="12">
        <f>[6]Raw!W5</f>
        <v>0</v>
      </c>
      <c r="K9" s="12">
        <f>[6]Raw!X5</f>
        <v>0</v>
      </c>
      <c r="L9" s="12">
        <f>[6]Raw!Y5</f>
        <v>0</v>
      </c>
      <c r="M9" s="12">
        <f>[6]Raw!Z5</f>
        <v>0</v>
      </c>
      <c r="N9" s="12">
        <f>[6]Raw!AA5</f>
        <v>0</v>
      </c>
      <c r="P9" s="13">
        <f t="shared" si="1"/>
        <v>0</v>
      </c>
    </row>
    <row r="10" spans="1:16" x14ac:dyDescent="0.15">
      <c r="A10" s="14" t="str">
        <f>[6]Raw!A6</f>
        <v>Black bear, sex unknown</v>
      </c>
      <c r="B10" s="12">
        <f>[6]Raw!O6</f>
        <v>0</v>
      </c>
      <c r="C10" s="12">
        <f>[6]Raw!P6</f>
        <v>0</v>
      </c>
      <c r="D10" s="12">
        <f>[6]Raw!Q6</f>
        <v>0</v>
      </c>
      <c r="E10" s="12">
        <f>[6]Raw!R6</f>
        <v>0</v>
      </c>
      <c r="F10" s="12">
        <f>[6]Raw!S6</f>
        <v>0</v>
      </c>
      <c r="G10" s="12">
        <f>[6]Raw!T6</f>
        <v>0</v>
      </c>
      <c r="H10" s="12">
        <f>[6]Raw!U6</f>
        <v>0</v>
      </c>
      <c r="I10" s="12">
        <f>[6]Raw!V6</f>
        <v>0</v>
      </c>
      <c r="J10" s="12">
        <f>[6]Raw!W6</f>
        <v>0</v>
      </c>
      <c r="K10" s="12">
        <f>[6]Raw!X6</f>
        <v>0</v>
      </c>
      <c r="L10" s="12">
        <f>[6]Raw!Y6</f>
        <v>0</v>
      </c>
      <c r="M10" s="12">
        <f>[6]Raw!Z6</f>
        <v>0</v>
      </c>
      <c r="N10" s="12">
        <f>[6]Raw!AA6</f>
        <v>0</v>
      </c>
      <c r="P10" s="13">
        <f t="shared" si="1"/>
        <v>0</v>
      </c>
    </row>
    <row r="11" spans="1:16" x14ac:dyDescent="0.15">
      <c r="A11" s="15" t="str">
        <f>[6]Raw!A7</f>
        <v>Brown bear</v>
      </c>
      <c r="B11" s="12">
        <f>[6]Raw!O7</f>
        <v>0</v>
      </c>
      <c r="C11" s="12">
        <f>[6]Raw!P7</f>
        <v>0</v>
      </c>
      <c r="D11" s="12">
        <f>[6]Raw!Q7</f>
        <v>0</v>
      </c>
      <c r="E11" s="12">
        <f>[6]Raw!R7</f>
        <v>0</v>
      </c>
      <c r="F11" s="12">
        <f>[6]Raw!S7</f>
        <v>0</v>
      </c>
      <c r="G11" s="12">
        <f>[6]Raw!T7</f>
        <v>0</v>
      </c>
      <c r="H11" s="12">
        <f>[6]Raw!U7</f>
        <v>0</v>
      </c>
      <c r="I11" s="12">
        <f>[6]Raw!V7</f>
        <v>0</v>
      </c>
      <c r="J11" s="12">
        <f>[6]Raw!W7</f>
        <v>0</v>
      </c>
      <c r="K11" s="12">
        <f>[6]Raw!X7</f>
        <v>0</v>
      </c>
      <c r="L11" s="12">
        <f>[6]Raw!Y7</f>
        <v>0</v>
      </c>
      <c r="M11" s="12">
        <f>[6]Raw!Z7</f>
        <v>0</v>
      </c>
      <c r="N11" s="12">
        <f>[6]Raw!AA7</f>
        <v>0</v>
      </c>
      <c r="P11" s="13">
        <f t="shared" si="1"/>
        <v>0</v>
      </c>
    </row>
    <row r="12" spans="1:16" x14ac:dyDescent="0.15">
      <c r="A12" s="14" t="str">
        <f>[6]Raw!A8</f>
        <v>Brown bear, male</v>
      </c>
      <c r="B12" s="12">
        <f>[6]Raw!O8</f>
        <v>0</v>
      </c>
      <c r="C12" s="12">
        <f>[6]Raw!P8</f>
        <v>0</v>
      </c>
      <c r="D12" s="12">
        <f>[6]Raw!Q8</f>
        <v>0</v>
      </c>
      <c r="E12" s="12">
        <f>[6]Raw!R8</f>
        <v>0</v>
      </c>
      <c r="F12" s="12">
        <f>[6]Raw!S8</f>
        <v>0</v>
      </c>
      <c r="G12" s="12">
        <f>[6]Raw!T8</f>
        <v>0</v>
      </c>
      <c r="H12" s="12">
        <f>[6]Raw!U8</f>
        <v>0</v>
      </c>
      <c r="I12" s="12">
        <f>[6]Raw!V8</f>
        <v>0</v>
      </c>
      <c r="J12" s="12">
        <f>[6]Raw!W8</f>
        <v>0</v>
      </c>
      <c r="K12" s="12">
        <f>[6]Raw!X8</f>
        <v>0</v>
      </c>
      <c r="L12" s="12">
        <f>[6]Raw!Y8</f>
        <v>0</v>
      </c>
      <c r="M12" s="12">
        <f>[6]Raw!Z8</f>
        <v>0</v>
      </c>
      <c r="N12" s="12">
        <f>[6]Raw!AA8</f>
        <v>0</v>
      </c>
      <c r="P12" s="13">
        <f t="shared" si="1"/>
        <v>0</v>
      </c>
    </row>
    <row r="13" spans="1:16" x14ac:dyDescent="0.15">
      <c r="A13" s="14" t="str">
        <f>[6]Raw!A9</f>
        <v>Brown bear, female</v>
      </c>
      <c r="B13" s="12">
        <f>[6]Raw!O9</f>
        <v>0</v>
      </c>
      <c r="C13" s="12">
        <f>[6]Raw!P9</f>
        <v>0</v>
      </c>
      <c r="D13" s="12">
        <f>[6]Raw!Q9</f>
        <v>0</v>
      </c>
      <c r="E13" s="12">
        <f>[6]Raw!R9</f>
        <v>0</v>
      </c>
      <c r="F13" s="12">
        <f>[6]Raw!S9</f>
        <v>0</v>
      </c>
      <c r="G13" s="12">
        <f>[6]Raw!T9</f>
        <v>0</v>
      </c>
      <c r="H13" s="12">
        <f>[6]Raw!U9</f>
        <v>0</v>
      </c>
      <c r="I13" s="12">
        <f>[6]Raw!V9</f>
        <v>0</v>
      </c>
      <c r="J13" s="12">
        <f>[6]Raw!W9</f>
        <v>0</v>
      </c>
      <c r="K13" s="12">
        <f>[6]Raw!X9</f>
        <v>0</v>
      </c>
      <c r="L13" s="12">
        <f>[6]Raw!Y9</f>
        <v>0</v>
      </c>
      <c r="M13" s="12">
        <f>[6]Raw!Z9</f>
        <v>0</v>
      </c>
      <c r="N13" s="12">
        <f>[6]Raw!AA9</f>
        <v>0</v>
      </c>
      <c r="P13" s="13">
        <f t="shared" si="1"/>
        <v>0</v>
      </c>
    </row>
    <row r="14" spans="1:16" x14ac:dyDescent="0.15">
      <c r="A14" s="14" t="str">
        <f>[6]Raw!A10</f>
        <v>Brown bear, sex unknown</v>
      </c>
      <c r="B14" s="12">
        <f>[6]Raw!O10</f>
        <v>0</v>
      </c>
      <c r="C14" s="12">
        <f>[6]Raw!P10</f>
        <v>0</v>
      </c>
      <c r="D14" s="12">
        <f>[6]Raw!Q10</f>
        <v>0</v>
      </c>
      <c r="E14" s="12">
        <f>[6]Raw!R10</f>
        <v>0</v>
      </c>
      <c r="F14" s="12">
        <f>[6]Raw!S10</f>
        <v>0</v>
      </c>
      <c r="G14" s="12">
        <f>[6]Raw!T10</f>
        <v>0</v>
      </c>
      <c r="H14" s="12">
        <f>[6]Raw!U10</f>
        <v>0</v>
      </c>
      <c r="I14" s="12">
        <f>[6]Raw!V10</f>
        <v>0</v>
      </c>
      <c r="J14" s="12">
        <f>[6]Raw!W10</f>
        <v>0</v>
      </c>
      <c r="K14" s="12">
        <f>[6]Raw!X10</f>
        <v>0</v>
      </c>
      <c r="L14" s="12">
        <f>[6]Raw!Y10</f>
        <v>0</v>
      </c>
      <c r="M14" s="12">
        <f>[6]Raw!Z10</f>
        <v>0</v>
      </c>
      <c r="N14" s="12">
        <f>[6]Raw!AA10</f>
        <v>0</v>
      </c>
      <c r="P14" s="13">
        <f t="shared" si="1"/>
        <v>0</v>
      </c>
    </row>
    <row r="15" spans="1:16" x14ac:dyDescent="0.15">
      <c r="A15" s="11" t="str">
        <f>[6]Raw!A11</f>
        <v>Caribou</v>
      </c>
      <c r="B15" s="12">
        <f>[6]Raw!O11</f>
        <v>0</v>
      </c>
      <c r="C15" s="12">
        <f>[6]Raw!P11</f>
        <v>0</v>
      </c>
      <c r="D15" s="12">
        <f>[6]Raw!Q11</f>
        <v>0</v>
      </c>
      <c r="E15" s="12">
        <f>[6]Raw!R11</f>
        <v>0</v>
      </c>
      <c r="F15" s="12">
        <f>[6]Raw!S11</f>
        <v>0</v>
      </c>
      <c r="G15" s="12">
        <f>[6]Raw!T11</f>
        <v>0</v>
      </c>
      <c r="H15" s="12">
        <f>[6]Raw!U11</f>
        <v>0</v>
      </c>
      <c r="I15" s="12">
        <f>[6]Raw!V11</f>
        <v>0</v>
      </c>
      <c r="J15" s="12">
        <f>[6]Raw!W11</f>
        <v>0</v>
      </c>
      <c r="K15" s="12">
        <f>[6]Raw!X11</f>
        <v>0</v>
      </c>
      <c r="L15" s="12">
        <f>[6]Raw!Y11</f>
        <v>0</v>
      </c>
      <c r="M15" s="12">
        <f>[6]Raw!Z11</f>
        <v>0</v>
      </c>
      <c r="N15" s="12">
        <f>[6]Raw!AA11</f>
        <v>0</v>
      </c>
      <c r="P15" s="13">
        <f t="shared" si="1"/>
        <v>0</v>
      </c>
    </row>
    <row r="16" spans="1:16" x14ac:dyDescent="0.15">
      <c r="A16" s="14" t="str">
        <f>[6]Raw!A12</f>
        <v>Caribou, male</v>
      </c>
      <c r="B16" s="12">
        <f>[6]Raw!O12</f>
        <v>0</v>
      </c>
      <c r="C16" s="12">
        <f>[6]Raw!P12</f>
        <v>0</v>
      </c>
      <c r="D16" s="12">
        <f>[6]Raw!Q12</f>
        <v>0</v>
      </c>
      <c r="E16" s="12">
        <f>[6]Raw!R12</f>
        <v>0</v>
      </c>
      <c r="F16" s="12">
        <f>[6]Raw!S12</f>
        <v>0</v>
      </c>
      <c r="G16" s="12">
        <f>[6]Raw!T12</f>
        <v>0</v>
      </c>
      <c r="H16" s="12">
        <f>[6]Raw!U12</f>
        <v>0</v>
      </c>
      <c r="I16" s="12">
        <f>[6]Raw!V12</f>
        <v>0</v>
      </c>
      <c r="J16" s="12">
        <f>[6]Raw!W12</f>
        <v>0</v>
      </c>
      <c r="K16" s="12">
        <f>[6]Raw!X12</f>
        <v>0</v>
      </c>
      <c r="L16" s="12">
        <f>[6]Raw!Y12</f>
        <v>0</v>
      </c>
      <c r="M16" s="12">
        <f>[6]Raw!Z12</f>
        <v>0</v>
      </c>
      <c r="N16" s="12">
        <f>[6]Raw!AA12</f>
        <v>0</v>
      </c>
      <c r="P16" s="13">
        <f t="shared" si="1"/>
        <v>0</v>
      </c>
    </row>
    <row r="17" spans="1:18" x14ac:dyDescent="0.15">
      <c r="A17" s="14" t="str">
        <f>[6]Raw!A13</f>
        <v>Caribou, female</v>
      </c>
      <c r="B17" s="12">
        <f>[6]Raw!O13</f>
        <v>0</v>
      </c>
      <c r="C17" s="12">
        <f>[6]Raw!P13</f>
        <v>0</v>
      </c>
      <c r="D17" s="12">
        <f>[6]Raw!Q13</f>
        <v>0</v>
      </c>
      <c r="E17" s="12">
        <f>[6]Raw!R13</f>
        <v>0</v>
      </c>
      <c r="F17" s="12">
        <f>[6]Raw!S13</f>
        <v>0</v>
      </c>
      <c r="G17" s="12">
        <f>[6]Raw!T13</f>
        <v>0</v>
      </c>
      <c r="H17" s="12">
        <f>[6]Raw!U13</f>
        <v>0</v>
      </c>
      <c r="I17" s="12">
        <f>[6]Raw!V13</f>
        <v>0</v>
      </c>
      <c r="J17" s="12">
        <f>[6]Raw!W13</f>
        <v>0</v>
      </c>
      <c r="K17" s="12">
        <f>[6]Raw!X13</f>
        <v>0</v>
      </c>
      <c r="L17" s="12">
        <f>[6]Raw!Y13</f>
        <v>0</v>
      </c>
      <c r="M17" s="12">
        <f>[6]Raw!Z13</f>
        <v>0</v>
      </c>
      <c r="N17" s="12">
        <f>[6]Raw!AA13</f>
        <v>0</v>
      </c>
      <c r="P17" s="13">
        <f t="shared" si="1"/>
        <v>0</v>
      </c>
    </row>
    <row r="18" spans="1:18" x14ac:dyDescent="0.15">
      <c r="A18" s="14" t="str">
        <f>[6]Raw!A14</f>
        <v>Caribou, sex unknown</v>
      </c>
      <c r="B18" s="12">
        <f>[6]Raw!O14</f>
        <v>0</v>
      </c>
      <c r="C18" s="12">
        <f>[6]Raw!P14</f>
        <v>0</v>
      </c>
      <c r="D18" s="12">
        <f>[6]Raw!Q14</f>
        <v>0</v>
      </c>
      <c r="E18" s="12">
        <f>[6]Raw!R14</f>
        <v>0</v>
      </c>
      <c r="F18" s="12">
        <f>[6]Raw!S14</f>
        <v>0</v>
      </c>
      <c r="G18" s="12">
        <f>[6]Raw!T14</f>
        <v>0</v>
      </c>
      <c r="H18" s="12">
        <f>[6]Raw!U14</f>
        <v>0</v>
      </c>
      <c r="I18" s="12">
        <f>[6]Raw!V14</f>
        <v>0</v>
      </c>
      <c r="J18" s="12">
        <f>[6]Raw!W14</f>
        <v>0</v>
      </c>
      <c r="K18" s="12">
        <f>[6]Raw!X14</f>
        <v>0</v>
      </c>
      <c r="L18" s="12">
        <f>[6]Raw!Y14</f>
        <v>0</v>
      </c>
      <c r="M18" s="12">
        <f>[6]Raw!Z14</f>
        <v>0</v>
      </c>
      <c r="N18" s="12">
        <f>[6]Raw!AA14</f>
        <v>0</v>
      </c>
      <c r="P18" s="13">
        <f t="shared" si="1"/>
        <v>0</v>
      </c>
    </row>
    <row r="19" spans="1:18" x14ac:dyDescent="0.15">
      <c r="A19" s="15" t="str">
        <f>[6]Raw!A15</f>
        <v>Deer</v>
      </c>
      <c r="B19" s="12">
        <f>[6]Raw!O15</f>
        <v>0</v>
      </c>
      <c r="C19" s="12">
        <f>[6]Raw!P15</f>
        <v>0</v>
      </c>
      <c r="D19" s="12">
        <f>[6]Raw!Q15</f>
        <v>0</v>
      </c>
      <c r="E19" s="12">
        <f>[6]Raw!R15</f>
        <v>0</v>
      </c>
      <c r="F19" s="12">
        <f>[6]Raw!S15</f>
        <v>0</v>
      </c>
      <c r="G19" s="12">
        <f>[6]Raw!T15</f>
        <v>14.875</v>
      </c>
      <c r="H19" s="12">
        <f>[6]Raw!U15</f>
        <v>27.270833333333332</v>
      </c>
      <c r="I19" s="12">
        <f>[6]Raw!V15</f>
        <v>14.874999999999998</v>
      </c>
      <c r="J19" s="12">
        <f>[6]Raw!W15</f>
        <v>17.354166666666664</v>
      </c>
      <c r="K19" s="12">
        <f>[6]Raw!X15</f>
        <v>114.04166666666666</v>
      </c>
      <c r="L19" s="12">
        <f>[6]Raw!Y15</f>
        <v>74.375</v>
      </c>
      <c r="M19" s="12">
        <f>[6]Raw!Z15</f>
        <v>19.833333333333332</v>
      </c>
      <c r="N19" s="12">
        <f>[6]Raw!AA15</f>
        <v>0</v>
      </c>
      <c r="P19" s="13">
        <f t="shared" si="1"/>
        <v>282.62499999999994</v>
      </c>
    </row>
    <row r="20" spans="1:18" x14ac:dyDescent="0.15">
      <c r="A20" s="14" t="str">
        <f>[6]Raw!A16</f>
        <v>Deer, male</v>
      </c>
      <c r="B20" s="12">
        <f>[6]Raw!O16</f>
        <v>0</v>
      </c>
      <c r="C20" s="12">
        <f>[6]Raw!P16</f>
        <v>0</v>
      </c>
      <c r="D20" s="12">
        <f>[6]Raw!Q16</f>
        <v>0</v>
      </c>
      <c r="E20" s="12">
        <f>[6]Raw!R16</f>
        <v>0</v>
      </c>
      <c r="F20" s="12">
        <f>[6]Raw!S16</f>
        <v>0</v>
      </c>
      <c r="G20" s="12">
        <f>[6]Raw!T16</f>
        <v>9.9166666666666661</v>
      </c>
      <c r="H20" s="12">
        <f>[6]Raw!U16</f>
        <v>7.4375</v>
      </c>
      <c r="I20" s="12">
        <f>[6]Raw!V16</f>
        <v>14.874999999999998</v>
      </c>
      <c r="J20" s="12">
        <f>[6]Raw!W16</f>
        <v>17.354166666666664</v>
      </c>
      <c r="K20" s="12">
        <f>[6]Raw!X16</f>
        <v>114.04166666666666</v>
      </c>
      <c r="L20" s="12">
        <f>[6]Raw!Y16</f>
        <v>69.416666666666671</v>
      </c>
      <c r="M20" s="12">
        <f>[6]Raw!Z16</f>
        <v>17.354166666666668</v>
      </c>
      <c r="N20" s="12">
        <f>[6]Raw!AA16</f>
        <v>0</v>
      </c>
      <c r="P20" s="13">
        <f t="shared" si="1"/>
        <v>250.39583333333334</v>
      </c>
    </row>
    <row r="21" spans="1:18" x14ac:dyDescent="0.15">
      <c r="A21" s="14" t="str">
        <f>[6]Raw!A17</f>
        <v>Deer, female</v>
      </c>
      <c r="B21" s="12">
        <f>[6]Raw!O17</f>
        <v>0</v>
      </c>
      <c r="C21" s="12">
        <f>[6]Raw!P17</f>
        <v>0</v>
      </c>
      <c r="D21" s="12">
        <f>[6]Raw!Q17</f>
        <v>0</v>
      </c>
      <c r="E21" s="12">
        <f>[6]Raw!R17</f>
        <v>0</v>
      </c>
      <c r="F21" s="12">
        <f>[6]Raw!S17</f>
        <v>0</v>
      </c>
      <c r="G21" s="12">
        <f>[6]Raw!T17</f>
        <v>4.958333333333333</v>
      </c>
      <c r="H21" s="12">
        <f>[6]Raw!U17</f>
        <v>19.833333333333332</v>
      </c>
      <c r="I21" s="12">
        <f>[6]Raw!V17</f>
        <v>0</v>
      </c>
      <c r="J21" s="12">
        <f>[6]Raw!W17</f>
        <v>0</v>
      </c>
      <c r="K21" s="12">
        <f>[6]Raw!X17</f>
        <v>0</v>
      </c>
      <c r="L21" s="12">
        <f>[6]Raw!Y17</f>
        <v>4.958333333333333</v>
      </c>
      <c r="M21" s="12">
        <f>[6]Raw!Z17</f>
        <v>2.4791666666666665</v>
      </c>
      <c r="N21" s="12">
        <f>[6]Raw!AA17</f>
        <v>0</v>
      </c>
      <c r="P21" s="13">
        <f t="shared" si="1"/>
        <v>32.229166666666664</v>
      </c>
    </row>
    <row r="22" spans="1:18" x14ac:dyDescent="0.15">
      <c r="A22" s="14" t="str">
        <f>[6]Raw!A18</f>
        <v>Deer, sex unknown</v>
      </c>
      <c r="B22" s="12">
        <f>[6]Raw!O18</f>
        <v>0</v>
      </c>
      <c r="C22" s="12">
        <f>[6]Raw!P18</f>
        <v>0</v>
      </c>
      <c r="D22" s="12">
        <f>[6]Raw!Q18</f>
        <v>0</v>
      </c>
      <c r="E22" s="12">
        <f>[6]Raw!R18</f>
        <v>0</v>
      </c>
      <c r="F22" s="12">
        <f>[6]Raw!S18</f>
        <v>0</v>
      </c>
      <c r="G22" s="12">
        <f>[6]Raw!T18</f>
        <v>0</v>
      </c>
      <c r="H22" s="12">
        <f>[6]Raw!U18</f>
        <v>0</v>
      </c>
      <c r="I22" s="12">
        <f>[6]Raw!V18</f>
        <v>0</v>
      </c>
      <c r="J22" s="12">
        <f>[6]Raw!W18</f>
        <v>0</v>
      </c>
      <c r="K22" s="12">
        <f>[6]Raw!X18</f>
        <v>0</v>
      </c>
      <c r="L22" s="12">
        <f>[6]Raw!Y18</f>
        <v>0</v>
      </c>
      <c r="M22" s="12">
        <f>[6]Raw!Z18</f>
        <v>0</v>
      </c>
      <c r="N22" s="12">
        <f>[6]Raw!AA18</f>
        <v>0</v>
      </c>
      <c r="P22" s="13">
        <f t="shared" si="1"/>
        <v>0</v>
      </c>
    </row>
    <row r="23" spans="1:18" x14ac:dyDescent="0.15">
      <c r="A23" s="11" t="str">
        <f>[6]Raw!A19</f>
        <v>Elk</v>
      </c>
      <c r="B23" s="12">
        <f>[6]Raw!O19</f>
        <v>0</v>
      </c>
      <c r="C23" s="12">
        <f>[6]Raw!P19</f>
        <v>0</v>
      </c>
      <c r="D23" s="12">
        <f>[6]Raw!Q19</f>
        <v>0</v>
      </c>
      <c r="E23" s="12">
        <f>[6]Raw!R19</f>
        <v>0</v>
      </c>
      <c r="F23" s="12">
        <f>[6]Raw!S19</f>
        <v>0</v>
      </c>
      <c r="G23" s="12">
        <f>[6]Raw!T19</f>
        <v>0</v>
      </c>
      <c r="H23" s="12">
        <f>[6]Raw!U19</f>
        <v>0</v>
      </c>
      <c r="I23" s="12">
        <f>[6]Raw!V19</f>
        <v>0</v>
      </c>
      <c r="J23" s="12">
        <f>[6]Raw!W19</f>
        <v>0</v>
      </c>
      <c r="K23" s="12">
        <f>[6]Raw!X19</f>
        <v>0</v>
      </c>
      <c r="L23" s="12">
        <f>[6]Raw!Y19</f>
        <v>0</v>
      </c>
      <c r="M23" s="12">
        <f>[6]Raw!Z19</f>
        <v>0</v>
      </c>
      <c r="N23" s="12">
        <f>[6]Raw!AA19</f>
        <v>0</v>
      </c>
      <c r="P23" s="13">
        <f t="shared" si="1"/>
        <v>0</v>
      </c>
    </row>
    <row r="24" spans="1:18" x14ac:dyDescent="0.15">
      <c r="A24" s="14" t="str">
        <f>[6]Raw!A20</f>
        <v>Elk, male</v>
      </c>
      <c r="B24" s="12">
        <f>[6]Raw!O20</f>
        <v>0</v>
      </c>
      <c r="C24" s="12">
        <f>[6]Raw!P20</f>
        <v>0</v>
      </c>
      <c r="D24" s="12">
        <f>[6]Raw!Q20</f>
        <v>0</v>
      </c>
      <c r="E24" s="12">
        <f>[6]Raw!R20</f>
        <v>0</v>
      </c>
      <c r="F24" s="12">
        <f>[6]Raw!S20</f>
        <v>0</v>
      </c>
      <c r="G24" s="12">
        <f>[6]Raw!T20</f>
        <v>0</v>
      </c>
      <c r="H24" s="12">
        <f>[6]Raw!U20</f>
        <v>0</v>
      </c>
      <c r="I24" s="12">
        <f>[6]Raw!V20</f>
        <v>0</v>
      </c>
      <c r="J24" s="12">
        <f>[6]Raw!W20</f>
        <v>0</v>
      </c>
      <c r="K24" s="12">
        <f>[6]Raw!X20</f>
        <v>0</v>
      </c>
      <c r="L24" s="12">
        <f>[6]Raw!Y20</f>
        <v>0</v>
      </c>
      <c r="M24" s="12">
        <f>[6]Raw!Z20</f>
        <v>0</v>
      </c>
      <c r="N24" s="12">
        <f>[6]Raw!AA20</f>
        <v>0</v>
      </c>
      <c r="P24" s="13">
        <f t="shared" si="1"/>
        <v>0</v>
      </c>
    </row>
    <row r="25" spans="1:18" x14ac:dyDescent="0.15">
      <c r="A25" s="14" t="str">
        <f>[6]Raw!A21</f>
        <v>Elk, female</v>
      </c>
      <c r="B25" s="12">
        <f>[6]Raw!O21</f>
        <v>0</v>
      </c>
      <c r="C25" s="12">
        <f>[6]Raw!P21</f>
        <v>0</v>
      </c>
      <c r="D25" s="12">
        <f>[6]Raw!Q21</f>
        <v>0</v>
      </c>
      <c r="E25" s="12">
        <f>[6]Raw!R21</f>
        <v>0</v>
      </c>
      <c r="F25" s="12">
        <f>[6]Raw!S21</f>
        <v>0</v>
      </c>
      <c r="G25" s="12">
        <f>[6]Raw!T21</f>
        <v>0</v>
      </c>
      <c r="H25" s="12">
        <f>[6]Raw!U21</f>
        <v>0</v>
      </c>
      <c r="I25" s="12">
        <f>[6]Raw!V21</f>
        <v>0</v>
      </c>
      <c r="J25" s="12">
        <f>[6]Raw!W21</f>
        <v>0</v>
      </c>
      <c r="K25" s="12">
        <f>[6]Raw!X21</f>
        <v>0</v>
      </c>
      <c r="L25" s="12">
        <f>[6]Raw!Y21</f>
        <v>0</v>
      </c>
      <c r="M25" s="12">
        <f>[6]Raw!Z21</f>
        <v>0</v>
      </c>
      <c r="N25" s="12">
        <f>[6]Raw!AA21</f>
        <v>0</v>
      </c>
      <c r="P25" s="13">
        <f t="shared" si="1"/>
        <v>0</v>
      </c>
    </row>
    <row r="26" spans="1:18" x14ac:dyDescent="0.15">
      <c r="A26" s="14" t="str">
        <f>[6]Raw!A22</f>
        <v>Elk, sex unknown</v>
      </c>
      <c r="B26" s="12">
        <f>[6]Raw!O22</f>
        <v>0</v>
      </c>
      <c r="C26" s="12">
        <f>[6]Raw!P22</f>
        <v>0</v>
      </c>
      <c r="D26" s="12">
        <f>[6]Raw!Q22</f>
        <v>0</v>
      </c>
      <c r="E26" s="12">
        <f>[6]Raw!R22</f>
        <v>0</v>
      </c>
      <c r="F26" s="12">
        <f>[6]Raw!S22</f>
        <v>0</v>
      </c>
      <c r="G26" s="12">
        <f>[6]Raw!T22</f>
        <v>0</v>
      </c>
      <c r="H26" s="12">
        <f>[6]Raw!U22</f>
        <v>0</v>
      </c>
      <c r="I26" s="12">
        <f>[6]Raw!V22</f>
        <v>0</v>
      </c>
      <c r="J26" s="12">
        <f>[6]Raw!W22</f>
        <v>0</v>
      </c>
      <c r="K26" s="12">
        <f>[6]Raw!X22</f>
        <v>0</v>
      </c>
      <c r="L26" s="12">
        <f>[6]Raw!Y22</f>
        <v>0</v>
      </c>
      <c r="M26" s="12">
        <f>[6]Raw!Z22</f>
        <v>0</v>
      </c>
      <c r="N26" s="12">
        <f>[6]Raw!AA22</f>
        <v>0</v>
      </c>
      <c r="P26" s="13">
        <f t="shared" si="1"/>
        <v>0</v>
      </c>
    </row>
    <row r="27" spans="1:18" x14ac:dyDescent="0.15">
      <c r="A27" s="11" t="str">
        <f>[6]Raw!A23</f>
        <v>Mountain goat</v>
      </c>
      <c r="B27" s="12">
        <f>[6]Raw!O23</f>
        <v>0</v>
      </c>
      <c r="C27" s="12">
        <f>[6]Raw!P23</f>
        <v>0</v>
      </c>
      <c r="D27" s="12">
        <f>[6]Raw!Q23</f>
        <v>0</v>
      </c>
      <c r="E27" s="12">
        <f>[6]Raw!R23</f>
        <v>0</v>
      </c>
      <c r="F27" s="12">
        <f>[6]Raw!S23</f>
        <v>0</v>
      </c>
      <c r="G27" s="12">
        <f>[6]Raw!T23</f>
        <v>0</v>
      </c>
      <c r="H27" s="12">
        <f>[6]Raw!U23</f>
        <v>0</v>
      </c>
      <c r="I27" s="12">
        <f>[6]Raw!V23</f>
        <v>0</v>
      </c>
      <c r="J27" s="12">
        <f>[6]Raw!W23</f>
        <v>0</v>
      </c>
      <c r="K27" s="12">
        <f>[6]Raw!X23</f>
        <v>0</v>
      </c>
      <c r="L27" s="12">
        <f>[6]Raw!Y23</f>
        <v>0</v>
      </c>
      <c r="M27" s="12">
        <f>[6]Raw!Z23</f>
        <v>0</v>
      </c>
      <c r="N27" s="12">
        <f>[6]Raw!AA23</f>
        <v>0</v>
      </c>
      <c r="P27" s="13">
        <f t="shared" si="1"/>
        <v>0</v>
      </c>
      <c r="R27" s="2" t="s">
        <v>17</v>
      </c>
    </row>
    <row r="28" spans="1:18" x14ac:dyDescent="0.15">
      <c r="A28" s="14" t="str">
        <f>[6]Raw!A24</f>
        <v>Mountain goat, male</v>
      </c>
      <c r="B28" s="12">
        <f>[6]Raw!O24</f>
        <v>0</v>
      </c>
      <c r="C28" s="12">
        <f>[6]Raw!P24</f>
        <v>0</v>
      </c>
      <c r="D28" s="12">
        <f>[6]Raw!Q24</f>
        <v>0</v>
      </c>
      <c r="E28" s="12">
        <f>[6]Raw!R24</f>
        <v>0</v>
      </c>
      <c r="F28" s="12">
        <f>[6]Raw!S24</f>
        <v>0</v>
      </c>
      <c r="G28" s="12">
        <f>[6]Raw!T24</f>
        <v>0</v>
      </c>
      <c r="H28" s="12">
        <f>[6]Raw!U24</f>
        <v>0</v>
      </c>
      <c r="I28" s="12">
        <f>[6]Raw!V24</f>
        <v>0</v>
      </c>
      <c r="J28" s="12">
        <f>[6]Raw!W24</f>
        <v>0</v>
      </c>
      <c r="K28" s="12">
        <f>[6]Raw!X24</f>
        <v>0</v>
      </c>
      <c r="L28" s="12">
        <f>[6]Raw!Y24</f>
        <v>0</v>
      </c>
      <c r="M28" s="12">
        <f>[6]Raw!Z24</f>
        <v>0</v>
      </c>
      <c r="N28" s="12">
        <f>[6]Raw!AA24</f>
        <v>0</v>
      </c>
      <c r="P28" s="13">
        <f t="shared" si="1"/>
        <v>0</v>
      </c>
    </row>
    <row r="29" spans="1:18" x14ac:dyDescent="0.15">
      <c r="A29" s="14" t="str">
        <f>[6]Raw!A25</f>
        <v>Mountain goat, female</v>
      </c>
      <c r="B29" s="12">
        <f>[6]Raw!O25</f>
        <v>0</v>
      </c>
      <c r="C29" s="12">
        <f>[6]Raw!P25</f>
        <v>0</v>
      </c>
      <c r="D29" s="12">
        <f>[6]Raw!Q25</f>
        <v>0</v>
      </c>
      <c r="E29" s="12">
        <f>[6]Raw!R25</f>
        <v>0</v>
      </c>
      <c r="F29" s="12">
        <f>[6]Raw!S25</f>
        <v>0</v>
      </c>
      <c r="G29" s="12">
        <f>[6]Raw!T25</f>
        <v>0</v>
      </c>
      <c r="H29" s="12">
        <f>[6]Raw!U25</f>
        <v>0</v>
      </c>
      <c r="I29" s="12">
        <f>[6]Raw!V25</f>
        <v>0</v>
      </c>
      <c r="J29" s="12">
        <f>[6]Raw!W25</f>
        <v>0</v>
      </c>
      <c r="K29" s="12">
        <f>[6]Raw!X25</f>
        <v>0</v>
      </c>
      <c r="L29" s="12">
        <f>[6]Raw!Y25</f>
        <v>0</v>
      </c>
      <c r="M29" s="12">
        <f>[6]Raw!Z25</f>
        <v>0</v>
      </c>
      <c r="N29" s="12">
        <f>[6]Raw!AA25</f>
        <v>0</v>
      </c>
      <c r="P29" s="13">
        <f t="shared" si="1"/>
        <v>0</v>
      </c>
    </row>
    <row r="30" spans="1:18" x14ac:dyDescent="0.15">
      <c r="A30" s="14" t="str">
        <f>[6]Raw!A26</f>
        <v>Mountain goat, sex unknown</v>
      </c>
      <c r="B30" s="12">
        <f>[6]Raw!O26</f>
        <v>0</v>
      </c>
      <c r="C30" s="12">
        <f>[6]Raw!P26</f>
        <v>0</v>
      </c>
      <c r="D30" s="12">
        <f>[6]Raw!Q26</f>
        <v>0</v>
      </c>
      <c r="E30" s="12">
        <f>[6]Raw!R26</f>
        <v>0</v>
      </c>
      <c r="F30" s="12">
        <f>[6]Raw!S26</f>
        <v>0</v>
      </c>
      <c r="G30" s="12">
        <f>[6]Raw!T26</f>
        <v>0</v>
      </c>
      <c r="H30" s="12">
        <f>[6]Raw!U26</f>
        <v>0</v>
      </c>
      <c r="I30" s="12">
        <f>[6]Raw!V26</f>
        <v>0</v>
      </c>
      <c r="J30" s="12">
        <f>[6]Raw!W26</f>
        <v>0</v>
      </c>
      <c r="K30" s="12">
        <f>[6]Raw!X26</f>
        <v>0</v>
      </c>
      <c r="L30" s="12">
        <f>[6]Raw!Y26</f>
        <v>0</v>
      </c>
      <c r="M30" s="12">
        <f>[6]Raw!Z26</f>
        <v>0</v>
      </c>
      <c r="N30" s="12">
        <f>[6]Raw!AA26</f>
        <v>0</v>
      </c>
      <c r="P30" s="13">
        <f t="shared" si="1"/>
        <v>0</v>
      </c>
    </row>
    <row r="31" spans="1:18" x14ac:dyDescent="0.15">
      <c r="A31" s="11" t="str">
        <f>[6]Raw!A27</f>
        <v>Moose</v>
      </c>
      <c r="B31" s="12">
        <f>[6]Raw!O27</f>
        <v>0</v>
      </c>
      <c r="C31" s="12">
        <f>[6]Raw!P27</f>
        <v>0</v>
      </c>
      <c r="D31" s="12">
        <f>[6]Raw!Q27</f>
        <v>0</v>
      </c>
      <c r="E31" s="12">
        <f>[6]Raw!R27</f>
        <v>0</v>
      </c>
      <c r="F31" s="12">
        <f>[6]Raw!S27</f>
        <v>0</v>
      </c>
      <c r="G31" s="12">
        <f>[6]Raw!T27</f>
        <v>0</v>
      </c>
      <c r="H31" s="12">
        <f>[6]Raw!U27</f>
        <v>0</v>
      </c>
      <c r="I31" s="12">
        <f>[6]Raw!V27</f>
        <v>0</v>
      </c>
      <c r="J31" s="12">
        <f>[6]Raw!W27</f>
        <v>0</v>
      </c>
      <c r="K31" s="12">
        <f>[6]Raw!X27</f>
        <v>0</v>
      </c>
      <c r="L31" s="12">
        <f>[6]Raw!Y27</f>
        <v>0</v>
      </c>
      <c r="M31" s="12">
        <f>[6]Raw!Z27</f>
        <v>0</v>
      </c>
      <c r="N31" s="12">
        <f>[6]Raw!AA27</f>
        <v>0</v>
      </c>
      <c r="P31" s="13">
        <f t="shared" si="1"/>
        <v>0</v>
      </c>
    </row>
    <row r="32" spans="1:18" x14ac:dyDescent="0.15">
      <c r="A32" s="14" t="str">
        <f>[6]Raw!A28</f>
        <v>Moose, bull</v>
      </c>
      <c r="B32" s="12">
        <f>[6]Raw!O28</f>
        <v>0</v>
      </c>
      <c r="C32" s="12">
        <f>[6]Raw!P28</f>
        <v>0</v>
      </c>
      <c r="D32" s="12">
        <f>[6]Raw!Q28</f>
        <v>0</v>
      </c>
      <c r="E32" s="12">
        <f>[6]Raw!R28</f>
        <v>0</v>
      </c>
      <c r="F32" s="12">
        <f>[6]Raw!S28</f>
        <v>0</v>
      </c>
      <c r="G32" s="12">
        <f>[6]Raw!T28</f>
        <v>0</v>
      </c>
      <c r="H32" s="12">
        <f>[6]Raw!U28</f>
        <v>0</v>
      </c>
      <c r="I32" s="12">
        <f>[6]Raw!V28</f>
        <v>0</v>
      </c>
      <c r="J32" s="12">
        <f>[6]Raw!W28</f>
        <v>0</v>
      </c>
      <c r="K32" s="12">
        <f>[6]Raw!X28</f>
        <v>0</v>
      </c>
      <c r="L32" s="12">
        <f>[6]Raw!Y28</f>
        <v>0</v>
      </c>
      <c r="M32" s="12">
        <f>[6]Raw!Z28</f>
        <v>0</v>
      </c>
      <c r="N32" s="12">
        <f>[6]Raw!AA28</f>
        <v>0</v>
      </c>
      <c r="P32" s="13">
        <f t="shared" si="1"/>
        <v>0</v>
      </c>
    </row>
    <row r="33" spans="1:16" x14ac:dyDescent="0.15">
      <c r="A33" s="14" t="str">
        <f>[6]Raw!A29</f>
        <v>Moose, cow</v>
      </c>
      <c r="B33" s="12">
        <f>[6]Raw!O29</f>
        <v>0</v>
      </c>
      <c r="C33" s="12">
        <f>[6]Raw!P29</f>
        <v>0</v>
      </c>
      <c r="D33" s="12">
        <f>[6]Raw!Q29</f>
        <v>0</v>
      </c>
      <c r="E33" s="12">
        <f>[6]Raw!R29</f>
        <v>0</v>
      </c>
      <c r="F33" s="12">
        <f>[6]Raw!S29</f>
        <v>0</v>
      </c>
      <c r="G33" s="12">
        <f>[6]Raw!T29</f>
        <v>0</v>
      </c>
      <c r="H33" s="12">
        <f>[6]Raw!U29</f>
        <v>0</v>
      </c>
      <c r="I33" s="12">
        <f>[6]Raw!V29</f>
        <v>0</v>
      </c>
      <c r="J33" s="12">
        <f>[6]Raw!W29</f>
        <v>0</v>
      </c>
      <c r="K33" s="12">
        <f>[6]Raw!X29</f>
        <v>0</v>
      </c>
      <c r="L33" s="12">
        <f>[6]Raw!Y29</f>
        <v>0</v>
      </c>
      <c r="M33" s="12">
        <f>[6]Raw!Z29</f>
        <v>0</v>
      </c>
      <c r="N33" s="12">
        <f>[6]Raw!AA29</f>
        <v>0</v>
      </c>
      <c r="P33" s="13">
        <f t="shared" si="1"/>
        <v>0</v>
      </c>
    </row>
    <row r="34" spans="1:16" x14ac:dyDescent="0.15">
      <c r="A34" s="14" t="str">
        <f>[6]Raw!A30</f>
        <v>Moose, sex unknown</v>
      </c>
      <c r="B34" s="12">
        <f>[6]Raw!O30</f>
        <v>0</v>
      </c>
      <c r="C34" s="12">
        <f>[6]Raw!P30</f>
        <v>0</v>
      </c>
      <c r="D34" s="12">
        <f>[6]Raw!Q30</f>
        <v>0</v>
      </c>
      <c r="E34" s="12">
        <f>[6]Raw!R30</f>
        <v>0</v>
      </c>
      <c r="F34" s="12">
        <f>[6]Raw!S30</f>
        <v>0</v>
      </c>
      <c r="G34" s="12">
        <f>[6]Raw!T30</f>
        <v>0</v>
      </c>
      <c r="H34" s="12">
        <f>[6]Raw!U30</f>
        <v>0</v>
      </c>
      <c r="I34" s="12">
        <f>[6]Raw!V30</f>
        <v>0</v>
      </c>
      <c r="J34" s="12">
        <f>[6]Raw!W30</f>
        <v>0</v>
      </c>
      <c r="K34" s="12">
        <f>[6]Raw!X30</f>
        <v>0</v>
      </c>
      <c r="L34" s="12">
        <f>[6]Raw!Y30</f>
        <v>0</v>
      </c>
      <c r="M34" s="12">
        <f>[6]Raw!Z30</f>
        <v>0</v>
      </c>
      <c r="N34" s="12">
        <f>[6]Raw!AA30</f>
        <v>0</v>
      </c>
      <c r="P34" s="13">
        <f t="shared" si="1"/>
        <v>0</v>
      </c>
    </row>
    <row r="35" spans="1:16" x14ac:dyDescent="0.15">
      <c r="A35" s="11" t="str">
        <f>[6]Raw!A31</f>
        <v>Dall sheep</v>
      </c>
      <c r="B35" s="12">
        <f>[6]Raw!O31</f>
        <v>0</v>
      </c>
      <c r="C35" s="12">
        <f>[6]Raw!P31</f>
        <v>0</v>
      </c>
      <c r="D35" s="12">
        <f>[6]Raw!Q31</f>
        <v>0</v>
      </c>
      <c r="E35" s="12">
        <f>[6]Raw!R31</f>
        <v>0</v>
      </c>
      <c r="F35" s="12">
        <f>[6]Raw!S31</f>
        <v>0</v>
      </c>
      <c r="G35" s="12">
        <f>[6]Raw!T31</f>
        <v>0</v>
      </c>
      <c r="H35" s="12">
        <f>[6]Raw!U31</f>
        <v>0</v>
      </c>
      <c r="I35" s="12">
        <f>[6]Raw!V31</f>
        <v>0</v>
      </c>
      <c r="J35" s="12">
        <f>[6]Raw!W31</f>
        <v>0</v>
      </c>
      <c r="K35" s="12">
        <f>[6]Raw!X31</f>
        <v>0</v>
      </c>
      <c r="L35" s="12">
        <f>[6]Raw!Y31</f>
        <v>0</v>
      </c>
      <c r="M35" s="12">
        <f>[6]Raw!Z31</f>
        <v>0</v>
      </c>
      <c r="N35" s="12">
        <f>[6]Raw!AA31</f>
        <v>0</v>
      </c>
      <c r="P35" s="13">
        <f t="shared" si="1"/>
        <v>0</v>
      </c>
    </row>
    <row r="36" spans="1:16" x14ac:dyDescent="0.15">
      <c r="A36" s="14" t="str">
        <f>[6]Raw!A32</f>
        <v>Dall sheep, male</v>
      </c>
      <c r="B36" s="12">
        <f>[6]Raw!O32</f>
        <v>0</v>
      </c>
      <c r="C36" s="12">
        <f>[6]Raw!P32</f>
        <v>0</v>
      </c>
      <c r="D36" s="12">
        <f>[6]Raw!Q32</f>
        <v>0</v>
      </c>
      <c r="E36" s="12">
        <f>[6]Raw!R32</f>
        <v>0</v>
      </c>
      <c r="F36" s="12">
        <f>[6]Raw!S32</f>
        <v>0</v>
      </c>
      <c r="G36" s="12">
        <f>[6]Raw!T32</f>
        <v>0</v>
      </c>
      <c r="H36" s="12">
        <f>[6]Raw!U32</f>
        <v>0</v>
      </c>
      <c r="I36" s="12">
        <f>[6]Raw!V32</f>
        <v>0</v>
      </c>
      <c r="J36" s="12">
        <f>[6]Raw!W32</f>
        <v>0</v>
      </c>
      <c r="K36" s="12">
        <f>[6]Raw!X32</f>
        <v>0</v>
      </c>
      <c r="L36" s="12">
        <f>[6]Raw!Y32</f>
        <v>0</v>
      </c>
      <c r="M36" s="12">
        <f>[6]Raw!Z32</f>
        <v>0</v>
      </c>
      <c r="N36" s="12">
        <f>[6]Raw!AA32</f>
        <v>0</v>
      </c>
      <c r="P36" s="13">
        <f t="shared" si="1"/>
        <v>0</v>
      </c>
    </row>
    <row r="37" spans="1:16" x14ac:dyDescent="0.15">
      <c r="A37" s="14" t="str">
        <f>[6]Raw!A33</f>
        <v>Dall sheep, female</v>
      </c>
      <c r="B37" s="12">
        <f>[6]Raw!O33</f>
        <v>0</v>
      </c>
      <c r="C37" s="12">
        <f>[6]Raw!P33</f>
        <v>0</v>
      </c>
      <c r="D37" s="12">
        <f>[6]Raw!Q33</f>
        <v>0</v>
      </c>
      <c r="E37" s="12">
        <f>[6]Raw!R33</f>
        <v>0</v>
      </c>
      <c r="F37" s="12">
        <f>[6]Raw!S33</f>
        <v>0</v>
      </c>
      <c r="G37" s="12">
        <f>[6]Raw!T33</f>
        <v>0</v>
      </c>
      <c r="H37" s="12">
        <f>[6]Raw!U33</f>
        <v>0</v>
      </c>
      <c r="I37" s="12">
        <f>[6]Raw!V33</f>
        <v>0</v>
      </c>
      <c r="J37" s="12">
        <f>[6]Raw!W33</f>
        <v>0</v>
      </c>
      <c r="K37" s="12">
        <f>[6]Raw!X33</f>
        <v>0</v>
      </c>
      <c r="L37" s="12">
        <f>[6]Raw!Y33</f>
        <v>0</v>
      </c>
      <c r="M37" s="12">
        <f>[6]Raw!Z33</f>
        <v>0</v>
      </c>
      <c r="N37" s="12">
        <f>[6]Raw!AA33</f>
        <v>0</v>
      </c>
      <c r="P37" s="13">
        <f t="shared" si="1"/>
        <v>0</v>
      </c>
    </row>
    <row r="38" spans="1:16" x14ac:dyDescent="0.15">
      <c r="A38" s="14" t="str">
        <f>[6]Raw!A34</f>
        <v>Dall sheep, sex unknown</v>
      </c>
      <c r="B38" s="12">
        <f>[6]Raw!O34</f>
        <v>0</v>
      </c>
      <c r="C38" s="12">
        <f>[6]Raw!P34</f>
        <v>0</v>
      </c>
      <c r="D38" s="12">
        <f>[6]Raw!Q34</f>
        <v>0</v>
      </c>
      <c r="E38" s="12">
        <f>[6]Raw!R34</f>
        <v>0</v>
      </c>
      <c r="F38" s="12">
        <f>[6]Raw!S34</f>
        <v>0</v>
      </c>
      <c r="G38" s="12">
        <f>[6]Raw!T34</f>
        <v>0</v>
      </c>
      <c r="H38" s="12">
        <f>[6]Raw!U34</f>
        <v>0</v>
      </c>
      <c r="I38" s="12">
        <f>[6]Raw!V34</f>
        <v>0</v>
      </c>
      <c r="J38" s="12">
        <f>[6]Raw!W34</f>
        <v>0</v>
      </c>
      <c r="K38" s="12">
        <f>[6]Raw!X34</f>
        <v>0</v>
      </c>
      <c r="L38" s="12">
        <f>[6]Raw!Y34</f>
        <v>0</v>
      </c>
      <c r="M38" s="12">
        <f>[6]Raw!Z34</f>
        <v>0</v>
      </c>
      <c r="N38" s="12">
        <f>[6]Raw!AA34</f>
        <v>0</v>
      </c>
      <c r="P38" s="13">
        <f t="shared" si="1"/>
        <v>0</v>
      </c>
    </row>
    <row r="39" spans="1:16" ht="15" customHeight="1" x14ac:dyDescent="0.15">
      <c r="A39" s="49" t="s">
        <v>18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</sheetData>
  <mergeCells count="6">
    <mergeCell ref="A39:P39"/>
    <mergeCell ref="A1:P1"/>
    <mergeCell ref="A2:A3"/>
    <mergeCell ref="B2:N2"/>
    <mergeCell ref="O2:O3"/>
    <mergeCell ref="P2:P3"/>
  </mergeCells>
  <conditionalFormatting sqref="B4:P38">
    <cfRule type="cellIs" dxfId="27" priority="1" operator="equal">
      <formula>0</formula>
    </cfRule>
  </conditionalFormatting>
  <printOptions horizontalCentered="1"/>
  <pageMargins left="1" right="1" top="1" bottom="1" header="0.5" footer="0.5"/>
  <pageSetup scale="88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D1FC-8E5A-4DDE-AA9F-299A5665A2D9}">
  <sheetPr>
    <tabColor theme="7"/>
    <pageSetUpPr fitToPage="1"/>
  </sheetPr>
  <dimension ref="A1:P21"/>
  <sheetViews>
    <sheetView view="pageBreakPreview" zoomScaleNormal="100" zoomScaleSheetLayoutView="100" workbookViewId="0">
      <selection activeCell="A6" sqref="A6"/>
    </sheetView>
  </sheetViews>
  <sheetFormatPr baseColWidth="10" defaultColWidth="9.1640625" defaultRowHeight="13" x14ac:dyDescent="0.15"/>
  <cols>
    <col min="1" max="1" width="26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[6]Raw!E10, ", 2012.")</f>
        <v>Table n-m.–Estimated small land mammal/furbearer harvest by month, Hydaburg,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SUM(B6:B20)</f>
        <v>0</v>
      </c>
      <c r="C4" s="16">
        <f t="shared" si="0"/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2.4791666666666665</v>
      </c>
      <c r="N4" s="16">
        <f t="shared" si="0"/>
        <v>0</v>
      </c>
      <c r="O4" s="17"/>
      <c r="P4" s="16">
        <f>SUM(P6:P20)</f>
        <v>2.4791666666666665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[6]Raw!A35</f>
        <v>Beaver</v>
      </c>
      <c r="B6" s="12">
        <f>[6]Raw!O35</f>
        <v>0</v>
      </c>
      <c r="C6" s="12">
        <f>[6]Raw!P35</f>
        <v>0</v>
      </c>
      <c r="D6" s="12">
        <f>[6]Raw!Q35</f>
        <v>0</v>
      </c>
      <c r="E6" s="12">
        <f>[6]Raw!R35</f>
        <v>0</v>
      </c>
      <c r="F6" s="12">
        <f>[6]Raw!S35</f>
        <v>0</v>
      </c>
      <c r="G6" s="12">
        <f>[6]Raw!T35</f>
        <v>0</v>
      </c>
      <c r="H6" s="12">
        <f>[6]Raw!U35</f>
        <v>0</v>
      </c>
      <c r="I6" s="12">
        <f>[6]Raw!V35</f>
        <v>0</v>
      </c>
      <c r="J6" s="12">
        <f>[6]Raw!W35</f>
        <v>0</v>
      </c>
      <c r="K6" s="12">
        <f>[6]Raw!X35</f>
        <v>0</v>
      </c>
      <c r="L6" s="12">
        <f>[6]Raw!Y35</f>
        <v>0</v>
      </c>
      <c r="M6" s="12">
        <f>[6]Raw!Z35</f>
        <v>0</v>
      </c>
      <c r="N6" s="12">
        <f>[6]Raw!AA35</f>
        <v>0</v>
      </c>
      <c r="P6" s="13">
        <f>SUM(B6:N6)</f>
        <v>0</v>
      </c>
    </row>
    <row r="7" spans="1:16" ht="14" x14ac:dyDescent="0.15">
      <c r="A7" s="19" t="str">
        <f>[6]Raw!A36</f>
        <v>Coyote</v>
      </c>
      <c r="B7" s="12">
        <f>[6]Raw!O36</f>
        <v>0</v>
      </c>
      <c r="C7" s="12">
        <f>[6]Raw!P36</f>
        <v>0</v>
      </c>
      <c r="D7" s="12">
        <f>[6]Raw!Q36</f>
        <v>0</v>
      </c>
      <c r="E7" s="12">
        <f>[6]Raw!R36</f>
        <v>0</v>
      </c>
      <c r="F7" s="12">
        <f>[6]Raw!S36</f>
        <v>0</v>
      </c>
      <c r="G7" s="12">
        <f>[6]Raw!T36</f>
        <v>0</v>
      </c>
      <c r="H7" s="12">
        <f>[6]Raw!U36</f>
        <v>0</v>
      </c>
      <c r="I7" s="12">
        <f>[6]Raw!V36</f>
        <v>0</v>
      </c>
      <c r="J7" s="12">
        <f>[6]Raw!W36</f>
        <v>0</v>
      </c>
      <c r="K7" s="12">
        <f>[6]Raw!X36</f>
        <v>0</v>
      </c>
      <c r="L7" s="12">
        <f>[6]Raw!Y36</f>
        <v>0</v>
      </c>
      <c r="M7" s="12">
        <f>[6]Raw!Z36</f>
        <v>0</v>
      </c>
      <c r="N7" s="12">
        <f>[6]Raw!AA36</f>
        <v>0</v>
      </c>
      <c r="P7" s="13">
        <f t="shared" ref="P7:P20" si="1">SUM(B7:N7)</f>
        <v>0</v>
      </c>
    </row>
    <row r="8" spans="1:16" ht="14" x14ac:dyDescent="0.15">
      <c r="A8" s="19" t="str">
        <f>[6]Raw!A37</f>
        <v>Red fox</v>
      </c>
      <c r="B8" s="12">
        <f>[6]Raw!O37</f>
        <v>0</v>
      </c>
      <c r="C8" s="12">
        <f>[6]Raw!P37</f>
        <v>0</v>
      </c>
      <c r="D8" s="12">
        <f>[6]Raw!Q37</f>
        <v>0</v>
      </c>
      <c r="E8" s="12">
        <f>[6]Raw!R37</f>
        <v>0</v>
      </c>
      <c r="F8" s="12">
        <f>[6]Raw!S37</f>
        <v>0</v>
      </c>
      <c r="G8" s="12">
        <f>[6]Raw!T37</f>
        <v>0</v>
      </c>
      <c r="H8" s="12">
        <f>[6]Raw!U37</f>
        <v>0</v>
      </c>
      <c r="I8" s="12">
        <f>[6]Raw!V37</f>
        <v>0</v>
      </c>
      <c r="J8" s="12">
        <f>[6]Raw!W37</f>
        <v>0</v>
      </c>
      <c r="K8" s="12">
        <f>[6]Raw!X37</f>
        <v>0</v>
      </c>
      <c r="L8" s="12">
        <f>[6]Raw!Y37</f>
        <v>0</v>
      </c>
      <c r="M8" s="12">
        <f>[6]Raw!Z37</f>
        <v>0</v>
      </c>
      <c r="N8" s="12">
        <f>[6]Raw!AA37</f>
        <v>0</v>
      </c>
      <c r="P8" s="13">
        <f t="shared" si="1"/>
        <v>0</v>
      </c>
    </row>
    <row r="9" spans="1:16" ht="14" x14ac:dyDescent="0.15">
      <c r="A9" s="19" t="str">
        <f>[6]Raw!A38</f>
        <v>Snowshoe hare</v>
      </c>
      <c r="B9" s="12">
        <f>[6]Raw!O38</f>
        <v>0</v>
      </c>
      <c r="C9" s="12">
        <f>[6]Raw!P38</f>
        <v>0</v>
      </c>
      <c r="D9" s="12">
        <f>[6]Raw!Q38</f>
        <v>0</v>
      </c>
      <c r="E9" s="12">
        <f>[6]Raw!R38</f>
        <v>0</v>
      </c>
      <c r="F9" s="12">
        <f>[6]Raw!S38</f>
        <v>0</v>
      </c>
      <c r="G9" s="12">
        <f>[6]Raw!T38</f>
        <v>0</v>
      </c>
      <c r="H9" s="12">
        <f>[6]Raw!U38</f>
        <v>0</v>
      </c>
      <c r="I9" s="12">
        <f>[6]Raw!V38</f>
        <v>0</v>
      </c>
      <c r="J9" s="12">
        <f>[6]Raw!W38</f>
        <v>0</v>
      </c>
      <c r="K9" s="12">
        <f>[6]Raw!X38</f>
        <v>0</v>
      </c>
      <c r="L9" s="12">
        <f>[6]Raw!Y38</f>
        <v>0</v>
      </c>
      <c r="M9" s="12">
        <f>[6]Raw!Z38</f>
        <v>0</v>
      </c>
      <c r="N9" s="12">
        <f>[6]Raw!AA38</f>
        <v>0</v>
      </c>
      <c r="P9" s="13">
        <f t="shared" si="1"/>
        <v>0</v>
      </c>
    </row>
    <row r="10" spans="1:16" ht="12.75" customHeight="1" x14ac:dyDescent="0.15">
      <c r="A10" s="19" t="str">
        <f>[6]Raw!A39</f>
        <v>North American river (land) otter</v>
      </c>
      <c r="B10" s="20">
        <f>[6]Raw!O39</f>
        <v>0</v>
      </c>
      <c r="C10" s="20">
        <f>[6]Raw!P39</f>
        <v>0</v>
      </c>
      <c r="D10" s="20">
        <f>[6]Raw!Q39</f>
        <v>0</v>
      </c>
      <c r="E10" s="20">
        <f>[6]Raw!R39</f>
        <v>0</v>
      </c>
      <c r="F10" s="20">
        <f>[6]Raw!S39</f>
        <v>0</v>
      </c>
      <c r="G10" s="20">
        <f>[6]Raw!T39</f>
        <v>0</v>
      </c>
      <c r="H10" s="20">
        <f>[6]Raw!U39</f>
        <v>0</v>
      </c>
      <c r="I10" s="20">
        <f>[6]Raw!V39</f>
        <v>0</v>
      </c>
      <c r="J10" s="20">
        <f>[6]Raw!W39</f>
        <v>0</v>
      </c>
      <c r="K10" s="20">
        <f>[6]Raw!X39</f>
        <v>0</v>
      </c>
      <c r="L10" s="20">
        <f>[6]Raw!Y39</f>
        <v>0</v>
      </c>
      <c r="M10" s="20">
        <f>[6]Raw!Z39</f>
        <v>0</v>
      </c>
      <c r="N10" s="20">
        <f>[6]Raw!AA39</f>
        <v>0</v>
      </c>
      <c r="O10" s="21"/>
      <c r="P10" s="22">
        <f t="shared" si="1"/>
        <v>0</v>
      </c>
    </row>
    <row r="11" spans="1:16" ht="14" x14ac:dyDescent="0.15">
      <c r="A11" s="19" t="str">
        <f>[6]Raw!A40</f>
        <v>Lynx</v>
      </c>
      <c r="B11" s="12">
        <f>[6]Raw!O40</f>
        <v>0</v>
      </c>
      <c r="C11" s="12">
        <f>[6]Raw!P40</f>
        <v>0</v>
      </c>
      <c r="D11" s="12">
        <f>[6]Raw!Q40</f>
        <v>0</v>
      </c>
      <c r="E11" s="12">
        <f>[6]Raw!R40</f>
        <v>0</v>
      </c>
      <c r="F11" s="12">
        <f>[6]Raw!S40</f>
        <v>0</v>
      </c>
      <c r="G11" s="12">
        <f>[6]Raw!T40</f>
        <v>0</v>
      </c>
      <c r="H11" s="12">
        <f>[6]Raw!U40</f>
        <v>0</v>
      </c>
      <c r="I11" s="12">
        <f>[6]Raw!V40</f>
        <v>0</v>
      </c>
      <c r="J11" s="12">
        <f>[6]Raw!W40</f>
        <v>0</v>
      </c>
      <c r="K11" s="12">
        <f>[6]Raw!X40</f>
        <v>0</v>
      </c>
      <c r="L11" s="12">
        <f>[6]Raw!Y40</f>
        <v>0</v>
      </c>
      <c r="M11" s="12">
        <f>[6]Raw!Z40</f>
        <v>0</v>
      </c>
      <c r="N11" s="12">
        <f>[6]Raw!AA40</f>
        <v>0</v>
      </c>
      <c r="P11" s="13">
        <f t="shared" si="1"/>
        <v>0</v>
      </c>
    </row>
    <row r="12" spans="1:16" ht="14" x14ac:dyDescent="0.15">
      <c r="A12" s="19" t="str">
        <f>[6]Raw!A41</f>
        <v>Marmot</v>
      </c>
      <c r="B12" s="12">
        <f>[6]Raw!O41</f>
        <v>0</v>
      </c>
      <c r="C12" s="12">
        <f>[6]Raw!P41</f>
        <v>0</v>
      </c>
      <c r="D12" s="12">
        <f>[6]Raw!Q41</f>
        <v>0</v>
      </c>
      <c r="E12" s="12">
        <f>[6]Raw!R41</f>
        <v>0</v>
      </c>
      <c r="F12" s="12">
        <f>[6]Raw!S41</f>
        <v>0</v>
      </c>
      <c r="G12" s="12">
        <f>[6]Raw!T41</f>
        <v>0</v>
      </c>
      <c r="H12" s="12">
        <f>[6]Raw!U41</f>
        <v>0</v>
      </c>
      <c r="I12" s="12">
        <f>[6]Raw!V41</f>
        <v>0</v>
      </c>
      <c r="J12" s="12">
        <f>[6]Raw!W41</f>
        <v>0</v>
      </c>
      <c r="K12" s="12">
        <f>[6]Raw!X41</f>
        <v>0</v>
      </c>
      <c r="L12" s="12">
        <f>[6]Raw!Y41</f>
        <v>0</v>
      </c>
      <c r="M12" s="12">
        <f>[6]Raw!Z41</f>
        <v>0</v>
      </c>
      <c r="N12" s="12">
        <f>[6]Raw!AA41</f>
        <v>0</v>
      </c>
      <c r="P12" s="13">
        <f t="shared" si="1"/>
        <v>0</v>
      </c>
    </row>
    <row r="13" spans="1:16" ht="14" x14ac:dyDescent="0.15">
      <c r="A13" s="19" t="str">
        <f>[6]Raw!A42</f>
        <v>Marten</v>
      </c>
      <c r="B13" s="12">
        <f>[6]Raw!O42</f>
        <v>0</v>
      </c>
      <c r="C13" s="12">
        <f>[6]Raw!P42</f>
        <v>0</v>
      </c>
      <c r="D13" s="12">
        <f>[6]Raw!Q42</f>
        <v>0</v>
      </c>
      <c r="E13" s="12">
        <f>[6]Raw!R42</f>
        <v>0</v>
      </c>
      <c r="F13" s="12">
        <f>[6]Raw!S42</f>
        <v>0</v>
      </c>
      <c r="G13" s="12">
        <f>[6]Raw!T42</f>
        <v>0</v>
      </c>
      <c r="H13" s="12">
        <f>[6]Raw!U42</f>
        <v>0</v>
      </c>
      <c r="I13" s="12">
        <f>[6]Raw!V42</f>
        <v>0</v>
      </c>
      <c r="J13" s="12">
        <f>[6]Raw!W42</f>
        <v>0</v>
      </c>
      <c r="K13" s="12">
        <f>[6]Raw!X42</f>
        <v>0</v>
      </c>
      <c r="L13" s="12">
        <f>[6]Raw!Y42</f>
        <v>0</v>
      </c>
      <c r="M13" s="12">
        <f>[6]Raw!Z42</f>
        <v>0</v>
      </c>
      <c r="N13" s="12">
        <f>[6]Raw!AA42</f>
        <v>0</v>
      </c>
      <c r="P13" s="13">
        <f t="shared" si="1"/>
        <v>0</v>
      </c>
    </row>
    <row r="14" spans="1:16" ht="14" x14ac:dyDescent="0.15">
      <c r="A14" s="19" t="str">
        <f>[6]Raw!A43</f>
        <v>Mink</v>
      </c>
      <c r="B14" s="12">
        <f>[6]Raw!O43</f>
        <v>0</v>
      </c>
      <c r="C14" s="12">
        <f>[6]Raw!P43</f>
        <v>0</v>
      </c>
      <c r="D14" s="12">
        <f>[6]Raw!Q43</f>
        <v>0</v>
      </c>
      <c r="E14" s="12">
        <f>[6]Raw!R43</f>
        <v>0</v>
      </c>
      <c r="F14" s="12">
        <f>[6]Raw!S43</f>
        <v>0</v>
      </c>
      <c r="G14" s="12">
        <f>[6]Raw!T43</f>
        <v>0</v>
      </c>
      <c r="H14" s="12">
        <f>[6]Raw!U43</f>
        <v>0</v>
      </c>
      <c r="I14" s="12">
        <f>[6]Raw!V43</f>
        <v>0</v>
      </c>
      <c r="J14" s="12">
        <f>[6]Raw!W43</f>
        <v>0</v>
      </c>
      <c r="K14" s="12">
        <f>[6]Raw!X43</f>
        <v>0</v>
      </c>
      <c r="L14" s="12">
        <f>[6]Raw!Y43</f>
        <v>0</v>
      </c>
      <c r="M14" s="12">
        <f>[6]Raw!Z43</f>
        <v>2.4791666666666665</v>
      </c>
      <c r="N14" s="12">
        <f>[6]Raw!AA43</f>
        <v>0</v>
      </c>
      <c r="P14" s="13">
        <f t="shared" si="1"/>
        <v>2.4791666666666665</v>
      </c>
    </row>
    <row r="15" spans="1:16" ht="14" x14ac:dyDescent="0.15">
      <c r="A15" s="19" t="str">
        <f>[6]Raw!A44</f>
        <v>Muskrat</v>
      </c>
      <c r="B15" s="12">
        <f>[6]Raw!O44</f>
        <v>0</v>
      </c>
      <c r="C15" s="12">
        <f>[6]Raw!P44</f>
        <v>0</v>
      </c>
      <c r="D15" s="12">
        <f>[6]Raw!Q44</f>
        <v>0</v>
      </c>
      <c r="E15" s="12">
        <f>[6]Raw!R44</f>
        <v>0</v>
      </c>
      <c r="F15" s="12">
        <f>[6]Raw!S44</f>
        <v>0</v>
      </c>
      <c r="G15" s="12">
        <f>[6]Raw!T44</f>
        <v>0</v>
      </c>
      <c r="H15" s="12">
        <f>[6]Raw!U44</f>
        <v>0</v>
      </c>
      <c r="I15" s="12">
        <f>[6]Raw!V44</f>
        <v>0</v>
      </c>
      <c r="J15" s="12">
        <f>[6]Raw!W44</f>
        <v>0</v>
      </c>
      <c r="K15" s="12">
        <f>[6]Raw!X44</f>
        <v>0</v>
      </c>
      <c r="L15" s="12">
        <f>[6]Raw!Y44</f>
        <v>0</v>
      </c>
      <c r="M15" s="12">
        <f>[6]Raw!Z44</f>
        <v>0</v>
      </c>
      <c r="N15" s="12">
        <f>[6]Raw!AA44</f>
        <v>0</v>
      </c>
      <c r="P15" s="13">
        <f t="shared" si="1"/>
        <v>0</v>
      </c>
    </row>
    <row r="16" spans="1:16" ht="14" x14ac:dyDescent="0.15">
      <c r="A16" s="19" t="str">
        <f>[6]Raw!A45</f>
        <v>Porcupine</v>
      </c>
      <c r="B16" s="12">
        <f>[6]Raw!O45</f>
        <v>0</v>
      </c>
      <c r="C16" s="12">
        <f>[6]Raw!P45</f>
        <v>0</v>
      </c>
      <c r="D16" s="12">
        <f>[6]Raw!Q45</f>
        <v>0</v>
      </c>
      <c r="E16" s="12">
        <f>[6]Raw!R45</f>
        <v>0</v>
      </c>
      <c r="F16" s="12">
        <f>[6]Raw!S45</f>
        <v>0</v>
      </c>
      <c r="G16" s="12">
        <f>[6]Raw!T45</f>
        <v>0</v>
      </c>
      <c r="H16" s="12">
        <f>[6]Raw!U45</f>
        <v>0</v>
      </c>
      <c r="I16" s="12">
        <f>[6]Raw!V45</f>
        <v>0</v>
      </c>
      <c r="J16" s="12">
        <f>[6]Raw!W45</f>
        <v>0</v>
      </c>
      <c r="K16" s="12">
        <f>[6]Raw!X45</f>
        <v>0</v>
      </c>
      <c r="L16" s="12">
        <f>[6]Raw!Y45</f>
        <v>0</v>
      </c>
      <c r="M16" s="12">
        <f>[6]Raw!Z45</f>
        <v>0</v>
      </c>
      <c r="N16" s="12">
        <f>[6]Raw!AA45</f>
        <v>0</v>
      </c>
      <c r="P16" s="13">
        <f t="shared" si="1"/>
        <v>0</v>
      </c>
    </row>
    <row r="17" spans="1:16" ht="14" x14ac:dyDescent="0.15">
      <c r="A17" s="19" t="str">
        <f>[6]Raw!A46</f>
        <v>Red (tree) squirrel</v>
      </c>
      <c r="B17" s="12">
        <f>[6]Raw!O46</f>
        <v>0</v>
      </c>
      <c r="C17" s="12">
        <f>[6]Raw!P46</f>
        <v>0</v>
      </c>
      <c r="D17" s="12">
        <f>[6]Raw!Q46</f>
        <v>0</v>
      </c>
      <c r="E17" s="12">
        <f>[6]Raw!R46</f>
        <v>0</v>
      </c>
      <c r="F17" s="12">
        <f>[6]Raw!S46</f>
        <v>0</v>
      </c>
      <c r="G17" s="12">
        <f>[6]Raw!T46</f>
        <v>0</v>
      </c>
      <c r="H17" s="12">
        <f>[6]Raw!U46</f>
        <v>0</v>
      </c>
      <c r="I17" s="12">
        <f>[6]Raw!V46</f>
        <v>0</v>
      </c>
      <c r="J17" s="12">
        <f>[6]Raw!W46</f>
        <v>0</v>
      </c>
      <c r="K17" s="12">
        <f>[6]Raw!X46</f>
        <v>0</v>
      </c>
      <c r="L17" s="12">
        <f>[6]Raw!Y46</f>
        <v>0</v>
      </c>
      <c r="M17" s="12">
        <f>[6]Raw!Z46</f>
        <v>0</v>
      </c>
      <c r="N17" s="12">
        <f>[6]Raw!AA46</f>
        <v>0</v>
      </c>
      <c r="P17" s="13">
        <f t="shared" si="1"/>
        <v>0</v>
      </c>
    </row>
    <row r="18" spans="1:16" ht="14" x14ac:dyDescent="0.15">
      <c r="A18" s="19" t="str">
        <f>[6]Raw!A47</f>
        <v>Least weasel</v>
      </c>
      <c r="B18" s="12">
        <f>[6]Raw!O47</f>
        <v>0</v>
      </c>
      <c r="C18" s="12">
        <f>[6]Raw!P47</f>
        <v>0</v>
      </c>
      <c r="D18" s="12">
        <f>[6]Raw!Q47</f>
        <v>0</v>
      </c>
      <c r="E18" s="12">
        <f>[6]Raw!R47</f>
        <v>0</v>
      </c>
      <c r="F18" s="12">
        <f>[6]Raw!S47</f>
        <v>0</v>
      </c>
      <c r="G18" s="12">
        <f>[6]Raw!T47</f>
        <v>0</v>
      </c>
      <c r="H18" s="12">
        <f>[6]Raw!U47</f>
        <v>0</v>
      </c>
      <c r="I18" s="12">
        <f>[6]Raw!V47</f>
        <v>0</v>
      </c>
      <c r="J18" s="12">
        <f>[6]Raw!W47</f>
        <v>0</v>
      </c>
      <c r="K18" s="12">
        <f>[6]Raw!X47</f>
        <v>0</v>
      </c>
      <c r="L18" s="12">
        <f>[6]Raw!Y47</f>
        <v>0</v>
      </c>
      <c r="M18" s="12">
        <f>[6]Raw!Z47</f>
        <v>0</v>
      </c>
      <c r="N18" s="12">
        <f>[6]Raw!AA47</f>
        <v>0</v>
      </c>
      <c r="P18" s="13">
        <f t="shared" si="1"/>
        <v>0</v>
      </c>
    </row>
    <row r="19" spans="1:16" ht="14" x14ac:dyDescent="0.15">
      <c r="A19" s="19" t="str">
        <f>[6]Raw!A48</f>
        <v>Gray wolf</v>
      </c>
      <c r="B19" s="12">
        <f>[6]Raw!O48</f>
        <v>0</v>
      </c>
      <c r="C19" s="12">
        <f>[6]Raw!P48</f>
        <v>0</v>
      </c>
      <c r="D19" s="12">
        <f>[6]Raw!Q48</f>
        <v>0</v>
      </c>
      <c r="E19" s="12">
        <f>[6]Raw!R48</f>
        <v>0</v>
      </c>
      <c r="F19" s="12">
        <f>[6]Raw!S48</f>
        <v>0</v>
      </c>
      <c r="G19" s="12">
        <f>[6]Raw!T48</f>
        <v>0</v>
      </c>
      <c r="H19" s="12">
        <f>[6]Raw!U48</f>
        <v>0</v>
      </c>
      <c r="I19" s="12">
        <f>[6]Raw!V48</f>
        <v>0</v>
      </c>
      <c r="J19" s="12">
        <f>[6]Raw!W48</f>
        <v>0</v>
      </c>
      <c r="K19" s="12">
        <f>[6]Raw!X48</f>
        <v>0</v>
      </c>
      <c r="L19" s="12">
        <f>[6]Raw!Y48</f>
        <v>0</v>
      </c>
      <c r="M19" s="12">
        <f>[6]Raw!Z48</f>
        <v>0</v>
      </c>
      <c r="N19" s="12">
        <f>[6]Raw!AA48</f>
        <v>0</v>
      </c>
      <c r="P19" s="13">
        <f t="shared" si="1"/>
        <v>0</v>
      </c>
    </row>
    <row r="20" spans="1:16" ht="14" x14ac:dyDescent="0.15">
      <c r="A20" s="19" t="str">
        <f>[6]Raw!A49</f>
        <v>Wolverine</v>
      </c>
      <c r="B20" s="12">
        <f>[6]Raw!O49</f>
        <v>0</v>
      </c>
      <c r="C20" s="12">
        <f>[6]Raw!P49</f>
        <v>0</v>
      </c>
      <c r="D20" s="12">
        <f>[6]Raw!Q49</f>
        <v>0</v>
      </c>
      <c r="E20" s="12">
        <f>[6]Raw!R49</f>
        <v>0</v>
      </c>
      <c r="F20" s="12">
        <f>[6]Raw!S49</f>
        <v>0</v>
      </c>
      <c r="G20" s="12">
        <f>[6]Raw!T49</f>
        <v>0</v>
      </c>
      <c r="H20" s="12">
        <f>[6]Raw!U49</f>
        <v>0</v>
      </c>
      <c r="I20" s="12">
        <f>[6]Raw!V49</f>
        <v>0</v>
      </c>
      <c r="J20" s="12">
        <f>[6]Raw!W49</f>
        <v>0</v>
      </c>
      <c r="K20" s="12">
        <f>[6]Raw!X49</f>
        <v>0</v>
      </c>
      <c r="L20" s="12">
        <f>[6]Raw!Y49</f>
        <v>0</v>
      </c>
      <c r="M20" s="12">
        <f>[6]Raw!Z49</f>
        <v>0</v>
      </c>
      <c r="N20" s="12">
        <f>[6]Raw!AA49</f>
        <v>0</v>
      </c>
      <c r="P20" s="13">
        <f t="shared" si="1"/>
        <v>0</v>
      </c>
    </row>
    <row r="21" spans="1:16" ht="15" customHeight="1" x14ac:dyDescent="0.15">
      <c r="A21" s="49" t="s">
        <v>18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26" priority="1" operator="equal">
      <formula>0</formula>
    </cfRule>
  </conditionalFormatting>
  <printOptions horizontalCentered="1"/>
  <pageMargins left="1" right="1" top="1" bottom="1" header="0.5" footer="0.5"/>
  <pageSetup scale="92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C290-B2A4-47E7-8604-4D27F0E27A09}">
  <sheetPr>
    <tabColor theme="7"/>
    <pageSetUpPr fitToPage="1"/>
  </sheetPr>
  <dimension ref="A1:P19"/>
  <sheetViews>
    <sheetView view="pageBreakPreview" zoomScaleNormal="100" zoomScaleSheetLayoutView="100" workbookViewId="0">
      <selection activeCell="A6" sqref="A6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1.6640625" style="2" customWidth="1"/>
    <col min="16" max="16" width="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[6]Raw!E10, ", 2012.")</f>
        <v>Table n-m.–Estimated marine mammal harvest by month, Hydaburg,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20</v>
      </c>
      <c r="B4" s="16">
        <f>B6+B10+B14+B15</f>
        <v>7.4375</v>
      </c>
      <c r="C4" s="16">
        <f t="shared" ref="C4:P4" si="0">C6+C10+C14+C15</f>
        <v>7.4375</v>
      </c>
      <c r="D4" s="16">
        <f t="shared" si="0"/>
        <v>47.104166666666664</v>
      </c>
      <c r="E4" s="16">
        <f t="shared" si="0"/>
        <v>12.395833333333332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2.4791666666666665</v>
      </c>
      <c r="J4" s="16">
        <f t="shared" si="0"/>
        <v>0</v>
      </c>
      <c r="K4" s="16">
        <f t="shared" si="0"/>
        <v>0</v>
      </c>
      <c r="L4" s="16">
        <f t="shared" si="0"/>
        <v>4.958333333333333</v>
      </c>
      <c r="M4" s="16">
        <f t="shared" si="0"/>
        <v>0</v>
      </c>
      <c r="N4" s="16">
        <f t="shared" si="0"/>
        <v>2.4791666666666665</v>
      </c>
      <c r="O4" s="17"/>
      <c r="P4" s="16">
        <f t="shared" si="0"/>
        <v>84.291666666666657</v>
      </c>
    </row>
    <row r="5" spans="1:16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x14ac:dyDescent="0.15">
      <c r="A6" s="15" t="str">
        <f>[6]Raw!A52</f>
        <v>Fur seal</v>
      </c>
      <c r="B6" s="12">
        <f>[6]Raw!O52</f>
        <v>0</v>
      </c>
      <c r="C6" s="12">
        <f>[6]Raw!P52</f>
        <v>0</v>
      </c>
      <c r="D6" s="12">
        <f>[6]Raw!Q52</f>
        <v>0</v>
      </c>
      <c r="E6" s="12">
        <f>[6]Raw!R52</f>
        <v>0</v>
      </c>
      <c r="F6" s="12">
        <f>[6]Raw!S52</f>
        <v>0</v>
      </c>
      <c r="G6" s="12">
        <f>[6]Raw!T52</f>
        <v>0</v>
      </c>
      <c r="H6" s="12">
        <f>[6]Raw!U52</f>
        <v>0</v>
      </c>
      <c r="I6" s="12">
        <f>[6]Raw!V52</f>
        <v>0</v>
      </c>
      <c r="J6" s="12">
        <f>[6]Raw!W52</f>
        <v>0</v>
      </c>
      <c r="K6" s="12">
        <f>[6]Raw!X52</f>
        <v>0</v>
      </c>
      <c r="L6" s="12">
        <f>[6]Raw!Y52</f>
        <v>0</v>
      </c>
      <c r="M6" s="12">
        <f>[6]Raw!Z52</f>
        <v>0</v>
      </c>
      <c r="N6" s="12">
        <f>[6]Raw!AA52</f>
        <v>0</v>
      </c>
      <c r="P6" s="13">
        <f t="shared" ref="P6" si="1">SUM(B6:N6)</f>
        <v>0</v>
      </c>
    </row>
    <row r="7" spans="1:16" x14ac:dyDescent="0.15">
      <c r="A7" s="14" t="str">
        <f>[6]Raw!A53</f>
        <v>Fur seal, male</v>
      </c>
      <c r="B7" s="12">
        <f>[6]Raw!O53</f>
        <v>0</v>
      </c>
      <c r="C7" s="12">
        <f>[6]Raw!P53</f>
        <v>0</v>
      </c>
      <c r="D7" s="12">
        <f>[6]Raw!Q53</f>
        <v>0</v>
      </c>
      <c r="E7" s="12">
        <f>[6]Raw!R53</f>
        <v>0</v>
      </c>
      <c r="F7" s="12">
        <f>[6]Raw!S53</f>
        <v>0</v>
      </c>
      <c r="G7" s="12">
        <f>[6]Raw!T53</f>
        <v>0</v>
      </c>
      <c r="H7" s="12">
        <f>[6]Raw!U53</f>
        <v>0</v>
      </c>
      <c r="I7" s="12">
        <f>[6]Raw!V53</f>
        <v>0</v>
      </c>
      <c r="J7" s="12">
        <f>[6]Raw!W53</f>
        <v>0</v>
      </c>
      <c r="K7" s="12">
        <f>[6]Raw!X53</f>
        <v>0</v>
      </c>
      <c r="L7" s="12">
        <f>[6]Raw!Y53</f>
        <v>0</v>
      </c>
      <c r="M7" s="12">
        <f>[6]Raw!Z53</f>
        <v>0</v>
      </c>
      <c r="N7" s="12">
        <f>[6]Raw!AA53</f>
        <v>0</v>
      </c>
      <c r="P7" s="13">
        <f t="shared" ref="P7:P18" si="2">SUM(B7:N7)</f>
        <v>0</v>
      </c>
    </row>
    <row r="8" spans="1:16" x14ac:dyDescent="0.15">
      <c r="A8" s="14" t="str">
        <f>[6]Raw!A54</f>
        <v>Fur seal, female</v>
      </c>
      <c r="B8" s="12">
        <f>[6]Raw!O54</f>
        <v>0</v>
      </c>
      <c r="C8" s="12">
        <f>[6]Raw!P54</f>
        <v>0</v>
      </c>
      <c r="D8" s="12">
        <f>[6]Raw!Q54</f>
        <v>0</v>
      </c>
      <c r="E8" s="12">
        <f>[6]Raw!R54</f>
        <v>0</v>
      </c>
      <c r="F8" s="12">
        <f>[6]Raw!S54</f>
        <v>0</v>
      </c>
      <c r="G8" s="12">
        <f>[6]Raw!T54</f>
        <v>0</v>
      </c>
      <c r="H8" s="12">
        <f>[6]Raw!U54</f>
        <v>0</v>
      </c>
      <c r="I8" s="12">
        <f>[6]Raw!V54</f>
        <v>0</v>
      </c>
      <c r="J8" s="12">
        <f>[6]Raw!W54</f>
        <v>0</v>
      </c>
      <c r="K8" s="12">
        <f>[6]Raw!X54</f>
        <v>0</v>
      </c>
      <c r="L8" s="12">
        <f>[6]Raw!Y54</f>
        <v>0</v>
      </c>
      <c r="M8" s="12">
        <f>[6]Raw!Z54</f>
        <v>0</v>
      </c>
      <c r="N8" s="12">
        <f>[6]Raw!AA54</f>
        <v>0</v>
      </c>
      <c r="P8" s="13">
        <f t="shared" si="2"/>
        <v>0</v>
      </c>
    </row>
    <row r="9" spans="1:16" x14ac:dyDescent="0.15">
      <c r="A9" s="14" t="str">
        <f>[6]Raw!A55</f>
        <v>Fur seal, sex unknown</v>
      </c>
      <c r="B9" s="12">
        <f>[6]Raw!O55</f>
        <v>0</v>
      </c>
      <c r="C9" s="12">
        <f>[6]Raw!P55</f>
        <v>0</v>
      </c>
      <c r="D9" s="12">
        <f>[6]Raw!Q55</f>
        <v>0</v>
      </c>
      <c r="E9" s="12">
        <f>[6]Raw!R55</f>
        <v>0</v>
      </c>
      <c r="F9" s="12">
        <f>[6]Raw!S55</f>
        <v>0</v>
      </c>
      <c r="G9" s="12">
        <f>[6]Raw!T55</f>
        <v>0</v>
      </c>
      <c r="H9" s="12">
        <f>[6]Raw!U55</f>
        <v>0</v>
      </c>
      <c r="I9" s="12">
        <f>[6]Raw!V55</f>
        <v>0</v>
      </c>
      <c r="J9" s="12">
        <f>[6]Raw!W55</f>
        <v>0</v>
      </c>
      <c r="K9" s="12">
        <f>[6]Raw!X55</f>
        <v>0</v>
      </c>
      <c r="L9" s="12">
        <f>[6]Raw!Y55</f>
        <v>0</v>
      </c>
      <c r="M9" s="12">
        <f>[6]Raw!Z55</f>
        <v>0</v>
      </c>
      <c r="N9" s="12">
        <f>[6]Raw!AA55</f>
        <v>0</v>
      </c>
      <c r="P9" s="13">
        <f t="shared" si="2"/>
        <v>0</v>
      </c>
    </row>
    <row r="10" spans="1:16" x14ac:dyDescent="0.15">
      <c r="A10" s="15" t="str">
        <f>[6]Raw!A56</f>
        <v>Harbor seal</v>
      </c>
      <c r="B10" s="12">
        <f>[6]Raw!O56</f>
        <v>7.4375</v>
      </c>
      <c r="C10" s="12">
        <f>[6]Raw!P56</f>
        <v>7.4375</v>
      </c>
      <c r="D10" s="12">
        <f>[6]Raw!Q56</f>
        <v>0</v>
      </c>
      <c r="E10" s="12">
        <f>[6]Raw!R56</f>
        <v>0</v>
      </c>
      <c r="F10" s="12">
        <f>[6]Raw!S56</f>
        <v>0</v>
      </c>
      <c r="G10" s="12">
        <f>[6]Raw!T56</f>
        <v>0</v>
      </c>
      <c r="H10" s="12">
        <f>[6]Raw!U56</f>
        <v>0</v>
      </c>
      <c r="I10" s="12">
        <f>[6]Raw!V56</f>
        <v>2.4791666666666665</v>
      </c>
      <c r="J10" s="12">
        <f>[6]Raw!W56</f>
        <v>0</v>
      </c>
      <c r="K10" s="12">
        <f>[6]Raw!X56</f>
        <v>0</v>
      </c>
      <c r="L10" s="12">
        <f>[6]Raw!Y56</f>
        <v>0</v>
      </c>
      <c r="M10" s="12">
        <f>[6]Raw!Z56</f>
        <v>0</v>
      </c>
      <c r="N10" s="12">
        <f>[6]Raw!AA56</f>
        <v>2.4791666666666665</v>
      </c>
      <c r="P10" s="13">
        <f t="shared" si="2"/>
        <v>19.833333333333336</v>
      </c>
    </row>
    <row r="11" spans="1:16" x14ac:dyDescent="0.15">
      <c r="A11" s="14" t="str">
        <f>[6]Raw!A57</f>
        <v>Harbor seal, male</v>
      </c>
      <c r="B11" s="12">
        <f>[6]Raw!O57</f>
        <v>7.4375</v>
      </c>
      <c r="C11" s="12">
        <f>[6]Raw!P57</f>
        <v>7.4375</v>
      </c>
      <c r="D11" s="12">
        <f>[6]Raw!Q57</f>
        <v>0</v>
      </c>
      <c r="E11" s="12">
        <f>[6]Raw!R57</f>
        <v>0</v>
      </c>
      <c r="F11" s="12">
        <f>[6]Raw!S57</f>
        <v>0</v>
      </c>
      <c r="G11" s="12">
        <f>[6]Raw!T57</f>
        <v>0</v>
      </c>
      <c r="H11" s="12">
        <f>[6]Raw!U57</f>
        <v>0</v>
      </c>
      <c r="I11" s="12">
        <f>[6]Raw!V57</f>
        <v>0</v>
      </c>
      <c r="J11" s="12">
        <f>[6]Raw!W57</f>
        <v>0</v>
      </c>
      <c r="K11" s="12">
        <f>[6]Raw!X57</f>
        <v>0</v>
      </c>
      <c r="L11" s="12">
        <f>[6]Raw!Y57</f>
        <v>0</v>
      </c>
      <c r="M11" s="12">
        <f>[6]Raw!Z57</f>
        <v>0</v>
      </c>
      <c r="N11" s="12">
        <f>[6]Raw!AA57</f>
        <v>2.4791666666666665</v>
      </c>
      <c r="P11" s="13">
        <f t="shared" si="2"/>
        <v>17.354166666666668</v>
      </c>
    </row>
    <row r="12" spans="1:16" x14ac:dyDescent="0.15">
      <c r="A12" s="40" t="str">
        <f>[6]Raw!A58</f>
        <v>Harbor seal, female</v>
      </c>
      <c r="B12" s="12">
        <f>[6]Raw!O58</f>
        <v>0</v>
      </c>
      <c r="C12" s="12">
        <f>[6]Raw!P58</f>
        <v>0</v>
      </c>
      <c r="D12" s="12">
        <f>[6]Raw!Q58</f>
        <v>0</v>
      </c>
      <c r="E12" s="12">
        <f>[6]Raw!R58</f>
        <v>0</v>
      </c>
      <c r="F12" s="12">
        <f>[6]Raw!S58</f>
        <v>0</v>
      </c>
      <c r="G12" s="12">
        <f>[6]Raw!T58</f>
        <v>0</v>
      </c>
      <c r="H12" s="12">
        <f>[6]Raw!U58</f>
        <v>0</v>
      </c>
      <c r="I12" s="12">
        <f>[6]Raw!V58</f>
        <v>0</v>
      </c>
      <c r="J12" s="12">
        <f>[6]Raw!W58</f>
        <v>0</v>
      </c>
      <c r="K12" s="12">
        <f>[6]Raw!X58</f>
        <v>0</v>
      </c>
      <c r="L12" s="12">
        <f>[6]Raw!Y58</f>
        <v>0</v>
      </c>
      <c r="M12" s="12">
        <f>[6]Raw!Z58</f>
        <v>0</v>
      </c>
      <c r="N12" s="12">
        <f>[6]Raw!AA58</f>
        <v>0</v>
      </c>
      <c r="P12" s="13">
        <f t="shared" si="2"/>
        <v>0</v>
      </c>
    </row>
    <row r="13" spans="1:16" ht="14" x14ac:dyDescent="0.15">
      <c r="A13" s="41" t="str">
        <f>[6]Raw!A59</f>
        <v>Harbor seal, sex unknown</v>
      </c>
      <c r="B13" s="20">
        <f>[6]Raw!O59</f>
        <v>0</v>
      </c>
      <c r="C13" s="20">
        <f>[6]Raw!P59</f>
        <v>0</v>
      </c>
      <c r="D13" s="20">
        <f>[6]Raw!Q59</f>
        <v>0</v>
      </c>
      <c r="E13" s="20">
        <f>[6]Raw!R59</f>
        <v>0</v>
      </c>
      <c r="F13" s="20">
        <f>[6]Raw!S59</f>
        <v>0</v>
      </c>
      <c r="G13" s="20">
        <f>[6]Raw!T59</f>
        <v>0</v>
      </c>
      <c r="H13" s="20">
        <f>[6]Raw!U59</f>
        <v>0</v>
      </c>
      <c r="I13" s="20">
        <f>[6]Raw!V59</f>
        <v>2.4791666666666665</v>
      </c>
      <c r="J13" s="20">
        <f>[6]Raw!W59</f>
        <v>0</v>
      </c>
      <c r="K13" s="20">
        <f>[6]Raw!X59</f>
        <v>0</v>
      </c>
      <c r="L13" s="20">
        <f>[6]Raw!Y59</f>
        <v>0</v>
      </c>
      <c r="M13" s="20">
        <f>[6]Raw!Z59</f>
        <v>0</v>
      </c>
      <c r="N13" s="20">
        <f>[6]Raw!AA59</f>
        <v>0</v>
      </c>
      <c r="O13" s="21"/>
      <c r="P13" s="22">
        <f t="shared" si="2"/>
        <v>2.4791666666666665</v>
      </c>
    </row>
    <row r="14" spans="1:16" x14ac:dyDescent="0.15">
      <c r="A14" s="42" t="str">
        <f>[6]Raw!A60</f>
        <v>Sea otter</v>
      </c>
      <c r="B14" s="12">
        <f>[6]Raw!O60</f>
        <v>0</v>
      </c>
      <c r="C14" s="12">
        <f>[6]Raw!P60</f>
        <v>0</v>
      </c>
      <c r="D14" s="12">
        <f>[6]Raw!Q60</f>
        <v>47.104166666666664</v>
      </c>
      <c r="E14" s="12">
        <f>[6]Raw!R60</f>
        <v>12.395833333333332</v>
      </c>
      <c r="F14" s="12">
        <f>[6]Raw!S60</f>
        <v>0</v>
      </c>
      <c r="G14" s="12">
        <f>[6]Raw!T60</f>
        <v>0</v>
      </c>
      <c r="H14" s="12">
        <f>[6]Raw!U60</f>
        <v>0</v>
      </c>
      <c r="I14" s="12">
        <f>[6]Raw!V60</f>
        <v>0</v>
      </c>
      <c r="J14" s="12">
        <f>[6]Raw!W60</f>
        <v>0</v>
      </c>
      <c r="K14" s="12">
        <f>[6]Raw!X60</f>
        <v>0</v>
      </c>
      <c r="L14" s="12">
        <f>[6]Raw!Y60</f>
        <v>4.958333333333333</v>
      </c>
      <c r="M14" s="12">
        <f>[6]Raw!Z60</f>
        <v>0</v>
      </c>
      <c r="N14" s="12">
        <f>[6]Raw!AA60</f>
        <v>0</v>
      </c>
      <c r="P14" s="13">
        <f t="shared" si="2"/>
        <v>64.458333333333329</v>
      </c>
    </row>
    <row r="15" spans="1:16" x14ac:dyDescent="0.15">
      <c r="A15" s="15" t="str">
        <f>[6]Raw!A61</f>
        <v>Steller sea lion</v>
      </c>
      <c r="B15" s="12">
        <f>[6]Raw!O61</f>
        <v>0</v>
      </c>
      <c r="C15" s="12">
        <f>[6]Raw!P61</f>
        <v>0</v>
      </c>
      <c r="D15" s="12">
        <f>[6]Raw!Q61</f>
        <v>0</v>
      </c>
      <c r="E15" s="12">
        <f>[6]Raw!R61</f>
        <v>0</v>
      </c>
      <c r="F15" s="12">
        <f>[6]Raw!S61</f>
        <v>0</v>
      </c>
      <c r="G15" s="12">
        <f>[6]Raw!T61</f>
        <v>0</v>
      </c>
      <c r="H15" s="12">
        <f>[6]Raw!U61</f>
        <v>0</v>
      </c>
      <c r="I15" s="12">
        <f>[6]Raw!V61</f>
        <v>0</v>
      </c>
      <c r="J15" s="12">
        <f>[6]Raw!W61</f>
        <v>0</v>
      </c>
      <c r="K15" s="12">
        <f>[6]Raw!X61</f>
        <v>0</v>
      </c>
      <c r="L15" s="12">
        <f>[6]Raw!Y61</f>
        <v>0</v>
      </c>
      <c r="M15" s="12">
        <f>[6]Raw!Z61</f>
        <v>0</v>
      </c>
      <c r="N15" s="12">
        <f>[6]Raw!AA61</f>
        <v>0</v>
      </c>
      <c r="P15" s="13">
        <f t="shared" si="2"/>
        <v>0</v>
      </c>
    </row>
    <row r="16" spans="1:16" x14ac:dyDescent="0.15">
      <c r="A16" s="14" t="str">
        <f>[6]Raw!A62</f>
        <v>Steller sea lion, male</v>
      </c>
      <c r="B16" s="12">
        <f>[6]Raw!O62</f>
        <v>0</v>
      </c>
      <c r="C16" s="12">
        <f>[6]Raw!P62</f>
        <v>0</v>
      </c>
      <c r="D16" s="12">
        <f>[6]Raw!Q62</f>
        <v>0</v>
      </c>
      <c r="E16" s="12">
        <f>[6]Raw!R62</f>
        <v>0</v>
      </c>
      <c r="F16" s="12">
        <f>[6]Raw!S62</f>
        <v>0</v>
      </c>
      <c r="G16" s="12">
        <f>[6]Raw!T62</f>
        <v>0</v>
      </c>
      <c r="H16" s="12">
        <f>[6]Raw!U62</f>
        <v>0</v>
      </c>
      <c r="I16" s="12">
        <f>[6]Raw!V62</f>
        <v>0</v>
      </c>
      <c r="J16" s="12">
        <f>[6]Raw!W62</f>
        <v>0</v>
      </c>
      <c r="K16" s="12">
        <f>[6]Raw!X62</f>
        <v>0</v>
      </c>
      <c r="L16" s="12">
        <f>[6]Raw!Y62</f>
        <v>0</v>
      </c>
      <c r="M16" s="12">
        <f>[6]Raw!Z62</f>
        <v>0</v>
      </c>
      <c r="N16" s="12">
        <f>[6]Raw!AA62</f>
        <v>0</v>
      </c>
      <c r="P16" s="13">
        <f t="shared" si="2"/>
        <v>0</v>
      </c>
    </row>
    <row r="17" spans="1:16" x14ac:dyDescent="0.15">
      <c r="A17" s="14" t="str">
        <f>[6]Raw!A63</f>
        <v>Steller sea lion, female</v>
      </c>
      <c r="B17" s="12">
        <f>[6]Raw!O63</f>
        <v>0</v>
      </c>
      <c r="C17" s="12">
        <f>[6]Raw!P63</f>
        <v>0</v>
      </c>
      <c r="D17" s="12">
        <f>[6]Raw!Q63</f>
        <v>0</v>
      </c>
      <c r="E17" s="12">
        <f>[6]Raw!R63</f>
        <v>0</v>
      </c>
      <c r="F17" s="12">
        <f>[6]Raw!S63</f>
        <v>0</v>
      </c>
      <c r="G17" s="12">
        <f>[6]Raw!T63</f>
        <v>0</v>
      </c>
      <c r="H17" s="12">
        <f>[6]Raw!U63</f>
        <v>0</v>
      </c>
      <c r="I17" s="12">
        <f>[6]Raw!V63</f>
        <v>0</v>
      </c>
      <c r="J17" s="12">
        <f>[6]Raw!W63</f>
        <v>0</v>
      </c>
      <c r="K17" s="12">
        <f>[6]Raw!X63</f>
        <v>0</v>
      </c>
      <c r="L17" s="12">
        <f>[6]Raw!Y63</f>
        <v>0</v>
      </c>
      <c r="M17" s="12">
        <f>[6]Raw!Z63</f>
        <v>0</v>
      </c>
      <c r="N17" s="12">
        <f>[6]Raw!AA63</f>
        <v>0</v>
      </c>
      <c r="P17" s="13">
        <f t="shared" si="2"/>
        <v>0</v>
      </c>
    </row>
    <row r="18" spans="1:16" ht="14" x14ac:dyDescent="0.15">
      <c r="A18" s="26" t="str">
        <f>[6]Raw!A64</f>
        <v>Steller sea lion, sex unknown</v>
      </c>
      <c r="B18" s="20">
        <f>[6]Raw!O64</f>
        <v>0</v>
      </c>
      <c r="C18" s="20">
        <f>[6]Raw!P64</f>
        <v>0</v>
      </c>
      <c r="D18" s="20">
        <f>[6]Raw!Q64</f>
        <v>0</v>
      </c>
      <c r="E18" s="20">
        <f>[6]Raw!R64</f>
        <v>0</v>
      </c>
      <c r="F18" s="20">
        <f>[6]Raw!S64</f>
        <v>0</v>
      </c>
      <c r="G18" s="20">
        <f>[6]Raw!T64</f>
        <v>0</v>
      </c>
      <c r="H18" s="20">
        <f>[6]Raw!U64</f>
        <v>0</v>
      </c>
      <c r="I18" s="20">
        <f>[6]Raw!V64</f>
        <v>0</v>
      </c>
      <c r="J18" s="20">
        <f>[6]Raw!W64</f>
        <v>0</v>
      </c>
      <c r="K18" s="20">
        <f>[6]Raw!X64</f>
        <v>0</v>
      </c>
      <c r="L18" s="20">
        <f>[6]Raw!Y64</f>
        <v>0</v>
      </c>
      <c r="M18" s="20">
        <f>[6]Raw!Z64</f>
        <v>0</v>
      </c>
      <c r="N18" s="20">
        <f>[6]Raw!AA64</f>
        <v>0</v>
      </c>
      <c r="O18" s="21"/>
      <c r="P18" s="22">
        <f t="shared" si="2"/>
        <v>0</v>
      </c>
    </row>
    <row r="19" spans="1:16" ht="15" customHeight="1" x14ac:dyDescent="0.15">
      <c r="A19" s="49" t="s">
        <v>18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</sheetData>
  <mergeCells count="6">
    <mergeCell ref="A19:P19"/>
    <mergeCell ref="A1:P1"/>
    <mergeCell ref="A2:A3"/>
    <mergeCell ref="B2:N2"/>
    <mergeCell ref="O2:O3"/>
    <mergeCell ref="P2:P3"/>
  </mergeCells>
  <conditionalFormatting sqref="B4:P18">
    <cfRule type="cellIs" dxfId="25" priority="1" operator="equal">
      <formula>0</formula>
    </cfRule>
  </conditionalFormatting>
  <printOptions horizontalCentered="1"/>
  <pageMargins left="1" right="1" top="1" bottom="1" header="0.5" footer="0.5"/>
  <pageSetup scale="92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3143-7DBD-4EE1-A5BE-4A881A3377F1}">
  <sheetPr>
    <tabColor theme="7"/>
    <pageSetUpPr fitToPage="1"/>
  </sheetPr>
  <dimension ref="A1:Q29"/>
  <sheetViews>
    <sheetView view="pageBreakPreview" zoomScaleNormal="100" zoomScaleSheetLayoutView="100" workbookViewId="0">
      <selection activeCell="A6" sqref="A6"/>
    </sheetView>
  </sheetViews>
  <sheetFormatPr baseColWidth="10" defaultColWidth="9.1640625" defaultRowHeight="13" x14ac:dyDescent="0.15"/>
  <cols>
    <col min="1" max="1" width="22.6640625" style="2" bestFit="1" customWidth="1"/>
    <col min="2" max="2" width="6.33203125" style="2" bestFit="1" customWidth="1"/>
    <col min="3" max="3" width="7" style="2" bestFit="1" customWidth="1"/>
    <col min="4" max="4" width="7.33203125" style="2" customWidth="1"/>
    <col min="5" max="5" width="3.6640625" style="2" bestFit="1" customWidth="1"/>
    <col min="6" max="6" width="8.1640625" style="2" bestFit="1" customWidth="1"/>
    <col min="7" max="7" width="0.83203125" style="2" customWidth="1"/>
    <col min="8" max="8" width="5" style="2" bestFit="1" customWidth="1"/>
    <col min="9" max="16" width="9.1640625" style="2"/>
    <col min="17" max="17" width="1.5" style="2" bestFit="1" customWidth="1"/>
    <col min="18" max="16384" width="9.1640625" style="2"/>
  </cols>
  <sheetData>
    <row r="1" spans="1:8" s="1" customFormat="1" ht="25" customHeight="1" x14ac:dyDescent="0.15">
      <c r="A1" s="54" t="str">
        <f>CONCATENATE("Table n-m.–Estimated bird harvest by season, ", [6]Raw!E10, ", 2012.")</f>
        <v>Table n-m.–Estimated bird harvest by season, Hydaburg, 2012.</v>
      </c>
      <c r="B1" s="54"/>
      <c r="C1" s="54"/>
      <c r="D1" s="54"/>
      <c r="E1" s="54"/>
      <c r="F1" s="54"/>
      <c r="G1" s="54"/>
      <c r="H1" s="54"/>
    </row>
    <row r="2" spans="1:8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8" ht="28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8" s="7" customFormat="1" x14ac:dyDescent="0.15">
      <c r="A4" s="4" t="s">
        <v>27</v>
      </c>
      <c r="B4" s="13">
        <f>SUM(B6:B24)</f>
        <v>17.354166666666664</v>
      </c>
      <c r="C4" s="13">
        <f>SUM(C6:C24)</f>
        <v>0</v>
      </c>
      <c r="D4" s="13">
        <f>SUM(D6:D24)</f>
        <v>0</v>
      </c>
      <c r="E4" s="13">
        <f>SUM(E6:E24)</f>
        <v>0</v>
      </c>
      <c r="F4" s="13">
        <f>SUM(F6:F24)</f>
        <v>0</v>
      </c>
      <c r="G4" s="17"/>
      <c r="H4" s="13">
        <f>SUM(H6:H24)</f>
        <v>17.354166666666664</v>
      </c>
    </row>
    <row r="5" spans="1:8" x14ac:dyDescent="0.15">
      <c r="A5" s="8"/>
      <c r="B5" s="12"/>
      <c r="C5" s="12"/>
      <c r="D5" s="12"/>
      <c r="E5" s="12"/>
      <c r="F5" s="12"/>
      <c r="H5" s="12"/>
    </row>
    <row r="6" spans="1:8" x14ac:dyDescent="0.15">
      <c r="A6" s="11" t="str">
        <f>[6]Raw!A65</f>
        <v>Goldeneye</v>
      </c>
      <c r="B6" s="12">
        <f>[6]Raw!AB65</f>
        <v>0</v>
      </c>
      <c r="C6" s="12">
        <f>[6]Raw!AD65</f>
        <v>0</v>
      </c>
      <c r="D6" s="12">
        <f>[6]Raw!AC65</f>
        <v>0</v>
      </c>
      <c r="E6" s="12">
        <f>[6]Raw!AE65</f>
        <v>0</v>
      </c>
      <c r="F6" s="12">
        <f>[6]Raw!AA65</f>
        <v>0</v>
      </c>
      <c r="H6" s="13">
        <f>SUM(B6:F6)</f>
        <v>0</v>
      </c>
    </row>
    <row r="7" spans="1:8" x14ac:dyDescent="0.15">
      <c r="A7" s="11" t="str">
        <f>[6]Raw!A66</f>
        <v>Mallard</v>
      </c>
      <c r="B7" s="12">
        <f>[6]Raw!AB66</f>
        <v>4.958333333333333</v>
      </c>
      <c r="C7" s="12">
        <f>[6]Raw!AD66</f>
        <v>0</v>
      </c>
      <c r="D7" s="12">
        <f>[6]Raw!AC66</f>
        <v>0</v>
      </c>
      <c r="E7" s="12">
        <f>[6]Raw!AE66</f>
        <v>0</v>
      </c>
      <c r="F7" s="12">
        <f>[6]Raw!AA66</f>
        <v>0</v>
      </c>
      <c r="H7" s="13">
        <f>SUM(B7:F7)</f>
        <v>4.958333333333333</v>
      </c>
    </row>
    <row r="8" spans="1:8" x14ac:dyDescent="0.15">
      <c r="A8" s="11" t="str">
        <f>[6]Raw!A67</f>
        <v>Long-tailed duck</v>
      </c>
      <c r="B8" s="12">
        <f>[6]Raw!AB67</f>
        <v>0</v>
      </c>
      <c r="C8" s="12">
        <f>[6]Raw!AD67</f>
        <v>0</v>
      </c>
      <c r="D8" s="12">
        <f>[6]Raw!AC67</f>
        <v>0</v>
      </c>
      <c r="E8" s="12">
        <f>[6]Raw!AE67</f>
        <v>0</v>
      </c>
      <c r="F8" s="12">
        <f>[6]Raw!AA67</f>
        <v>0</v>
      </c>
      <c r="H8" s="13">
        <f t="shared" ref="H8:H24" si="0">SUM(B8:F8)</f>
        <v>0</v>
      </c>
    </row>
    <row r="9" spans="1:8" x14ac:dyDescent="0.15">
      <c r="A9" s="11" t="str">
        <f>[6]Raw!A68</f>
        <v>Northern pintail</v>
      </c>
      <c r="B9" s="12">
        <f>[6]Raw!AB68</f>
        <v>7.4375</v>
      </c>
      <c r="C9" s="12">
        <f>[6]Raw!AD68</f>
        <v>0</v>
      </c>
      <c r="D9" s="12">
        <f>[6]Raw!AC68</f>
        <v>0</v>
      </c>
      <c r="E9" s="12">
        <f>[6]Raw!AE68</f>
        <v>0</v>
      </c>
      <c r="F9" s="12">
        <f>[6]Raw!AA68</f>
        <v>0</v>
      </c>
      <c r="H9" s="13">
        <f t="shared" si="0"/>
        <v>7.4375</v>
      </c>
    </row>
    <row r="10" spans="1:8" x14ac:dyDescent="0.15">
      <c r="A10" s="11" t="str">
        <f>[6]Raw!A69</f>
        <v>Scaup</v>
      </c>
      <c r="B10" s="12">
        <f>[6]Raw!AB69</f>
        <v>4.958333333333333</v>
      </c>
      <c r="C10" s="12">
        <f>[6]Raw!AD69</f>
        <v>0</v>
      </c>
      <c r="D10" s="12">
        <f>[6]Raw!AC69</f>
        <v>0</v>
      </c>
      <c r="E10" s="12">
        <f>[6]Raw!AE69</f>
        <v>0</v>
      </c>
      <c r="F10" s="12">
        <f>[6]Raw!AA69</f>
        <v>0</v>
      </c>
      <c r="H10" s="13">
        <f t="shared" si="0"/>
        <v>4.958333333333333</v>
      </c>
    </row>
    <row r="11" spans="1:8" x14ac:dyDescent="0.15">
      <c r="A11" s="11" t="str">
        <f>[6]Raw!A70</f>
        <v>Teal</v>
      </c>
      <c r="B11" s="12">
        <f>[6]Raw!AB70</f>
        <v>0</v>
      </c>
      <c r="C11" s="12">
        <f>[6]Raw!AD70</f>
        <v>0</v>
      </c>
      <c r="D11" s="12">
        <f>[6]Raw!AC70</f>
        <v>0</v>
      </c>
      <c r="E11" s="12">
        <f>[6]Raw!AE70</f>
        <v>0</v>
      </c>
      <c r="F11" s="12">
        <f>[6]Raw!AA70</f>
        <v>0</v>
      </c>
      <c r="H11" s="13">
        <f t="shared" si="0"/>
        <v>0</v>
      </c>
    </row>
    <row r="12" spans="1:8" x14ac:dyDescent="0.15">
      <c r="A12" s="11" t="str">
        <f>[6]Raw!A71</f>
        <v>Wigeon</v>
      </c>
      <c r="B12" s="12">
        <f>[6]Raw!AB71</f>
        <v>0</v>
      </c>
      <c r="C12" s="12">
        <f>[6]Raw!AD71</f>
        <v>0</v>
      </c>
      <c r="D12" s="12">
        <f>[6]Raw!AC71</f>
        <v>0</v>
      </c>
      <c r="E12" s="12">
        <f>[6]Raw!AE71</f>
        <v>0</v>
      </c>
      <c r="F12" s="12">
        <f>[6]Raw!AA71</f>
        <v>0</v>
      </c>
      <c r="H12" s="13">
        <f t="shared" si="0"/>
        <v>0</v>
      </c>
    </row>
    <row r="13" spans="1:8" x14ac:dyDescent="0.15">
      <c r="A13" s="11" t="str">
        <f>[6]Raw!A72</f>
        <v>Unknown ducks</v>
      </c>
      <c r="B13" s="12">
        <f>[6]Raw!AB72</f>
        <v>0</v>
      </c>
      <c r="C13" s="12">
        <f>[6]Raw!AD72</f>
        <v>0</v>
      </c>
      <c r="D13" s="12">
        <f>[6]Raw!AC72</f>
        <v>0</v>
      </c>
      <c r="E13" s="12">
        <f>[6]Raw!AE72</f>
        <v>0</v>
      </c>
      <c r="F13" s="12">
        <f>[6]Raw!AA72</f>
        <v>0</v>
      </c>
      <c r="H13" s="13">
        <f t="shared" si="0"/>
        <v>0</v>
      </c>
    </row>
    <row r="14" spans="1:8" ht="26.5" customHeight="1" x14ac:dyDescent="0.15">
      <c r="A14" s="19" t="str">
        <f>[6]Raw!A73</f>
        <v>Unknown Canada/cackling geese</v>
      </c>
      <c r="B14" s="20">
        <f>[6]Raw!AB73</f>
        <v>0</v>
      </c>
      <c r="C14" s="20">
        <f>[6]Raw!AD73</f>
        <v>0</v>
      </c>
      <c r="D14" s="20">
        <f>[6]Raw!AC73</f>
        <v>0</v>
      </c>
      <c r="E14" s="20">
        <f>[6]Raw!AE73</f>
        <v>0</v>
      </c>
      <c r="F14" s="20">
        <f>[6]Raw!AA73</f>
        <v>0</v>
      </c>
      <c r="G14" s="21"/>
      <c r="H14" s="22">
        <f t="shared" si="0"/>
        <v>0</v>
      </c>
    </row>
    <row r="15" spans="1:8" x14ac:dyDescent="0.15">
      <c r="A15" s="11" t="str">
        <f>[6]Raw!A74</f>
        <v>White-fronted goose</v>
      </c>
      <c r="B15" s="12">
        <f>[6]Raw!AB74</f>
        <v>0</v>
      </c>
      <c r="C15" s="12">
        <f>[6]Raw!AD74</f>
        <v>0</v>
      </c>
      <c r="D15" s="12">
        <f>[6]Raw!AC74</f>
        <v>0</v>
      </c>
      <c r="E15" s="12">
        <f>[6]Raw!AE74</f>
        <v>0</v>
      </c>
      <c r="F15" s="12">
        <f>[6]Raw!AA74</f>
        <v>0</v>
      </c>
      <c r="H15" s="13">
        <f t="shared" si="0"/>
        <v>0</v>
      </c>
    </row>
    <row r="16" spans="1:8" x14ac:dyDescent="0.15">
      <c r="A16" s="11" t="str">
        <f>[6]Raw!A75</f>
        <v>Unknown geese</v>
      </c>
      <c r="B16" s="12">
        <f>[6]Raw!AB75</f>
        <v>0</v>
      </c>
      <c r="C16" s="12">
        <f>[6]Raw!AD75</f>
        <v>0</v>
      </c>
      <c r="D16" s="12">
        <f>[6]Raw!AC75</f>
        <v>0</v>
      </c>
      <c r="E16" s="12">
        <f>[6]Raw!AE75</f>
        <v>0</v>
      </c>
      <c r="F16" s="12">
        <f>[6]Raw!AA75</f>
        <v>0</v>
      </c>
      <c r="H16" s="13">
        <f t="shared" si="0"/>
        <v>0</v>
      </c>
    </row>
    <row r="17" spans="1:17" x14ac:dyDescent="0.15">
      <c r="A17" s="11" t="str">
        <f>[6]Raw!A76</f>
        <v>Unknown swans</v>
      </c>
      <c r="B17" s="12">
        <f>[6]Raw!AB76</f>
        <v>0</v>
      </c>
      <c r="C17" s="12">
        <f>[6]Raw!AD76</f>
        <v>0</v>
      </c>
      <c r="D17" s="12">
        <f>[6]Raw!AC76</f>
        <v>0</v>
      </c>
      <c r="E17" s="12">
        <f>[6]Raw!AE76</f>
        <v>0</v>
      </c>
      <c r="F17" s="12">
        <f>[6]Raw!AA76</f>
        <v>0</v>
      </c>
      <c r="H17" s="13">
        <f t="shared" si="0"/>
        <v>0</v>
      </c>
    </row>
    <row r="18" spans="1:17" x14ac:dyDescent="0.15">
      <c r="A18" s="11" t="str">
        <f>[6]Raw!A77</f>
        <v>Sandhill crane</v>
      </c>
      <c r="B18" s="12">
        <f>[6]Raw!AB77</f>
        <v>0</v>
      </c>
      <c r="C18" s="12">
        <f>[6]Raw!AD77</f>
        <v>0</v>
      </c>
      <c r="D18" s="12">
        <f>[6]Raw!AC77</f>
        <v>0</v>
      </c>
      <c r="E18" s="12">
        <f>[6]Raw!AE77</f>
        <v>0</v>
      </c>
      <c r="F18" s="12">
        <f>[6]Raw!AA77</f>
        <v>0</v>
      </c>
      <c r="H18" s="13">
        <f t="shared" si="0"/>
        <v>0</v>
      </c>
    </row>
    <row r="19" spans="1:17" x14ac:dyDescent="0.15">
      <c r="A19" s="11" t="str">
        <f>[6]Raw!A78</f>
        <v>Black oystercatcher</v>
      </c>
      <c r="B19" s="12">
        <f>[6]Raw!AB78</f>
        <v>0</v>
      </c>
      <c r="C19" s="12">
        <f>[6]Raw!AD78</f>
        <v>0</v>
      </c>
      <c r="D19" s="12">
        <f>[6]Raw!AC78</f>
        <v>0</v>
      </c>
      <c r="E19" s="12">
        <f>[6]Raw!AE78</f>
        <v>0</v>
      </c>
      <c r="F19" s="12">
        <f>[6]Raw!AA78</f>
        <v>0</v>
      </c>
      <c r="H19" s="13">
        <f t="shared" si="0"/>
        <v>0</v>
      </c>
    </row>
    <row r="20" spans="1:17" x14ac:dyDescent="0.15">
      <c r="A20" s="11" t="str">
        <f>[6]Raw!A79</f>
        <v>Unknown shorebirds–small</v>
      </c>
      <c r="B20" s="12">
        <f>[6]Raw!AB79</f>
        <v>0</v>
      </c>
      <c r="C20" s="12">
        <f>[6]Raw!AD79</f>
        <v>0</v>
      </c>
      <c r="D20" s="12">
        <f>[6]Raw!AC79</f>
        <v>0</v>
      </c>
      <c r="E20" s="12">
        <f>[6]Raw!AE79</f>
        <v>0</v>
      </c>
      <c r="F20" s="12">
        <f>[6]Raw!AA79</f>
        <v>0</v>
      </c>
      <c r="H20" s="13">
        <f t="shared" si="0"/>
        <v>0</v>
      </c>
    </row>
    <row r="21" spans="1:17" x14ac:dyDescent="0.15">
      <c r="A21" s="11" t="str">
        <f>[6]Raw!A80</f>
        <v>Unknown shorebirds–large</v>
      </c>
      <c r="B21" s="12">
        <f>[6]Raw!AB80</f>
        <v>0</v>
      </c>
      <c r="C21" s="12">
        <f>[6]Raw!AD80</f>
        <v>0</v>
      </c>
      <c r="D21" s="12">
        <f>[6]Raw!AC80</f>
        <v>0</v>
      </c>
      <c r="E21" s="12">
        <f>[6]Raw!AE80</f>
        <v>0</v>
      </c>
      <c r="F21" s="12">
        <f>[6]Raw!AA80</f>
        <v>0</v>
      </c>
      <c r="H21" s="13">
        <f t="shared" si="0"/>
        <v>0</v>
      </c>
    </row>
    <row r="22" spans="1:17" x14ac:dyDescent="0.15">
      <c r="A22" s="11" t="str">
        <f>[6]Raw!A81</f>
        <v>Unknown loon</v>
      </c>
      <c r="B22" s="12">
        <f>[6]Raw!AB81</f>
        <v>0</v>
      </c>
      <c r="C22" s="12">
        <f>[6]Raw!AD81</f>
        <v>0</v>
      </c>
      <c r="D22" s="12">
        <f>[6]Raw!AC81</f>
        <v>0</v>
      </c>
      <c r="E22" s="12">
        <f>[6]Raw!AE81</f>
        <v>0</v>
      </c>
      <c r="F22" s="12">
        <f>[6]Raw!AA81</f>
        <v>0</v>
      </c>
      <c r="H22" s="13">
        <f t="shared" si="0"/>
        <v>0</v>
      </c>
    </row>
    <row r="23" spans="1:17" x14ac:dyDescent="0.15">
      <c r="A23" s="11" t="str">
        <f>[6]Raw!A82</f>
        <v>Unknown seabirds</v>
      </c>
      <c r="B23" s="12">
        <f>[6]Raw!AB82</f>
        <v>0</v>
      </c>
      <c r="C23" s="12">
        <f>[6]Raw!AD82</f>
        <v>0</v>
      </c>
      <c r="D23" s="12">
        <f>[6]Raw!AC82</f>
        <v>0</v>
      </c>
      <c r="E23" s="12">
        <f>[6]Raw!AE82</f>
        <v>0</v>
      </c>
      <c r="F23" s="12">
        <f>[6]Raw!AA82</f>
        <v>0</v>
      </c>
      <c r="H23" s="13">
        <f t="shared" si="0"/>
        <v>0</v>
      </c>
    </row>
    <row r="24" spans="1:17" x14ac:dyDescent="0.15">
      <c r="A24" s="11" t="str">
        <f>[6]Raw!A83</f>
        <v>Grouse</v>
      </c>
      <c r="B24" s="12">
        <f>[6]Raw!AB83</f>
        <v>0</v>
      </c>
      <c r="C24" s="12">
        <f>[6]Raw!AD83</f>
        <v>0</v>
      </c>
      <c r="D24" s="12">
        <f>[6]Raw!AC83</f>
        <v>0</v>
      </c>
      <c r="E24" s="12">
        <f>[6]Raw!AE83</f>
        <v>0</v>
      </c>
      <c r="F24" s="12">
        <f>[6]Raw!AA83</f>
        <v>0</v>
      </c>
      <c r="H24" s="13">
        <f t="shared" si="0"/>
        <v>0</v>
      </c>
    </row>
    <row r="25" spans="1:17" ht="15" customHeight="1" x14ac:dyDescent="0.15">
      <c r="A25" s="55" t="s">
        <v>18</v>
      </c>
      <c r="B25" s="55"/>
      <c r="C25" s="55"/>
      <c r="D25" s="55"/>
      <c r="E25" s="55"/>
      <c r="F25" s="55"/>
      <c r="G25" s="55"/>
      <c r="H25" s="55"/>
    </row>
    <row r="29" spans="1:17" x14ac:dyDescent="0.15">
      <c r="Q29" s="2" t="s">
        <v>17</v>
      </c>
    </row>
  </sheetData>
  <mergeCells count="6">
    <mergeCell ref="A25:H25"/>
    <mergeCell ref="A1:H1"/>
    <mergeCell ref="A2:A3"/>
    <mergeCell ref="B2:F2"/>
    <mergeCell ref="G2:G3"/>
    <mergeCell ref="H2:H3"/>
  </mergeCells>
  <conditionalFormatting sqref="B4:H24">
    <cfRule type="cellIs" dxfId="24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BB0F-6C6E-44C8-8A95-CA949A1E061A}">
  <sheetPr>
    <tabColor rgb="FF7030A0"/>
    <pageSetUpPr fitToPage="1"/>
  </sheetPr>
  <dimension ref="A1:R38"/>
  <sheetViews>
    <sheetView tabSelected="1" zoomScaleNormal="100" workbookViewId="0">
      <selection activeCell="Y48" sqref="Y48"/>
    </sheetView>
  </sheetViews>
  <sheetFormatPr baseColWidth="10" defaultColWidth="9.1640625" defaultRowHeight="13" x14ac:dyDescent="0.15"/>
  <cols>
    <col min="1" max="1" width="25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4.33203125" style="2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2" bestFit="1" customWidth="1"/>
    <col min="17" max="17" width="9.1640625" style="2"/>
    <col min="18" max="18" width="1.5" style="2" bestFit="1" customWidth="1"/>
    <col min="19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[7]Raw!E10, ", 2012.")</f>
        <v>Table n-m.–Estimated large land mammal harvest by month and sex, Whale Pass,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16</v>
      </c>
      <c r="B4" s="5">
        <f>B6+B10+B14+B18+B22+B26+B30+B34</f>
        <v>0</v>
      </c>
      <c r="C4" s="5">
        <f>C6+C10+C14+C18+C22+C26+C30+C34</f>
        <v>0</v>
      </c>
      <c r="D4" s="5">
        <f>D6+D10+D14+D18+D22+D26+D30+D34</f>
        <v>0</v>
      </c>
      <c r="E4" s="5">
        <f t="shared" ref="E4:N4" si="0">E6+E10+E14+E18+E22+E26+E30+E34</f>
        <v>0</v>
      </c>
      <c r="F4" s="5">
        <f t="shared" si="0"/>
        <v>0</v>
      </c>
      <c r="G4" s="5">
        <f t="shared" si="0"/>
        <v>0</v>
      </c>
      <c r="H4" s="5">
        <f t="shared" si="0"/>
        <v>3.8571428571428577</v>
      </c>
      <c r="I4" s="5">
        <f t="shared" si="0"/>
        <v>14.142857142857144</v>
      </c>
      <c r="J4" s="5">
        <f t="shared" si="0"/>
        <v>12.857142857142859</v>
      </c>
      <c r="K4" s="5">
        <f t="shared" si="0"/>
        <v>9</v>
      </c>
      <c r="L4" s="5">
        <f t="shared" si="0"/>
        <v>6.4285714285714288</v>
      </c>
      <c r="M4" s="5">
        <f t="shared" si="0"/>
        <v>2.5714285714285716</v>
      </c>
      <c r="N4" s="5">
        <f t="shared" si="0"/>
        <v>5.1428571428571432</v>
      </c>
      <c r="O4" s="6"/>
      <c r="P4" s="5">
        <f>P6+P10+P14+P22+P26+P30+P34+P18</f>
        <v>54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x14ac:dyDescent="0.15">
      <c r="A6" s="11" t="str">
        <f>[7]Raw!A2</f>
        <v>Black bear</v>
      </c>
      <c r="B6" s="12">
        <f>[7]Raw!O2</f>
        <v>0</v>
      </c>
      <c r="C6" s="12">
        <f>[7]Raw!P2</f>
        <v>0</v>
      </c>
      <c r="D6" s="12">
        <f>[7]Raw!Q2</f>
        <v>0</v>
      </c>
      <c r="E6" s="12">
        <f>[7]Raw!R2</f>
        <v>0</v>
      </c>
      <c r="F6" s="12">
        <f>[7]Raw!S2</f>
        <v>0</v>
      </c>
      <c r="G6" s="12">
        <f>[7]Raw!T2</f>
        <v>0</v>
      </c>
      <c r="H6" s="12">
        <f>[7]Raw!U2</f>
        <v>0</v>
      </c>
      <c r="I6" s="12">
        <f>[7]Raw!V2</f>
        <v>0</v>
      </c>
      <c r="J6" s="12">
        <f>[7]Raw!W2</f>
        <v>0</v>
      </c>
      <c r="K6" s="12">
        <f>[7]Raw!X2</f>
        <v>0</v>
      </c>
      <c r="L6" s="12">
        <f>[7]Raw!Y2</f>
        <v>0</v>
      </c>
      <c r="M6" s="12">
        <f>[7]Raw!Z2</f>
        <v>0</v>
      </c>
      <c r="N6" s="12">
        <f>[7]Raw!AA2</f>
        <v>0</v>
      </c>
      <c r="P6" s="13">
        <f>SUM(B6:N6)</f>
        <v>0</v>
      </c>
    </row>
    <row r="7" spans="1:16" x14ac:dyDescent="0.15">
      <c r="A7" s="14" t="str">
        <f>[7]Raw!A3</f>
        <v>Black bear, male</v>
      </c>
      <c r="B7" s="12">
        <f>[7]Raw!O3</f>
        <v>0</v>
      </c>
      <c r="C7" s="12">
        <f>[7]Raw!P3</f>
        <v>0</v>
      </c>
      <c r="D7" s="12">
        <f>[7]Raw!Q3</f>
        <v>0</v>
      </c>
      <c r="E7" s="12">
        <f>[7]Raw!R3</f>
        <v>0</v>
      </c>
      <c r="F7" s="12">
        <f>[7]Raw!S3</f>
        <v>0</v>
      </c>
      <c r="G7" s="12">
        <f>[7]Raw!T3</f>
        <v>0</v>
      </c>
      <c r="H7" s="12">
        <f>[7]Raw!U3</f>
        <v>0</v>
      </c>
      <c r="I7" s="12">
        <f>[7]Raw!V3</f>
        <v>0</v>
      </c>
      <c r="J7" s="12">
        <f>[7]Raw!W3</f>
        <v>0</v>
      </c>
      <c r="K7" s="12">
        <f>[7]Raw!X3</f>
        <v>0</v>
      </c>
      <c r="L7" s="12">
        <f>[7]Raw!Y3</f>
        <v>0</v>
      </c>
      <c r="M7" s="12">
        <f>[7]Raw!Z3</f>
        <v>0</v>
      </c>
      <c r="N7" s="12">
        <f>[7]Raw!AA3</f>
        <v>0</v>
      </c>
      <c r="P7" s="13">
        <f t="shared" ref="P7:P37" si="1">SUM(B7:N7)</f>
        <v>0</v>
      </c>
    </row>
    <row r="8" spans="1:16" x14ac:dyDescent="0.15">
      <c r="A8" s="14" t="str">
        <f>[7]Raw!A4</f>
        <v>Black bear, female</v>
      </c>
      <c r="B8" s="12">
        <f>[7]Raw!O4</f>
        <v>0</v>
      </c>
      <c r="C8" s="12">
        <f>[7]Raw!P4</f>
        <v>0</v>
      </c>
      <c r="D8" s="12">
        <f>[7]Raw!Q4</f>
        <v>0</v>
      </c>
      <c r="E8" s="12">
        <f>[7]Raw!R4</f>
        <v>0</v>
      </c>
      <c r="F8" s="12">
        <f>[7]Raw!S4</f>
        <v>0</v>
      </c>
      <c r="G8" s="12">
        <f>[7]Raw!T4</f>
        <v>0</v>
      </c>
      <c r="H8" s="12">
        <f>[7]Raw!U4</f>
        <v>0</v>
      </c>
      <c r="I8" s="12">
        <f>[7]Raw!V4</f>
        <v>0</v>
      </c>
      <c r="J8" s="12">
        <f>[7]Raw!W4</f>
        <v>0</v>
      </c>
      <c r="K8" s="12">
        <f>[7]Raw!X4</f>
        <v>0</v>
      </c>
      <c r="L8" s="12">
        <f>[7]Raw!Y4</f>
        <v>0</v>
      </c>
      <c r="M8" s="12">
        <f>[7]Raw!Z4</f>
        <v>0</v>
      </c>
      <c r="N8" s="12">
        <f>[7]Raw!AA4</f>
        <v>0</v>
      </c>
      <c r="P8" s="13">
        <f t="shared" si="1"/>
        <v>0</v>
      </c>
    </row>
    <row r="9" spans="1:16" x14ac:dyDescent="0.15">
      <c r="A9" s="14" t="str">
        <f>[7]Raw!A5</f>
        <v>Black bear, sex unknown</v>
      </c>
      <c r="B9" s="12">
        <f>[7]Raw!O5</f>
        <v>0</v>
      </c>
      <c r="C9" s="12">
        <f>[7]Raw!P5</f>
        <v>0</v>
      </c>
      <c r="D9" s="12">
        <f>[7]Raw!Q5</f>
        <v>0</v>
      </c>
      <c r="E9" s="12">
        <f>[7]Raw!R5</f>
        <v>0</v>
      </c>
      <c r="F9" s="12">
        <f>[7]Raw!S5</f>
        <v>0</v>
      </c>
      <c r="G9" s="12">
        <f>[7]Raw!T5</f>
        <v>0</v>
      </c>
      <c r="H9" s="12">
        <f>[7]Raw!U5</f>
        <v>0</v>
      </c>
      <c r="I9" s="12">
        <f>[7]Raw!V5</f>
        <v>0</v>
      </c>
      <c r="J9" s="12">
        <f>[7]Raw!W5</f>
        <v>0</v>
      </c>
      <c r="K9" s="12">
        <f>[7]Raw!X5</f>
        <v>0</v>
      </c>
      <c r="L9" s="12">
        <f>[7]Raw!Y5</f>
        <v>0</v>
      </c>
      <c r="M9" s="12">
        <f>[7]Raw!Z5</f>
        <v>0</v>
      </c>
      <c r="N9" s="12">
        <f>[7]Raw!AA5</f>
        <v>0</v>
      </c>
      <c r="P9" s="13">
        <f t="shared" si="1"/>
        <v>0</v>
      </c>
    </row>
    <row r="10" spans="1:16" x14ac:dyDescent="0.15">
      <c r="A10" s="15" t="str">
        <f>[7]Raw!A6</f>
        <v>Brown bear</v>
      </c>
      <c r="B10" s="12">
        <f>[7]Raw!O6</f>
        <v>0</v>
      </c>
      <c r="C10" s="12">
        <f>[7]Raw!P6</f>
        <v>0</v>
      </c>
      <c r="D10" s="12">
        <f>[7]Raw!Q6</f>
        <v>0</v>
      </c>
      <c r="E10" s="12">
        <f>[7]Raw!R6</f>
        <v>0</v>
      </c>
      <c r="F10" s="12">
        <f>[7]Raw!S6</f>
        <v>0</v>
      </c>
      <c r="G10" s="12">
        <f>[7]Raw!T6</f>
        <v>0</v>
      </c>
      <c r="H10" s="12">
        <f>[7]Raw!U6</f>
        <v>0</v>
      </c>
      <c r="I10" s="12">
        <f>[7]Raw!V6</f>
        <v>0</v>
      </c>
      <c r="J10" s="12">
        <f>[7]Raw!W6</f>
        <v>0</v>
      </c>
      <c r="K10" s="12">
        <f>[7]Raw!X6</f>
        <v>0</v>
      </c>
      <c r="L10" s="12">
        <f>[7]Raw!Y6</f>
        <v>0</v>
      </c>
      <c r="M10" s="12">
        <f>[7]Raw!Z6</f>
        <v>0</v>
      </c>
      <c r="N10" s="12">
        <f>[7]Raw!AA6</f>
        <v>0</v>
      </c>
      <c r="P10" s="13">
        <f t="shared" si="1"/>
        <v>0</v>
      </c>
    </row>
    <row r="11" spans="1:16" x14ac:dyDescent="0.15">
      <c r="A11" s="14" t="str">
        <f>[7]Raw!A7</f>
        <v>Brown bear, male</v>
      </c>
      <c r="B11" s="12">
        <f>[7]Raw!O7</f>
        <v>0</v>
      </c>
      <c r="C11" s="12">
        <f>[7]Raw!P7</f>
        <v>0</v>
      </c>
      <c r="D11" s="12">
        <f>[7]Raw!Q7</f>
        <v>0</v>
      </c>
      <c r="E11" s="12">
        <f>[7]Raw!R7</f>
        <v>0</v>
      </c>
      <c r="F11" s="12">
        <f>[7]Raw!S7</f>
        <v>0</v>
      </c>
      <c r="G11" s="12">
        <f>[7]Raw!T7</f>
        <v>0</v>
      </c>
      <c r="H11" s="12">
        <f>[7]Raw!U7</f>
        <v>0</v>
      </c>
      <c r="I11" s="12">
        <f>[7]Raw!V7</f>
        <v>0</v>
      </c>
      <c r="J11" s="12">
        <f>[7]Raw!W7</f>
        <v>0</v>
      </c>
      <c r="K11" s="12">
        <f>[7]Raw!X7</f>
        <v>0</v>
      </c>
      <c r="L11" s="12">
        <f>[7]Raw!Y7</f>
        <v>0</v>
      </c>
      <c r="M11" s="12">
        <f>[7]Raw!Z7</f>
        <v>0</v>
      </c>
      <c r="N11" s="12">
        <f>[7]Raw!AA7</f>
        <v>0</v>
      </c>
      <c r="P11" s="13">
        <f t="shared" si="1"/>
        <v>0</v>
      </c>
    </row>
    <row r="12" spans="1:16" x14ac:dyDescent="0.15">
      <c r="A12" s="14" t="str">
        <f>[7]Raw!A8</f>
        <v>Brown bear, female</v>
      </c>
      <c r="B12" s="12">
        <f>[7]Raw!O8</f>
        <v>0</v>
      </c>
      <c r="C12" s="12">
        <f>[7]Raw!P8</f>
        <v>0</v>
      </c>
      <c r="D12" s="12">
        <f>[7]Raw!Q8</f>
        <v>0</v>
      </c>
      <c r="E12" s="12">
        <f>[7]Raw!R8</f>
        <v>0</v>
      </c>
      <c r="F12" s="12">
        <f>[7]Raw!S8</f>
        <v>0</v>
      </c>
      <c r="G12" s="12">
        <f>[7]Raw!T8</f>
        <v>0</v>
      </c>
      <c r="H12" s="12">
        <f>[7]Raw!U8</f>
        <v>0</v>
      </c>
      <c r="I12" s="12">
        <f>[7]Raw!V8</f>
        <v>0</v>
      </c>
      <c r="J12" s="12">
        <f>[7]Raw!W8</f>
        <v>0</v>
      </c>
      <c r="K12" s="12">
        <f>[7]Raw!X8</f>
        <v>0</v>
      </c>
      <c r="L12" s="12">
        <f>[7]Raw!Y8</f>
        <v>0</v>
      </c>
      <c r="M12" s="12">
        <f>[7]Raw!Z8</f>
        <v>0</v>
      </c>
      <c r="N12" s="12">
        <f>[7]Raw!AA8</f>
        <v>0</v>
      </c>
      <c r="P12" s="13">
        <f t="shared" si="1"/>
        <v>0</v>
      </c>
    </row>
    <row r="13" spans="1:16" x14ac:dyDescent="0.15">
      <c r="A13" s="14" t="str">
        <f>[7]Raw!A9</f>
        <v>Brown bear, sex unknown</v>
      </c>
      <c r="B13" s="12">
        <f>[7]Raw!O9</f>
        <v>0</v>
      </c>
      <c r="C13" s="12">
        <f>[7]Raw!P9</f>
        <v>0</v>
      </c>
      <c r="D13" s="12">
        <f>[7]Raw!Q9</f>
        <v>0</v>
      </c>
      <c r="E13" s="12">
        <f>[7]Raw!R9</f>
        <v>0</v>
      </c>
      <c r="F13" s="12">
        <f>[7]Raw!S9</f>
        <v>0</v>
      </c>
      <c r="G13" s="12">
        <f>[7]Raw!T9</f>
        <v>0</v>
      </c>
      <c r="H13" s="12">
        <f>[7]Raw!U9</f>
        <v>0</v>
      </c>
      <c r="I13" s="12">
        <f>[7]Raw!V9</f>
        <v>0</v>
      </c>
      <c r="J13" s="12">
        <f>[7]Raw!W9</f>
        <v>0</v>
      </c>
      <c r="K13" s="12">
        <f>[7]Raw!X9</f>
        <v>0</v>
      </c>
      <c r="L13" s="12">
        <f>[7]Raw!Y9</f>
        <v>0</v>
      </c>
      <c r="M13" s="12">
        <f>[7]Raw!Z9</f>
        <v>0</v>
      </c>
      <c r="N13" s="12">
        <f>[7]Raw!AA9</f>
        <v>0</v>
      </c>
      <c r="P13" s="13">
        <f t="shared" si="1"/>
        <v>0</v>
      </c>
    </row>
    <row r="14" spans="1:16" x14ac:dyDescent="0.15">
      <c r="A14" s="11" t="str">
        <f>[7]Raw!A10</f>
        <v>Caribou</v>
      </c>
      <c r="B14" s="12">
        <f>[7]Raw!O10</f>
        <v>0</v>
      </c>
      <c r="C14" s="12">
        <f>[7]Raw!P10</f>
        <v>0</v>
      </c>
      <c r="D14" s="12">
        <f>[7]Raw!Q10</f>
        <v>0</v>
      </c>
      <c r="E14" s="12">
        <f>[7]Raw!R10</f>
        <v>0</v>
      </c>
      <c r="F14" s="12">
        <f>[7]Raw!S10</f>
        <v>0</v>
      </c>
      <c r="G14" s="12">
        <f>[7]Raw!T10</f>
        <v>0</v>
      </c>
      <c r="H14" s="12">
        <f>[7]Raw!U10</f>
        <v>0</v>
      </c>
      <c r="I14" s="12">
        <f>[7]Raw!V10</f>
        <v>0</v>
      </c>
      <c r="J14" s="12">
        <f>[7]Raw!W10</f>
        <v>0</v>
      </c>
      <c r="K14" s="12">
        <f>[7]Raw!X10</f>
        <v>0</v>
      </c>
      <c r="L14" s="12">
        <f>[7]Raw!Y10</f>
        <v>0</v>
      </c>
      <c r="M14" s="12">
        <f>[7]Raw!Z10</f>
        <v>0</v>
      </c>
      <c r="N14" s="12">
        <f>[7]Raw!AA10</f>
        <v>0</v>
      </c>
      <c r="P14" s="13">
        <f t="shared" si="1"/>
        <v>0</v>
      </c>
    </row>
    <row r="15" spans="1:16" x14ac:dyDescent="0.15">
      <c r="A15" s="14" t="str">
        <f>[7]Raw!A11</f>
        <v>Caribou, male</v>
      </c>
      <c r="B15" s="12">
        <f>[7]Raw!O11</f>
        <v>0</v>
      </c>
      <c r="C15" s="12">
        <f>[7]Raw!P11</f>
        <v>0</v>
      </c>
      <c r="D15" s="12">
        <f>[7]Raw!Q11</f>
        <v>0</v>
      </c>
      <c r="E15" s="12">
        <f>[7]Raw!R11</f>
        <v>0</v>
      </c>
      <c r="F15" s="12">
        <f>[7]Raw!S11</f>
        <v>0</v>
      </c>
      <c r="G15" s="12">
        <f>[7]Raw!T11</f>
        <v>0</v>
      </c>
      <c r="H15" s="12">
        <f>[7]Raw!U11</f>
        <v>0</v>
      </c>
      <c r="I15" s="12">
        <f>[7]Raw!V11</f>
        <v>0</v>
      </c>
      <c r="J15" s="12">
        <f>[7]Raw!W11</f>
        <v>0</v>
      </c>
      <c r="K15" s="12">
        <f>[7]Raw!X11</f>
        <v>0</v>
      </c>
      <c r="L15" s="12">
        <f>[7]Raw!Y11</f>
        <v>0</v>
      </c>
      <c r="M15" s="12">
        <f>[7]Raw!Z11</f>
        <v>0</v>
      </c>
      <c r="N15" s="12">
        <f>[7]Raw!AA11</f>
        <v>0</v>
      </c>
      <c r="P15" s="13">
        <f t="shared" si="1"/>
        <v>0</v>
      </c>
    </row>
    <row r="16" spans="1:16" x14ac:dyDescent="0.15">
      <c r="A16" s="14" t="str">
        <f>[7]Raw!A12</f>
        <v>Caribou, female</v>
      </c>
      <c r="B16" s="12">
        <f>[7]Raw!O12</f>
        <v>0</v>
      </c>
      <c r="C16" s="12">
        <f>[7]Raw!P12</f>
        <v>0</v>
      </c>
      <c r="D16" s="12">
        <f>[7]Raw!Q12</f>
        <v>0</v>
      </c>
      <c r="E16" s="12">
        <f>[7]Raw!R12</f>
        <v>0</v>
      </c>
      <c r="F16" s="12">
        <f>[7]Raw!S12</f>
        <v>0</v>
      </c>
      <c r="G16" s="12">
        <f>[7]Raw!T12</f>
        <v>0</v>
      </c>
      <c r="H16" s="12">
        <f>[7]Raw!U12</f>
        <v>0</v>
      </c>
      <c r="I16" s="12">
        <f>[7]Raw!V12</f>
        <v>0</v>
      </c>
      <c r="J16" s="12">
        <f>[7]Raw!W12</f>
        <v>0</v>
      </c>
      <c r="K16" s="12">
        <f>[7]Raw!X12</f>
        <v>0</v>
      </c>
      <c r="L16" s="12">
        <f>[7]Raw!Y12</f>
        <v>0</v>
      </c>
      <c r="M16" s="12">
        <f>[7]Raw!Z12</f>
        <v>0</v>
      </c>
      <c r="N16" s="12">
        <f>[7]Raw!AA12</f>
        <v>0</v>
      </c>
      <c r="P16" s="13">
        <f t="shared" si="1"/>
        <v>0</v>
      </c>
    </row>
    <row r="17" spans="1:18" x14ac:dyDescent="0.15">
      <c r="A17" s="14" t="str">
        <f>[7]Raw!A13</f>
        <v>Caribou, sex unknown</v>
      </c>
      <c r="B17" s="12">
        <f>[7]Raw!O13</f>
        <v>0</v>
      </c>
      <c r="C17" s="12">
        <f>[7]Raw!P13</f>
        <v>0</v>
      </c>
      <c r="D17" s="12">
        <f>[7]Raw!Q13</f>
        <v>0</v>
      </c>
      <c r="E17" s="12">
        <f>[7]Raw!R13</f>
        <v>0</v>
      </c>
      <c r="F17" s="12">
        <f>[7]Raw!S13</f>
        <v>0</v>
      </c>
      <c r="G17" s="12">
        <f>[7]Raw!T13</f>
        <v>0</v>
      </c>
      <c r="H17" s="12">
        <f>[7]Raw!U13</f>
        <v>0</v>
      </c>
      <c r="I17" s="12">
        <f>[7]Raw!V13</f>
        <v>0</v>
      </c>
      <c r="J17" s="12">
        <f>[7]Raw!W13</f>
        <v>0</v>
      </c>
      <c r="K17" s="12">
        <f>[7]Raw!X13</f>
        <v>0</v>
      </c>
      <c r="L17" s="12">
        <f>[7]Raw!Y13</f>
        <v>0</v>
      </c>
      <c r="M17" s="12">
        <f>[7]Raw!Z13</f>
        <v>0</v>
      </c>
      <c r="N17" s="12">
        <f>[7]Raw!AA13</f>
        <v>0</v>
      </c>
      <c r="P17" s="13">
        <f t="shared" si="1"/>
        <v>0</v>
      </c>
    </row>
    <row r="18" spans="1:18" x14ac:dyDescent="0.15">
      <c r="A18" s="15" t="str">
        <f>[7]Raw!A14</f>
        <v>Deer</v>
      </c>
      <c r="B18" s="12">
        <f>[7]Raw!O14</f>
        <v>0</v>
      </c>
      <c r="C18" s="12">
        <f>[7]Raw!P14</f>
        <v>0</v>
      </c>
      <c r="D18" s="12">
        <f>[7]Raw!Q14</f>
        <v>0</v>
      </c>
      <c r="E18" s="12">
        <f>[7]Raw!R14</f>
        <v>0</v>
      </c>
      <c r="F18" s="12">
        <f>[7]Raw!S14</f>
        <v>0</v>
      </c>
      <c r="G18" s="12">
        <f>[7]Raw!T14</f>
        <v>0</v>
      </c>
      <c r="H18" s="12">
        <f>[7]Raw!U14</f>
        <v>3.8571428571428577</v>
      </c>
      <c r="I18" s="12">
        <f>[7]Raw!V14</f>
        <v>14.142857142857144</v>
      </c>
      <c r="J18" s="12">
        <f>[7]Raw!W14</f>
        <v>11.571428571428573</v>
      </c>
      <c r="K18" s="12">
        <f>[7]Raw!X14</f>
        <v>6.4285714285714288</v>
      </c>
      <c r="L18" s="12">
        <f>[7]Raw!Y14</f>
        <v>6.4285714285714288</v>
      </c>
      <c r="M18" s="12">
        <f>[7]Raw!Z14</f>
        <v>2.5714285714285716</v>
      </c>
      <c r="N18" s="12">
        <f>[7]Raw!AA14</f>
        <v>5.1428571428571432</v>
      </c>
      <c r="P18" s="13">
        <f t="shared" si="1"/>
        <v>50.142857142857146</v>
      </c>
    </row>
    <row r="19" spans="1:18" x14ac:dyDescent="0.15">
      <c r="A19" s="14" t="str">
        <f>[7]Raw!A15</f>
        <v>Deer, male</v>
      </c>
      <c r="B19" s="12">
        <f>[7]Raw!O15</f>
        <v>0</v>
      </c>
      <c r="C19" s="12">
        <f>[7]Raw!P15</f>
        <v>0</v>
      </c>
      <c r="D19" s="12">
        <f>[7]Raw!Q15</f>
        <v>0</v>
      </c>
      <c r="E19" s="12">
        <f>[7]Raw!R15</f>
        <v>0</v>
      </c>
      <c r="F19" s="12">
        <f>[7]Raw!S15</f>
        <v>0</v>
      </c>
      <c r="G19" s="12">
        <f>[7]Raw!T15</f>
        <v>0</v>
      </c>
      <c r="H19" s="12">
        <f>[7]Raw!U15</f>
        <v>3.8571428571428581</v>
      </c>
      <c r="I19" s="12">
        <f>[7]Raw!V15</f>
        <v>14.142857142857146</v>
      </c>
      <c r="J19" s="12">
        <f>[7]Raw!W15</f>
        <v>11.571428571428575</v>
      </c>
      <c r="K19" s="12">
        <f>[7]Raw!X15</f>
        <v>6.4285714285714297</v>
      </c>
      <c r="L19" s="12">
        <f>[7]Raw!Y15</f>
        <v>6.4285714285714297</v>
      </c>
      <c r="M19" s="12">
        <f>[7]Raw!Z15</f>
        <v>2.5714285714285721</v>
      </c>
      <c r="N19" s="12">
        <f>[7]Raw!AA15</f>
        <v>0</v>
      </c>
      <c r="P19" s="13">
        <f t="shared" si="1"/>
        <v>45.000000000000007</v>
      </c>
    </row>
    <row r="20" spans="1:18" x14ac:dyDescent="0.15">
      <c r="A20" s="14" t="str">
        <f>[7]Raw!A16</f>
        <v>Deer, female</v>
      </c>
      <c r="B20" s="12">
        <f>[7]Raw!O16</f>
        <v>0</v>
      </c>
      <c r="C20" s="12">
        <f>[7]Raw!P16</f>
        <v>0</v>
      </c>
      <c r="D20" s="12">
        <f>[7]Raw!Q16</f>
        <v>0</v>
      </c>
      <c r="E20" s="12">
        <f>[7]Raw!R16</f>
        <v>0</v>
      </c>
      <c r="F20" s="12">
        <f>[7]Raw!S16</f>
        <v>0</v>
      </c>
      <c r="G20" s="12">
        <f>[7]Raw!T16</f>
        <v>0</v>
      </c>
      <c r="H20" s="12">
        <f>[7]Raw!U16</f>
        <v>0</v>
      </c>
      <c r="I20" s="12">
        <f>[7]Raw!V16</f>
        <v>0</v>
      </c>
      <c r="J20" s="12">
        <f>[7]Raw!W16</f>
        <v>0</v>
      </c>
      <c r="K20" s="12">
        <f>[7]Raw!X16</f>
        <v>0</v>
      </c>
      <c r="L20" s="12">
        <f>[7]Raw!Y16</f>
        <v>0</v>
      </c>
      <c r="M20" s="12">
        <f>[7]Raw!Z16</f>
        <v>0</v>
      </c>
      <c r="N20" s="12">
        <f>[7]Raw!AA16</f>
        <v>0</v>
      </c>
      <c r="P20" s="13">
        <f t="shared" si="1"/>
        <v>0</v>
      </c>
    </row>
    <row r="21" spans="1:18" x14ac:dyDescent="0.15">
      <c r="A21" s="14" t="str">
        <f>[7]Raw!A17</f>
        <v>Deer, sex unknown</v>
      </c>
      <c r="B21" s="12">
        <f>[7]Raw!O17</f>
        <v>0</v>
      </c>
      <c r="C21" s="12">
        <f>[7]Raw!P17</f>
        <v>0</v>
      </c>
      <c r="D21" s="12">
        <f>[7]Raw!Q17</f>
        <v>0</v>
      </c>
      <c r="E21" s="12">
        <f>[7]Raw!R17</f>
        <v>0</v>
      </c>
      <c r="F21" s="12">
        <f>[7]Raw!S17</f>
        <v>0</v>
      </c>
      <c r="G21" s="12">
        <f>[7]Raw!T17</f>
        <v>0</v>
      </c>
      <c r="H21" s="12">
        <f>[7]Raw!U17</f>
        <v>0</v>
      </c>
      <c r="I21" s="12">
        <f>[7]Raw!V17</f>
        <v>0</v>
      </c>
      <c r="J21" s="12">
        <f>[7]Raw!W17</f>
        <v>0</v>
      </c>
      <c r="K21" s="12">
        <f>[7]Raw!X17</f>
        <v>0</v>
      </c>
      <c r="L21" s="12">
        <f>[7]Raw!Y17</f>
        <v>0</v>
      </c>
      <c r="M21" s="12">
        <f>[7]Raw!Z17</f>
        <v>0</v>
      </c>
      <c r="N21" s="12">
        <f>[7]Raw!AA17</f>
        <v>5.1428571428571432</v>
      </c>
      <c r="P21" s="13">
        <f t="shared" si="1"/>
        <v>5.1428571428571432</v>
      </c>
    </row>
    <row r="22" spans="1:18" x14ac:dyDescent="0.15">
      <c r="A22" s="15" t="str">
        <f>[7]Raw!A18</f>
        <v>Elk</v>
      </c>
      <c r="B22" s="12">
        <f>[7]Raw!O18</f>
        <v>0</v>
      </c>
      <c r="C22" s="12">
        <f>[7]Raw!P18</f>
        <v>0</v>
      </c>
      <c r="D22" s="12">
        <f>[7]Raw!Q18</f>
        <v>0</v>
      </c>
      <c r="E22" s="12">
        <f>[7]Raw!R18</f>
        <v>0</v>
      </c>
      <c r="F22" s="12">
        <f>[7]Raw!S18</f>
        <v>0</v>
      </c>
      <c r="G22" s="12">
        <f>[7]Raw!T18</f>
        <v>0</v>
      </c>
      <c r="H22" s="12">
        <f>[7]Raw!U18</f>
        <v>0</v>
      </c>
      <c r="I22" s="12">
        <f>[7]Raw!V18</f>
        <v>0</v>
      </c>
      <c r="J22" s="12">
        <f>[7]Raw!W18</f>
        <v>0</v>
      </c>
      <c r="K22" s="12">
        <f>[7]Raw!X18</f>
        <v>0</v>
      </c>
      <c r="L22" s="12">
        <f>[7]Raw!Y18</f>
        <v>0</v>
      </c>
      <c r="M22" s="12">
        <f>[7]Raw!Z18</f>
        <v>0</v>
      </c>
      <c r="N22" s="12">
        <f>[7]Raw!AA18</f>
        <v>0</v>
      </c>
      <c r="P22" s="13">
        <f t="shared" si="1"/>
        <v>0</v>
      </c>
    </row>
    <row r="23" spans="1:18" x14ac:dyDescent="0.15">
      <c r="A23" s="14" t="str">
        <f>[7]Raw!A19</f>
        <v>Elk, male</v>
      </c>
      <c r="B23" s="12">
        <f>[7]Raw!O19</f>
        <v>0</v>
      </c>
      <c r="C23" s="12">
        <f>[7]Raw!P19</f>
        <v>0</v>
      </c>
      <c r="D23" s="12">
        <f>[7]Raw!Q19</f>
        <v>0</v>
      </c>
      <c r="E23" s="12">
        <f>[7]Raw!R19</f>
        <v>0</v>
      </c>
      <c r="F23" s="12">
        <f>[7]Raw!S19</f>
        <v>0</v>
      </c>
      <c r="G23" s="12">
        <f>[7]Raw!T19</f>
        <v>0</v>
      </c>
      <c r="H23" s="12">
        <f>[7]Raw!U19</f>
        <v>0</v>
      </c>
      <c r="I23" s="12">
        <f>[7]Raw!V19</f>
        <v>0</v>
      </c>
      <c r="J23" s="12">
        <f>[7]Raw!W19</f>
        <v>0</v>
      </c>
      <c r="K23" s="12">
        <f>[7]Raw!X19</f>
        <v>0</v>
      </c>
      <c r="L23" s="12">
        <f>[7]Raw!Y19</f>
        <v>0</v>
      </c>
      <c r="M23" s="12">
        <f>[7]Raw!Z19</f>
        <v>0</v>
      </c>
      <c r="N23" s="12">
        <f>[7]Raw!AA19</f>
        <v>0</v>
      </c>
      <c r="P23" s="13">
        <f t="shared" si="1"/>
        <v>0</v>
      </c>
    </row>
    <row r="24" spans="1:18" x14ac:dyDescent="0.15">
      <c r="A24" s="14" t="str">
        <f>[7]Raw!A20</f>
        <v>Elk, female</v>
      </c>
      <c r="B24" s="12">
        <f>[7]Raw!O20</f>
        <v>0</v>
      </c>
      <c r="C24" s="12">
        <f>[7]Raw!P20</f>
        <v>0</v>
      </c>
      <c r="D24" s="12">
        <f>[7]Raw!Q20</f>
        <v>0</v>
      </c>
      <c r="E24" s="12">
        <f>[7]Raw!R20</f>
        <v>0</v>
      </c>
      <c r="F24" s="12">
        <f>[7]Raw!S20</f>
        <v>0</v>
      </c>
      <c r="G24" s="12">
        <f>[7]Raw!T20</f>
        <v>0</v>
      </c>
      <c r="H24" s="12">
        <f>[7]Raw!U20</f>
        <v>0</v>
      </c>
      <c r="I24" s="12">
        <f>[7]Raw!V20</f>
        <v>0</v>
      </c>
      <c r="J24" s="12">
        <f>[7]Raw!W20</f>
        <v>0</v>
      </c>
      <c r="K24" s="12">
        <f>[7]Raw!X20</f>
        <v>0</v>
      </c>
      <c r="L24" s="12">
        <f>[7]Raw!Y20</f>
        <v>0</v>
      </c>
      <c r="M24" s="12">
        <f>[7]Raw!Z20</f>
        <v>0</v>
      </c>
      <c r="N24" s="12">
        <f>[7]Raw!AA20</f>
        <v>0</v>
      </c>
      <c r="P24" s="13">
        <f t="shared" si="1"/>
        <v>0</v>
      </c>
    </row>
    <row r="25" spans="1:18" x14ac:dyDescent="0.15">
      <c r="A25" s="14" t="str">
        <f>[7]Raw!A21</f>
        <v>Elk, sex unknown</v>
      </c>
      <c r="B25" s="12">
        <f>[7]Raw!O21</f>
        <v>0</v>
      </c>
      <c r="C25" s="12">
        <f>[7]Raw!P21</f>
        <v>0</v>
      </c>
      <c r="D25" s="12">
        <f>[7]Raw!Q21</f>
        <v>0</v>
      </c>
      <c r="E25" s="12">
        <f>[7]Raw!R21</f>
        <v>0</v>
      </c>
      <c r="F25" s="12">
        <f>[7]Raw!S21</f>
        <v>0</v>
      </c>
      <c r="G25" s="12">
        <f>[7]Raw!T21</f>
        <v>0</v>
      </c>
      <c r="H25" s="12">
        <f>[7]Raw!U21</f>
        <v>0</v>
      </c>
      <c r="I25" s="12">
        <f>[7]Raw!V21</f>
        <v>0</v>
      </c>
      <c r="J25" s="12">
        <f>[7]Raw!W21</f>
        <v>0</v>
      </c>
      <c r="K25" s="12">
        <f>[7]Raw!X21</f>
        <v>0</v>
      </c>
      <c r="L25" s="12">
        <f>[7]Raw!Y21</f>
        <v>0</v>
      </c>
      <c r="M25" s="12">
        <f>[7]Raw!Z21</f>
        <v>0</v>
      </c>
      <c r="N25" s="12">
        <f>[7]Raw!AA21</f>
        <v>0</v>
      </c>
      <c r="P25" s="13">
        <f t="shared" si="1"/>
        <v>0</v>
      </c>
    </row>
    <row r="26" spans="1:18" x14ac:dyDescent="0.15">
      <c r="A26" s="15" t="str">
        <f>[7]Raw!A22</f>
        <v>Mountain goat</v>
      </c>
      <c r="B26" s="12">
        <f>[7]Raw!O22</f>
        <v>0</v>
      </c>
      <c r="C26" s="12">
        <f>[7]Raw!P22</f>
        <v>0</v>
      </c>
      <c r="D26" s="12">
        <f>[7]Raw!Q22</f>
        <v>0</v>
      </c>
      <c r="E26" s="12">
        <f>[7]Raw!R22</f>
        <v>0</v>
      </c>
      <c r="F26" s="12">
        <f>[7]Raw!S22</f>
        <v>0</v>
      </c>
      <c r="G26" s="12">
        <f>[7]Raw!T22</f>
        <v>0</v>
      </c>
      <c r="H26" s="12">
        <f>[7]Raw!U22</f>
        <v>0</v>
      </c>
      <c r="I26" s="12">
        <f>[7]Raw!V22</f>
        <v>0</v>
      </c>
      <c r="J26" s="12">
        <f>[7]Raw!W22</f>
        <v>1.2857142857142858</v>
      </c>
      <c r="K26" s="12">
        <f>[7]Raw!X22</f>
        <v>2.5714285714285716</v>
      </c>
      <c r="L26" s="12">
        <f>[7]Raw!Y22</f>
        <v>0</v>
      </c>
      <c r="M26" s="12">
        <f>[7]Raw!Z22</f>
        <v>0</v>
      </c>
      <c r="N26" s="12">
        <f>[7]Raw!AA22</f>
        <v>0</v>
      </c>
      <c r="P26" s="13">
        <f t="shared" si="1"/>
        <v>3.8571428571428577</v>
      </c>
      <c r="R26" s="2" t="s">
        <v>17</v>
      </c>
    </row>
    <row r="27" spans="1:18" x14ac:dyDescent="0.15">
      <c r="A27" s="14" t="str">
        <f>[7]Raw!A23</f>
        <v>Mountain goat, male</v>
      </c>
      <c r="B27" s="12">
        <f>[7]Raw!O23</f>
        <v>0</v>
      </c>
      <c r="C27" s="12">
        <f>[7]Raw!P23</f>
        <v>0</v>
      </c>
      <c r="D27" s="12">
        <f>[7]Raw!Q23</f>
        <v>0</v>
      </c>
      <c r="E27" s="12">
        <f>[7]Raw!R23</f>
        <v>0</v>
      </c>
      <c r="F27" s="12">
        <f>[7]Raw!S23</f>
        <v>0</v>
      </c>
      <c r="G27" s="12">
        <f>[7]Raw!T23</f>
        <v>0</v>
      </c>
      <c r="H27" s="12">
        <f>[7]Raw!U23</f>
        <v>0</v>
      </c>
      <c r="I27" s="12">
        <f>[7]Raw!V23</f>
        <v>0</v>
      </c>
      <c r="J27" s="12">
        <f>[7]Raw!W23</f>
        <v>0</v>
      </c>
      <c r="K27" s="12">
        <f>[7]Raw!X23</f>
        <v>1.2857142857142858</v>
      </c>
      <c r="L27" s="12">
        <f>[7]Raw!Y23</f>
        <v>0</v>
      </c>
      <c r="M27" s="12">
        <f>[7]Raw!Z23</f>
        <v>0</v>
      </c>
      <c r="N27" s="12">
        <f>[7]Raw!AA23</f>
        <v>0</v>
      </c>
      <c r="P27" s="13">
        <f t="shared" si="1"/>
        <v>1.2857142857142858</v>
      </c>
    </row>
    <row r="28" spans="1:18" x14ac:dyDescent="0.15">
      <c r="A28" s="14" t="str">
        <f>[7]Raw!A24</f>
        <v>Mountain goat, female</v>
      </c>
      <c r="B28" s="12">
        <f>[7]Raw!O24</f>
        <v>0</v>
      </c>
      <c r="C28" s="12">
        <f>[7]Raw!P24</f>
        <v>0</v>
      </c>
      <c r="D28" s="12">
        <f>[7]Raw!Q24</f>
        <v>0</v>
      </c>
      <c r="E28" s="12">
        <f>[7]Raw!R24</f>
        <v>0</v>
      </c>
      <c r="F28" s="12">
        <f>[7]Raw!S24</f>
        <v>0</v>
      </c>
      <c r="G28" s="12">
        <f>[7]Raw!T24</f>
        <v>0</v>
      </c>
      <c r="H28" s="12">
        <f>[7]Raw!U24</f>
        <v>0</v>
      </c>
      <c r="I28" s="12">
        <f>[7]Raw!V24</f>
        <v>0</v>
      </c>
      <c r="J28" s="12">
        <f>[7]Raw!W24</f>
        <v>1.2857142857142858</v>
      </c>
      <c r="K28" s="12">
        <f>[7]Raw!X24</f>
        <v>1.2857142857142858</v>
      </c>
      <c r="L28" s="12">
        <f>[7]Raw!Y24</f>
        <v>0</v>
      </c>
      <c r="M28" s="12">
        <f>[7]Raw!Z24</f>
        <v>0</v>
      </c>
      <c r="N28" s="12">
        <f>[7]Raw!AA24</f>
        <v>0</v>
      </c>
      <c r="P28" s="13">
        <f t="shared" si="1"/>
        <v>2.5714285714285716</v>
      </c>
    </row>
    <row r="29" spans="1:18" x14ac:dyDescent="0.15">
      <c r="A29" s="14" t="str">
        <f>[7]Raw!A25</f>
        <v>Mountain goat, sex unknown</v>
      </c>
      <c r="B29" s="12">
        <f>[7]Raw!O25</f>
        <v>0</v>
      </c>
      <c r="C29" s="12">
        <f>[7]Raw!P25</f>
        <v>0</v>
      </c>
      <c r="D29" s="12">
        <f>[7]Raw!Q25</f>
        <v>0</v>
      </c>
      <c r="E29" s="12">
        <f>[7]Raw!R25</f>
        <v>0</v>
      </c>
      <c r="F29" s="12">
        <f>[7]Raw!S25</f>
        <v>0</v>
      </c>
      <c r="G29" s="12">
        <f>[7]Raw!T25</f>
        <v>0</v>
      </c>
      <c r="H29" s="12">
        <f>[7]Raw!U25</f>
        <v>0</v>
      </c>
      <c r="I29" s="12">
        <f>[7]Raw!V25</f>
        <v>0</v>
      </c>
      <c r="J29" s="12">
        <f>[7]Raw!W25</f>
        <v>0</v>
      </c>
      <c r="K29" s="12">
        <f>[7]Raw!X25</f>
        <v>0</v>
      </c>
      <c r="L29" s="12">
        <f>[7]Raw!Y25</f>
        <v>0</v>
      </c>
      <c r="M29" s="12">
        <f>[7]Raw!Z25</f>
        <v>0</v>
      </c>
      <c r="N29" s="12">
        <f>[7]Raw!AA25</f>
        <v>0</v>
      </c>
      <c r="P29" s="13">
        <f t="shared" si="1"/>
        <v>0</v>
      </c>
    </row>
    <row r="30" spans="1:18" x14ac:dyDescent="0.15">
      <c r="A30" s="15" t="str">
        <f>[7]Raw!A26</f>
        <v>Moose</v>
      </c>
      <c r="B30" s="12">
        <f>[7]Raw!O26</f>
        <v>0</v>
      </c>
      <c r="C30" s="12">
        <f>[7]Raw!P26</f>
        <v>0</v>
      </c>
      <c r="D30" s="12">
        <f>[7]Raw!Q26</f>
        <v>0</v>
      </c>
      <c r="E30" s="12">
        <f>[7]Raw!R26</f>
        <v>0</v>
      </c>
      <c r="F30" s="12">
        <f>[7]Raw!S26</f>
        <v>0</v>
      </c>
      <c r="G30" s="12">
        <f>[7]Raw!T26</f>
        <v>0</v>
      </c>
      <c r="H30" s="12">
        <f>[7]Raw!U26</f>
        <v>0</v>
      </c>
      <c r="I30" s="12">
        <f>[7]Raw!V26</f>
        <v>0</v>
      </c>
      <c r="J30" s="12">
        <f>[7]Raw!W26</f>
        <v>0</v>
      </c>
      <c r="K30" s="12">
        <f>[7]Raw!X26</f>
        <v>0</v>
      </c>
      <c r="L30" s="12">
        <f>[7]Raw!Y26</f>
        <v>0</v>
      </c>
      <c r="M30" s="12">
        <f>[7]Raw!Z26</f>
        <v>0</v>
      </c>
      <c r="N30" s="12">
        <f>[7]Raw!AA26</f>
        <v>0</v>
      </c>
      <c r="P30" s="13">
        <f t="shared" si="1"/>
        <v>0</v>
      </c>
    </row>
    <row r="31" spans="1:18" x14ac:dyDescent="0.15">
      <c r="A31" s="14" t="str">
        <f>[7]Raw!A27</f>
        <v>Moose, bull</v>
      </c>
      <c r="B31" s="12">
        <f>[7]Raw!O27</f>
        <v>0</v>
      </c>
      <c r="C31" s="12">
        <f>[7]Raw!P27</f>
        <v>0</v>
      </c>
      <c r="D31" s="12">
        <f>[7]Raw!Q27</f>
        <v>0</v>
      </c>
      <c r="E31" s="12">
        <f>[7]Raw!R27</f>
        <v>0</v>
      </c>
      <c r="F31" s="12">
        <f>[7]Raw!S27</f>
        <v>0</v>
      </c>
      <c r="G31" s="12">
        <f>[7]Raw!T27</f>
        <v>0</v>
      </c>
      <c r="H31" s="12">
        <f>[7]Raw!U27</f>
        <v>0</v>
      </c>
      <c r="I31" s="12">
        <f>[7]Raw!V27</f>
        <v>0</v>
      </c>
      <c r="J31" s="12">
        <f>[7]Raw!W27</f>
        <v>0</v>
      </c>
      <c r="K31" s="12">
        <f>[7]Raw!X27</f>
        <v>0</v>
      </c>
      <c r="L31" s="12">
        <f>[7]Raw!Y27</f>
        <v>0</v>
      </c>
      <c r="M31" s="12">
        <f>[7]Raw!Z27</f>
        <v>0</v>
      </c>
      <c r="N31" s="12">
        <f>[7]Raw!AA27</f>
        <v>0</v>
      </c>
      <c r="P31" s="13">
        <f t="shared" si="1"/>
        <v>0</v>
      </c>
    </row>
    <row r="32" spans="1:18" x14ac:dyDescent="0.15">
      <c r="A32" s="14" t="str">
        <f>[7]Raw!A28</f>
        <v>Moose, cow</v>
      </c>
      <c r="B32" s="12">
        <f>[7]Raw!O28</f>
        <v>0</v>
      </c>
      <c r="C32" s="12">
        <f>[7]Raw!P28</f>
        <v>0</v>
      </c>
      <c r="D32" s="12">
        <f>[7]Raw!Q28</f>
        <v>0</v>
      </c>
      <c r="E32" s="12">
        <f>[7]Raw!R28</f>
        <v>0</v>
      </c>
      <c r="F32" s="12">
        <f>[7]Raw!S28</f>
        <v>0</v>
      </c>
      <c r="G32" s="12">
        <f>[7]Raw!T28</f>
        <v>0</v>
      </c>
      <c r="H32" s="12">
        <f>[7]Raw!U28</f>
        <v>0</v>
      </c>
      <c r="I32" s="12">
        <f>[7]Raw!V28</f>
        <v>0</v>
      </c>
      <c r="J32" s="12">
        <f>[7]Raw!W28</f>
        <v>0</v>
      </c>
      <c r="K32" s="12">
        <f>[7]Raw!X28</f>
        <v>0</v>
      </c>
      <c r="L32" s="12">
        <f>[7]Raw!Y28</f>
        <v>0</v>
      </c>
      <c r="M32" s="12">
        <f>[7]Raw!Z28</f>
        <v>0</v>
      </c>
      <c r="N32" s="12">
        <f>[7]Raw!AA28</f>
        <v>0</v>
      </c>
      <c r="P32" s="13">
        <f t="shared" si="1"/>
        <v>0</v>
      </c>
    </row>
    <row r="33" spans="1:16" x14ac:dyDescent="0.15">
      <c r="A33" s="14" t="str">
        <f>[7]Raw!A29</f>
        <v>Moose, sex unknown</v>
      </c>
      <c r="B33" s="12">
        <f>[7]Raw!O29</f>
        <v>0</v>
      </c>
      <c r="C33" s="12">
        <f>[7]Raw!P29</f>
        <v>0</v>
      </c>
      <c r="D33" s="12">
        <f>[7]Raw!Q29</f>
        <v>0</v>
      </c>
      <c r="E33" s="12">
        <f>[7]Raw!R29</f>
        <v>0</v>
      </c>
      <c r="F33" s="12">
        <f>[7]Raw!S29</f>
        <v>0</v>
      </c>
      <c r="G33" s="12">
        <f>[7]Raw!T29</f>
        <v>0</v>
      </c>
      <c r="H33" s="12">
        <f>[7]Raw!U29</f>
        <v>0</v>
      </c>
      <c r="I33" s="12">
        <f>[7]Raw!V29</f>
        <v>0</v>
      </c>
      <c r="J33" s="12">
        <f>[7]Raw!W29</f>
        <v>0</v>
      </c>
      <c r="K33" s="12">
        <f>[7]Raw!X29</f>
        <v>0</v>
      </c>
      <c r="L33" s="12">
        <f>[7]Raw!Y29</f>
        <v>0</v>
      </c>
      <c r="M33" s="12">
        <f>[7]Raw!Z29</f>
        <v>0</v>
      </c>
      <c r="N33" s="12">
        <f>[7]Raw!AA29</f>
        <v>0</v>
      </c>
      <c r="P33" s="13">
        <f t="shared" si="1"/>
        <v>0</v>
      </c>
    </row>
    <row r="34" spans="1:16" x14ac:dyDescent="0.15">
      <c r="A34" s="15" t="str">
        <f>[7]Raw!A30</f>
        <v>Dall sheep</v>
      </c>
      <c r="B34" s="12">
        <f>[7]Raw!O30</f>
        <v>0</v>
      </c>
      <c r="C34" s="12">
        <f>[7]Raw!P30</f>
        <v>0</v>
      </c>
      <c r="D34" s="12">
        <f>[7]Raw!Q30</f>
        <v>0</v>
      </c>
      <c r="E34" s="12">
        <f>[7]Raw!R30</f>
        <v>0</v>
      </c>
      <c r="F34" s="12">
        <f>[7]Raw!S30</f>
        <v>0</v>
      </c>
      <c r="G34" s="12">
        <f>[7]Raw!T30</f>
        <v>0</v>
      </c>
      <c r="H34" s="12">
        <f>[7]Raw!U30</f>
        <v>0</v>
      </c>
      <c r="I34" s="12">
        <f>[7]Raw!V30</f>
        <v>0</v>
      </c>
      <c r="J34" s="12">
        <f>[7]Raw!W30</f>
        <v>0</v>
      </c>
      <c r="K34" s="12">
        <f>[7]Raw!X30</f>
        <v>0</v>
      </c>
      <c r="L34" s="12">
        <f>[7]Raw!Y30</f>
        <v>0</v>
      </c>
      <c r="M34" s="12">
        <f>[7]Raw!Z30</f>
        <v>0</v>
      </c>
      <c r="N34" s="12">
        <f>[7]Raw!AA30</f>
        <v>0</v>
      </c>
      <c r="P34" s="13">
        <f t="shared" si="1"/>
        <v>0</v>
      </c>
    </row>
    <row r="35" spans="1:16" x14ac:dyDescent="0.15">
      <c r="A35" s="14" t="str">
        <f>[7]Raw!A31</f>
        <v>Dall sheep, male</v>
      </c>
      <c r="B35" s="12">
        <f>[7]Raw!O31</f>
        <v>0</v>
      </c>
      <c r="C35" s="12">
        <f>[7]Raw!P31</f>
        <v>0</v>
      </c>
      <c r="D35" s="12">
        <f>[7]Raw!Q31</f>
        <v>0</v>
      </c>
      <c r="E35" s="12">
        <f>[7]Raw!R31</f>
        <v>0</v>
      </c>
      <c r="F35" s="12">
        <f>[7]Raw!S31</f>
        <v>0</v>
      </c>
      <c r="G35" s="12">
        <f>[7]Raw!T31</f>
        <v>0</v>
      </c>
      <c r="H35" s="12">
        <f>[7]Raw!U31</f>
        <v>0</v>
      </c>
      <c r="I35" s="12">
        <f>[7]Raw!V31</f>
        <v>0</v>
      </c>
      <c r="J35" s="12">
        <f>[7]Raw!W31</f>
        <v>0</v>
      </c>
      <c r="K35" s="12">
        <f>[7]Raw!X31</f>
        <v>0</v>
      </c>
      <c r="L35" s="12">
        <f>[7]Raw!Y31</f>
        <v>0</v>
      </c>
      <c r="M35" s="12">
        <f>[7]Raw!Z31</f>
        <v>0</v>
      </c>
      <c r="N35" s="12">
        <f>[7]Raw!AA31</f>
        <v>0</v>
      </c>
      <c r="P35" s="13">
        <f t="shared" si="1"/>
        <v>0</v>
      </c>
    </row>
    <row r="36" spans="1:16" x14ac:dyDescent="0.15">
      <c r="A36" s="14" t="str">
        <f>[7]Raw!A32</f>
        <v>Dall sheep, female</v>
      </c>
      <c r="B36" s="12">
        <f>[7]Raw!O32</f>
        <v>0</v>
      </c>
      <c r="C36" s="12">
        <f>[7]Raw!P32</f>
        <v>0</v>
      </c>
      <c r="D36" s="12">
        <f>[7]Raw!Q32</f>
        <v>0</v>
      </c>
      <c r="E36" s="12">
        <f>[7]Raw!R32</f>
        <v>0</v>
      </c>
      <c r="F36" s="12">
        <f>[7]Raw!S32</f>
        <v>0</v>
      </c>
      <c r="G36" s="12">
        <f>[7]Raw!T32</f>
        <v>0</v>
      </c>
      <c r="H36" s="12">
        <f>[7]Raw!U32</f>
        <v>0</v>
      </c>
      <c r="I36" s="12">
        <f>[7]Raw!V32</f>
        <v>0</v>
      </c>
      <c r="J36" s="12">
        <f>[7]Raw!W32</f>
        <v>0</v>
      </c>
      <c r="K36" s="12">
        <f>[7]Raw!X32</f>
        <v>0</v>
      </c>
      <c r="L36" s="12">
        <f>[7]Raw!Y32</f>
        <v>0</v>
      </c>
      <c r="M36" s="12">
        <f>[7]Raw!Z32</f>
        <v>0</v>
      </c>
      <c r="N36" s="12">
        <f>[7]Raw!AA32</f>
        <v>0</v>
      </c>
      <c r="P36" s="13">
        <f t="shared" si="1"/>
        <v>0</v>
      </c>
    </row>
    <row r="37" spans="1:16" x14ac:dyDescent="0.15">
      <c r="A37" s="14" t="str">
        <f>[7]Raw!A33</f>
        <v>Dall sheep, sex unknown</v>
      </c>
      <c r="B37" s="12">
        <f>[7]Raw!O33</f>
        <v>0</v>
      </c>
      <c r="C37" s="12">
        <f>[7]Raw!P33</f>
        <v>0</v>
      </c>
      <c r="D37" s="12">
        <f>[7]Raw!Q33</f>
        <v>0</v>
      </c>
      <c r="E37" s="12">
        <f>[7]Raw!R33</f>
        <v>0</v>
      </c>
      <c r="F37" s="12">
        <f>[7]Raw!S33</f>
        <v>0</v>
      </c>
      <c r="G37" s="12">
        <f>[7]Raw!T33</f>
        <v>0</v>
      </c>
      <c r="H37" s="12">
        <f>[7]Raw!U33</f>
        <v>0</v>
      </c>
      <c r="I37" s="12">
        <f>[7]Raw!V33</f>
        <v>0</v>
      </c>
      <c r="J37" s="12">
        <f>[7]Raw!W33</f>
        <v>0</v>
      </c>
      <c r="K37" s="12">
        <f>[7]Raw!X33</f>
        <v>0</v>
      </c>
      <c r="L37" s="12">
        <f>[7]Raw!Y33</f>
        <v>0</v>
      </c>
      <c r="M37" s="12">
        <f>[7]Raw!Z33</f>
        <v>0</v>
      </c>
      <c r="N37" s="12">
        <f>[7]Raw!AA33</f>
        <v>0</v>
      </c>
      <c r="P37" s="13">
        <f t="shared" si="1"/>
        <v>0</v>
      </c>
    </row>
    <row r="38" spans="1:16" ht="15" customHeight="1" x14ac:dyDescent="0.15">
      <c r="A38" s="49" t="s">
        <v>18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</sheetData>
  <mergeCells count="6">
    <mergeCell ref="A38:P38"/>
    <mergeCell ref="A1:P1"/>
    <mergeCell ref="A2:A3"/>
    <mergeCell ref="B2:N2"/>
    <mergeCell ref="O2:O3"/>
    <mergeCell ref="P2:P3"/>
  </mergeCells>
  <conditionalFormatting sqref="B4:P37">
    <cfRule type="cellIs" dxfId="23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F303-A638-481F-978F-AE83E14F0A50}">
  <sheetPr>
    <tabColor rgb="FF7030A0"/>
    <pageSetUpPr fitToPage="1"/>
  </sheetPr>
  <dimension ref="A1:P22"/>
  <sheetViews>
    <sheetView view="pageBreakPreview" zoomScaleNormal="100" zoomScaleSheetLayoutView="100" workbookViewId="0">
      <selection activeCell="Y48" sqref="Y48"/>
    </sheetView>
  </sheetViews>
  <sheetFormatPr baseColWidth="10" defaultColWidth="9.1640625" defaultRowHeight="13" x14ac:dyDescent="0.15"/>
  <cols>
    <col min="1" max="1" width="25.5" style="2" customWidth="1"/>
    <col min="2" max="2" width="4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5.5" style="2" bestFit="1" customWidth="1"/>
    <col min="14" max="14" width="4.1640625" style="2" bestFit="1" customWidth="1"/>
    <col min="15" max="15" width="0.83203125" style="2" customWidth="1"/>
    <col min="16" max="16" width="5.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[7]Raw!E10, ", 2012.")</f>
        <v>Table n-m.–Estimated small land mammal/furbearer harvest by month, Whale Pass,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SUM(B6:B21)</f>
        <v>77.142857142857167</v>
      </c>
      <c r="C4" s="16">
        <f t="shared" si="0"/>
        <v>3.8571428571428577</v>
      </c>
      <c r="D4" s="16">
        <f t="shared" si="0"/>
        <v>2.5714285714285716</v>
      </c>
      <c r="E4" s="16">
        <f t="shared" si="0"/>
        <v>1.2857142857142858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282.85714285714289</v>
      </c>
      <c r="N4" s="16">
        <f t="shared" si="0"/>
        <v>0</v>
      </c>
      <c r="O4" s="17"/>
      <c r="P4" s="16">
        <f>SUM(P6:P21)</f>
        <v>367.71428571428578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[7]Raw!A34</f>
        <v>Beaver</v>
      </c>
      <c r="B6" s="12">
        <f>[7]Raw!O34</f>
        <v>12.857142857142858</v>
      </c>
      <c r="C6" s="12">
        <f>[7]Raw!P34</f>
        <v>0</v>
      </c>
      <c r="D6" s="12">
        <f>[7]Raw!Q34</f>
        <v>0</v>
      </c>
      <c r="E6" s="12">
        <f>[7]Raw!R34</f>
        <v>0</v>
      </c>
      <c r="F6" s="12">
        <f>[7]Raw!S34</f>
        <v>0</v>
      </c>
      <c r="G6" s="12">
        <f>[7]Raw!T34</f>
        <v>0</v>
      </c>
      <c r="H6" s="12">
        <f>[7]Raw!U34</f>
        <v>0</v>
      </c>
      <c r="I6" s="12">
        <f>[7]Raw!V34</f>
        <v>0</v>
      </c>
      <c r="J6" s="12">
        <f>[7]Raw!W34</f>
        <v>0</v>
      </c>
      <c r="K6" s="12">
        <f>[7]Raw!X34</f>
        <v>0</v>
      </c>
      <c r="L6" s="12">
        <f>[7]Raw!Y34</f>
        <v>0</v>
      </c>
      <c r="M6" s="12">
        <f>[7]Raw!Z34</f>
        <v>0</v>
      </c>
      <c r="N6" s="12">
        <f>[7]Raw!AA34</f>
        <v>0</v>
      </c>
      <c r="P6" s="13">
        <f>SUM(B6:N6)</f>
        <v>12.857142857142858</v>
      </c>
    </row>
    <row r="7" spans="1:16" ht="14" x14ac:dyDescent="0.15">
      <c r="A7" s="19" t="str">
        <f>[7]Raw!A35</f>
        <v>Coyote</v>
      </c>
      <c r="B7" s="12">
        <f>[7]Raw!O35</f>
        <v>0</v>
      </c>
      <c r="C7" s="12">
        <f>[7]Raw!P35</f>
        <v>0</v>
      </c>
      <c r="D7" s="12">
        <f>[7]Raw!Q35</f>
        <v>0</v>
      </c>
      <c r="E7" s="12">
        <f>[7]Raw!R35</f>
        <v>0</v>
      </c>
      <c r="F7" s="12">
        <f>[7]Raw!S35</f>
        <v>0</v>
      </c>
      <c r="G7" s="12">
        <f>[7]Raw!T35</f>
        <v>0</v>
      </c>
      <c r="H7" s="12">
        <f>[7]Raw!U35</f>
        <v>0</v>
      </c>
      <c r="I7" s="12">
        <f>[7]Raw!V35</f>
        <v>0</v>
      </c>
      <c r="J7" s="12">
        <f>[7]Raw!W35</f>
        <v>0</v>
      </c>
      <c r="K7" s="12">
        <f>[7]Raw!X35</f>
        <v>0</v>
      </c>
      <c r="L7" s="12">
        <f>[7]Raw!Y35</f>
        <v>0</v>
      </c>
      <c r="M7" s="12">
        <f>[7]Raw!Z35</f>
        <v>0</v>
      </c>
      <c r="N7" s="12">
        <f>[7]Raw!AA35</f>
        <v>0</v>
      </c>
      <c r="P7" s="13">
        <f>SUM(B7:N7)</f>
        <v>0</v>
      </c>
    </row>
    <row r="8" spans="1:16" ht="14" x14ac:dyDescent="0.15">
      <c r="A8" s="19" t="str">
        <f>[7]Raw!A36</f>
        <v>Red fox</v>
      </c>
      <c r="B8" s="12">
        <f>[7]Raw!O36</f>
        <v>0</v>
      </c>
      <c r="C8" s="12">
        <f>[7]Raw!P36</f>
        <v>0</v>
      </c>
      <c r="D8" s="12">
        <f>[7]Raw!Q36</f>
        <v>0</v>
      </c>
      <c r="E8" s="12">
        <f>[7]Raw!R36</f>
        <v>0</v>
      </c>
      <c r="F8" s="12">
        <f>[7]Raw!S36</f>
        <v>0</v>
      </c>
      <c r="G8" s="12">
        <f>[7]Raw!T36</f>
        <v>0</v>
      </c>
      <c r="H8" s="12">
        <f>[7]Raw!U36</f>
        <v>0</v>
      </c>
      <c r="I8" s="12">
        <f>[7]Raw!V36</f>
        <v>0</v>
      </c>
      <c r="J8" s="12">
        <f>[7]Raw!W36</f>
        <v>0</v>
      </c>
      <c r="K8" s="12">
        <f>[7]Raw!X36</f>
        <v>0</v>
      </c>
      <c r="L8" s="12">
        <f>[7]Raw!Y36</f>
        <v>0</v>
      </c>
      <c r="M8" s="12">
        <f>[7]Raw!Z36</f>
        <v>0</v>
      </c>
      <c r="N8" s="12">
        <f>[7]Raw!AA36</f>
        <v>0</v>
      </c>
      <c r="P8" s="13">
        <f t="shared" ref="P8:P21" si="1">SUM(B8:N8)</f>
        <v>0</v>
      </c>
    </row>
    <row r="9" spans="1:16" ht="14" x14ac:dyDescent="0.15">
      <c r="A9" s="19" t="str">
        <f>[7]Raw!A37</f>
        <v>Snowshoe hare</v>
      </c>
      <c r="B9" s="12">
        <f>[7]Raw!O37</f>
        <v>0</v>
      </c>
      <c r="C9" s="12">
        <f>[7]Raw!P37</f>
        <v>0</v>
      </c>
      <c r="D9" s="12">
        <f>[7]Raw!Q37</f>
        <v>0</v>
      </c>
      <c r="E9" s="12">
        <f>[7]Raw!R37</f>
        <v>0</v>
      </c>
      <c r="F9" s="12">
        <f>[7]Raw!S37</f>
        <v>0</v>
      </c>
      <c r="G9" s="12">
        <f>[7]Raw!T37</f>
        <v>0</v>
      </c>
      <c r="H9" s="12">
        <f>[7]Raw!U37</f>
        <v>0</v>
      </c>
      <c r="I9" s="12">
        <f>[7]Raw!V37</f>
        <v>0</v>
      </c>
      <c r="J9" s="12">
        <f>[7]Raw!W37</f>
        <v>0</v>
      </c>
      <c r="K9" s="12">
        <f>[7]Raw!X37</f>
        <v>0</v>
      </c>
      <c r="L9" s="12">
        <f>[7]Raw!Y37</f>
        <v>0</v>
      </c>
      <c r="M9" s="12">
        <f>[7]Raw!Z37</f>
        <v>0</v>
      </c>
      <c r="N9" s="12">
        <f>[7]Raw!AA37</f>
        <v>0</v>
      </c>
      <c r="P9" s="13">
        <f t="shared" si="1"/>
        <v>0</v>
      </c>
    </row>
    <row r="10" spans="1:16" ht="13.25" customHeight="1" x14ac:dyDescent="0.15">
      <c r="A10" s="19" t="str">
        <f>[7]Raw!A38</f>
        <v>North American river (land) otter</v>
      </c>
      <c r="B10" s="12">
        <f>[7]Raw!O38</f>
        <v>0</v>
      </c>
      <c r="C10" s="12">
        <f>[7]Raw!P38</f>
        <v>0</v>
      </c>
      <c r="D10" s="12">
        <f>[7]Raw!Q38</f>
        <v>0</v>
      </c>
      <c r="E10" s="12">
        <f>[7]Raw!R38</f>
        <v>0</v>
      </c>
      <c r="F10" s="12">
        <f>[7]Raw!S38</f>
        <v>0</v>
      </c>
      <c r="G10" s="12">
        <f>[7]Raw!T38</f>
        <v>0</v>
      </c>
      <c r="H10" s="12">
        <f>[7]Raw!U38</f>
        <v>0</v>
      </c>
      <c r="I10" s="12">
        <f>[7]Raw!V38</f>
        <v>0</v>
      </c>
      <c r="J10" s="12">
        <f>[7]Raw!W38</f>
        <v>0</v>
      </c>
      <c r="K10" s="12">
        <f>[7]Raw!X38</f>
        <v>0</v>
      </c>
      <c r="L10" s="12">
        <f>[7]Raw!Y38</f>
        <v>0</v>
      </c>
      <c r="M10" s="12">
        <f>[7]Raw!Z38</f>
        <v>23.142857142857142</v>
      </c>
      <c r="N10" s="12">
        <f>[7]Raw!AA38</f>
        <v>0</v>
      </c>
      <c r="P10" s="13">
        <f t="shared" si="1"/>
        <v>23.142857142857142</v>
      </c>
    </row>
    <row r="11" spans="1:16" ht="14" x14ac:dyDescent="0.15">
      <c r="A11" s="19" t="str">
        <f>[7]Raw!A39</f>
        <v>Lynx</v>
      </c>
      <c r="B11" s="20">
        <f>[7]Raw!O39</f>
        <v>0</v>
      </c>
      <c r="C11" s="20">
        <f>[7]Raw!P39</f>
        <v>0</v>
      </c>
      <c r="D11" s="20">
        <f>[7]Raw!Q39</f>
        <v>0</v>
      </c>
      <c r="E11" s="20">
        <f>[7]Raw!R39</f>
        <v>0</v>
      </c>
      <c r="F11" s="20">
        <f>[7]Raw!S39</f>
        <v>0</v>
      </c>
      <c r="G11" s="20">
        <f>[7]Raw!T39</f>
        <v>0</v>
      </c>
      <c r="H11" s="20">
        <f>[7]Raw!U39</f>
        <v>0</v>
      </c>
      <c r="I11" s="20">
        <f>[7]Raw!V39</f>
        <v>0</v>
      </c>
      <c r="J11" s="20">
        <f>[7]Raw!W39</f>
        <v>0</v>
      </c>
      <c r="K11" s="20">
        <f>[7]Raw!X39</f>
        <v>0</v>
      </c>
      <c r="L11" s="20">
        <f>[7]Raw!Y39</f>
        <v>0</v>
      </c>
      <c r="M11" s="20">
        <f>[7]Raw!Z39</f>
        <v>0</v>
      </c>
      <c r="N11" s="20">
        <f>[7]Raw!AA39</f>
        <v>0</v>
      </c>
      <c r="O11" s="21"/>
      <c r="P11" s="22">
        <f t="shared" si="1"/>
        <v>0</v>
      </c>
    </row>
    <row r="12" spans="1:16" ht="14" x14ac:dyDescent="0.15">
      <c r="A12" s="19" t="str">
        <f>[7]Raw!A40</f>
        <v>Marmot</v>
      </c>
      <c r="B12" s="12">
        <f>[7]Raw!O40</f>
        <v>0</v>
      </c>
      <c r="C12" s="12">
        <f>[7]Raw!P40</f>
        <v>0</v>
      </c>
      <c r="D12" s="12">
        <f>[7]Raw!Q40</f>
        <v>0</v>
      </c>
      <c r="E12" s="12">
        <f>[7]Raw!R40</f>
        <v>0</v>
      </c>
      <c r="F12" s="12">
        <f>[7]Raw!S40</f>
        <v>0</v>
      </c>
      <c r="G12" s="12">
        <f>[7]Raw!T40</f>
        <v>0</v>
      </c>
      <c r="H12" s="12">
        <f>[7]Raw!U40</f>
        <v>0</v>
      </c>
      <c r="I12" s="12">
        <f>[7]Raw!V40</f>
        <v>0</v>
      </c>
      <c r="J12" s="12">
        <f>[7]Raw!W40</f>
        <v>0</v>
      </c>
      <c r="K12" s="12">
        <f>[7]Raw!X40</f>
        <v>0</v>
      </c>
      <c r="L12" s="12">
        <f>[7]Raw!Y40</f>
        <v>0</v>
      </c>
      <c r="M12" s="12">
        <f>[7]Raw!Z40</f>
        <v>0</v>
      </c>
      <c r="N12" s="12">
        <f>[7]Raw!AA40</f>
        <v>0</v>
      </c>
      <c r="P12" s="13">
        <f t="shared" si="1"/>
        <v>0</v>
      </c>
    </row>
    <row r="13" spans="1:16" ht="14" x14ac:dyDescent="0.15">
      <c r="A13" s="19" t="str">
        <f>[7]Raw!A41</f>
        <v>Marten</v>
      </c>
      <c r="B13" s="12">
        <f>[7]Raw!O41</f>
        <v>20.571428571428573</v>
      </c>
      <c r="C13" s="12">
        <f>[7]Raw!P41</f>
        <v>0</v>
      </c>
      <c r="D13" s="12">
        <f>[7]Raw!Q41</f>
        <v>0</v>
      </c>
      <c r="E13" s="12">
        <f>[7]Raw!R41</f>
        <v>0</v>
      </c>
      <c r="F13" s="12">
        <f>[7]Raw!S41</f>
        <v>0</v>
      </c>
      <c r="G13" s="12">
        <f>[7]Raw!T41</f>
        <v>0</v>
      </c>
      <c r="H13" s="12">
        <f>[7]Raw!U41</f>
        <v>0</v>
      </c>
      <c r="I13" s="12">
        <f>[7]Raw!V41</f>
        <v>0</v>
      </c>
      <c r="J13" s="12">
        <f>[7]Raw!W41</f>
        <v>0</v>
      </c>
      <c r="K13" s="12">
        <f>[7]Raw!X41</f>
        <v>0</v>
      </c>
      <c r="L13" s="12">
        <f>[7]Raw!Y41</f>
        <v>0</v>
      </c>
      <c r="M13" s="12">
        <f>[7]Raw!Z41</f>
        <v>69.428571428571431</v>
      </c>
      <c r="N13" s="12">
        <f>[7]Raw!AA41</f>
        <v>0</v>
      </c>
      <c r="P13" s="13">
        <f t="shared" si="1"/>
        <v>90</v>
      </c>
    </row>
    <row r="14" spans="1:16" ht="14" x14ac:dyDescent="0.15">
      <c r="A14" s="19" t="str">
        <f>[7]Raw!A42</f>
        <v>Mink</v>
      </c>
      <c r="B14" s="12">
        <f>[7]Raw!O42</f>
        <v>43.71428571428573</v>
      </c>
      <c r="C14" s="12">
        <f>[7]Raw!P42</f>
        <v>0</v>
      </c>
      <c r="D14" s="12">
        <f>[7]Raw!Q42</f>
        <v>0</v>
      </c>
      <c r="E14" s="12">
        <f>[7]Raw!R42</f>
        <v>0</v>
      </c>
      <c r="F14" s="12">
        <f>[7]Raw!S42</f>
        <v>0</v>
      </c>
      <c r="G14" s="12">
        <f>[7]Raw!T42</f>
        <v>0</v>
      </c>
      <c r="H14" s="12">
        <f>[7]Raw!U42</f>
        <v>0</v>
      </c>
      <c r="I14" s="12">
        <f>[7]Raw!V42</f>
        <v>0</v>
      </c>
      <c r="J14" s="12">
        <f>[7]Raw!W42</f>
        <v>0</v>
      </c>
      <c r="K14" s="12">
        <f>[7]Raw!X42</f>
        <v>0</v>
      </c>
      <c r="L14" s="12">
        <f>[7]Raw!Y42</f>
        <v>0</v>
      </c>
      <c r="M14" s="12">
        <f>[7]Raw!Z42</f>
        <v>168.42857142857144</v>
      </c>
      <c r="N14" s="12">
        <f>[7]Raw!AA42</f>
        <v>0</v>
      </c>
      <c r="P14" s="13">
        <f t="shared" si="1"/>
        <v>212.14285714285717</v>
      </c>
    </row>
    <row r="15" spans="1:16" ht="14" x14ac:dyDescent="0.15">
      <c r="A15" s="19" t="str">
        <f>[7]Raw!A43</f>
        <v>Muskrat</v>
      </c>
      <c r="B15" s="12">
        <f>[7]Raw!O43</f>
        <v>0</v>
      </c>
      <c r="C15" s="12">
        <f>[7]Raw!P43</f>
        <v>0</v>
      </c>
      <c r="D15" s="12">
        <f>[7]Raw!Q43</f>
        <v>0</v>
      </c>
      <c r="E15" s="12">
        <f>[7]Raw!R43</f>
        <v>0</v>
      </c>
      <c r="F15" s="12">
        <f>[7]Raw!S43</f>
        <v>0</v>
      </c>
      <c r="G15" s="12">
        <f>[7]Raw!T43</f>
        <v>0</v>
      </c>
      <c r="H15" s="12">
        <f>[7]Raw!U43</f>
        <v>0</v>
      </c>
      <c r="I15" s="12">
        <f>[7]Raw!V43</f>
        <v>0</v>
      </c>
      <c r="J15" s="12">
        <f>[7]Raw!W43</f>
        <v>0</v>
      </c>
      <c r="K15" s="12">
        <f>[7]Raw!X43</f>
        <v>0</v>
      </c>
      <c r="L15" s="12">
        <f>[7]Raw!Y43</f>
        <v>0</v>
      </c>
      <c r="M15" s="12">
        <f>[7]Raw!Z43</f>
        <v>0</v>
      </c>
      <c r="N15" s="12">
        <f>[7]Raw!AA43</f>
        <v>0</v>
      </c>
      <c r="P15" s="13">
        <f t="shared" si="1"/>
        <v>0</v>
      </c>
    </row>
    <row r="16" spans="1:16" ht="14" x14ac:dyDescent="0.15">
      <c r="A16" s="19" t="str">
        <f>[7]Raw!A44</f>
        <v>Porcupine</v>
      </c>
      <c r="B16" s="12">
        <f>[7]Raw!O44</f>
        <v>0</v>
      </c>
      <c r="C16" s="12">
        <f>[7]Raw!P44</f>
        <v>0</v>
      </c>
      <c r="D16" s="12">
        <f>[7]Raw!Q44</f>
        <v>0</v>
      </c>
      <c r="E16" s="12">
        <f>[7]Raw!R44</f>
        <v>0</v>
      </c>
      <c r="F16" s="12">
        <f>[7]Raw!S44</f>
        <v>0</v>
      </c>
      <c r="G16" s="12">
        <f>[7]Raw!T44</f>
        <v>0</v>
      </c>
      <c r="H16" s="12">
        <f>[7]Raw!U44</f>
        <v>0</v>
      </c>
      <c r="I16" s="12">
        <f>[7]Raw!V44</f>
        <v>0</v>
      </c>
      <c r="J16" s="12">
        <f>[7]Raw!W44</f>
        <v>0</v>
      </c>
      <c r="K16" s="12">
        <f>[7]Raw!X44</f>
        <v>0</v>
      </c>
      <c r="L16" s="12">
        <f>[7]Raw!Y44</f>
        <v>0</v>
      </c>
      <c r="M16" s="12">
        <f>[7]Raw!Z44</f>
        <v>0</v>
      </c>
      <c r="N16" s="12">
        <f>[7]Raw!AA44</f>
        <v>0</v>
      </c>
      <c r="P16" s="13">
        <f t="shared" si="1"/>
        <v>0</v>
      </c>
    </row>
    <row r="17" spans="1:16" ht="14" x14ac:dyDescent="0.15">
      <c r="A17" s="19" t="str">
        <f>[7]Raw!A45</f>
        <v>Red (tree) squirrel</v>
      </c>
      <c r="B17" s="12">
        <f>[7]Raw!O45</f>
        <v>0</v>
      </c>
      <c r="C17" s="12">
        <f>[7]Raw!P45</f>
        <v>0</v>
      </c>
      <c r="D17" s="12">
        <f>[7]Raw!Q45</f>
        <v>0</v>
      </c>
      <c r="E17" s="12">
        <f>[7]Raw!R45</f>
        <v>0</v>
      </c>
      <c r="F17" s="12">
        <f>[7]Raw!S45</f>
        <v>0</v>
      </c>
      <c r="G17" s="12">
        <f>[7]Raw!T45</f>
        <v>0</v>
      </c>
      <c r="H17" s="12">
        <f>[7]Raw!U45</f>
        <v>0</v>
      </c>
      <c r="I17" s="12">
        <f>[7]Raw!V45</f>
        <v>0</v>
      </c>
      <c r="J17" s="12">
        <f>[7]Raw!W45</f>
        <v>0</v>
      </c>
      <c r="K17" s="12">
        <f>[7]Raw!X45</f>
        <v>0</v>
      </c>
      <c r="L17" s="12">
        <f>[7]Raw!Y45</f>
        <v>0</v>
      </c>
      <c r="M17" s="12">
        <f>[7]Raw!Z45</f>
        <v>0</v>
      </c>
      <c r="N17" s="12">
        <f>[7]Raw!AA45</f>
        <v>0</v>
      </c>
      <c r="P17" s="13">
        <f t="shared" si="1"/>
        <v>0</v>
      </c>
    </row>
    <row r="18" spans="1:16" ht="14" x14ac:dyDescent="0.15">
      <c r="A18" s="19" t="str">
        <f>[7]Raw!A46</f>
        <v>Northern flying squirrel</v>
      </c>
      <c r="B18" s="12">
        <f>[7]Raw!O46</f>
        <v>0</v>
      </c>
      <c r="C18" s="12">
        <f>[7]Raw!P46</f>
        <v>0</v>
      </c>
      <c r="D18" s="12">
        <f>[7]Raw!Q46</f>
        <v>0</v>
      </c>
      <c r="E18" s="12">
        <f>[7]Raw!R46</f>
        <v>1.2857142857142858</v>
      </c>
      <c r="F18" s="12">
        <f>[7]Raw!S46</f>
        <v>0</v>
      </c>
      <c r="G18" s="12">
        <f>[7]Raw!T46</f>
        <v>0</v>
      </c>
      <c r="H18" s="12">
        <f>[7]Raw!U46</f>
        <v>0</v>
      </c>
      <c r="I18" s="12">
        <f>[7]Raw!V46</f>
        <v>0</v>
      </c>
      <c r="J18" s="12">
        <f>[7]Raw!W46</f>
        <v>0</v>
      </c>
      <c r="K18" s="12">
        <f>[7]Raw!X46</f>
        <v>0</v>
      </c>
      <c r="L18" s="12">
        <f>[7]Raw!Y46</f>
        <v>0</v>
      </c>
      <c r="M18" s="12">
        <f>[7]Raw!Z46</f>
        <v>6.4285714285714288</v>
      </c>
      <c r="N18" s="12">
        <f>[7]Raw!AA46</f>
        <v>0</v>
      </c>
      <c r="P18" s="13">
        <f t="shared" si="1"/>
        <v>7.7142857142857144</v>
      </c>
    </row>
    <row r="19" spans="1:16" ht="14" x14ac:dyDescent="0.15">
      <c r="A19" s="19" t="str">
        <f>[7]Raw!A47</f>
        <v>Least weasel</v>
      </c>
      <c r="B19" s="12">
        <f>[7]Raw!O47</f>
        <v>0</v>
      </c>
      <c r="C19" s="12">
        <f>[7]Raw!P47</f>
        <v>0</v>
      </c>
      <c r="D19" s="12">
        <f>[7]Raw!Q47</f>
        <v>0</v>
      </c>
      <c r="E19" s="12">
        <f>[7]Raw!R47</f>
        <v>0</v>
      </c>
      <c r="F19" s="12">
        <f>[7]Raw!S47</f>
        <v>0</v>
      </c>
      <c r="G19" s="12">
        <f>[7]Raw!T47</f>
        <v>0</v>
      </c>
      <c r="H19" s="12">
        <f>[7]Raw!U47</f>
        <v>0</v>
      </c>
      <c r="I19" s="12">
        <f>[7]Raw!V47</f>
        <v>0</v>
      </c>
      <c r="J19" s="12">
        <f>[7]Raw!W47</f>
        <v>0</v>
      </c>
      <c r="K19" s="12">
        <f>[7]Raw!X47</f>
        <v>0</v>
      </c>
      <c r="L19" s="12">
        <f>[7]Raw!Y47</f>
        <v>0</v>
      </c>
      <c r="M19" s="12">
        <f>[7]Raw!Z47</f>
        <v>15.428571428571431</v>
      </c>
      <c r="N19" s="12">
        <f>[7]Raw!AA47</f>
        <v>0</v>
      </c>
      <c r="P19" s="13">
        <f t="shared" si="1"/>
        <v>15.428571428571431</v>
      </c>
    </row>
    <row r="20" spans="1:16" ht="14" x14ac:dyDescent="0.15">
      <c r="A20" s="19" t="str">
        <f>[7]Raw!A48</f>
        <v>Gray wolf</v>
      </c>
      <c r="B20" s="12">
        <f>[7]Raw!O48</f>
        <v>0</v>
      </c>
      <c r="C20" s="12">
        <f>[7]Raw!P48</f>
        <v>3.8571428571428577</v>
      </c>
      <c r="D20" s="12">
        <f>[7]Raw!Q48</f>
        <v>2.5714285714285716</v>
      </c>
      <c r="E20" s="12">
        <f>[7]Raw!R48</f>
        <v>0</v>
      </c>
      <c r="F20" s="12">
        <f>[7]Raw!S48</f>
        <v>0</v>
      </c>
      <c r="G20" s="12">
        <f>[7]Raw!T48</f>
        <v>0</v>
      </c>
      <c r="H20" s="12">
        <f>[7]Raw!U48</f>
        <v>0</v>
      </c>
      <c r="I20" s="12">
        <f>[7]Raw!V48</f>
        <v>0</v>
      </c>
      <c r="J20" s="12">
        <f>[7]Raw!W48</f>
        <v>0</v>
      </c>
      <c r="K20" s="12">
        <f>[7]Raw!X48</f>
        <v>0</v>
      </c>
      <c r="L20" s="12">
        <f>[7]Raw!Y48</f>
        <v>0</v>
      </c>
      <c r="M20" s="12">
        <f>[7]Raw!Z48</f>
        <v>0</v>
      </c>
      <c r="N20" s="12">
        <f>[7]Raw!AA48</f>
        <v>0</v>
      </c>
      <c r="P20" s="13">
        <f t="shared" si="1"/>
        <v>6.4285714285714288</v>
      </c>
    </row>
    <row r="21" spans="1:16" ht="14" x14ac:dyDescent="0.15">
      <c r="A21" s="19" t="str">
        <f>[7]Raw!A49</f>
        <v>Wolverine</v>
      </c>
      <c r="B21" s="12">
        <f>[7]Raw!O49</f>
        <v>0</v>
      </c>
      <c r="C21" s="12">
        <f>[7]Raw!P49</f>
        <v>0</v>
      </c>
      <c r="D21" s="12">
        <f>[7]Raw!Q49</f>
        <v>0</v>
      </c>
      <c r="E21" s="12">
        <f>[7]Raw!R49</f>
        <v>0</v>
      </c>
      <c r="F21" s="12">
        <f>[7]Raw!S49</f>
        <v>0</v>
      </c>
      <c r="G21" s="12">
        <f>[7]Raw!T49</f>
        <v>0</v>
      </c>
      <c r="H21" s="12">
        <f>[7]Raw!U49</f>
        <v>0</v>
      </c>
      <c r="I21" s="12">
        <f>[7]Raw!V49</f>
        <v>0</v>
      </c>
      <c r="J21" s="12">
        <f>[7]Raw!W49</f>
        <v>0</v>
      </c>
      <c r="K21" s="12">
        <f>[7]Raw!X49</f>
        <v>0</v>
      </c>
      <c r="L21" s="12">
        <f>[7]Raw!Y49</f>
        <v>0</v>
      </c>
      <c r="M21" s="12">
        <f>[7]Raw!Z49</f>
        <v>0</v>
      </c>
      <c r="N21" s="12">
        <f>[7]Raw!AA49</f>
        <v>0</v>
      </c>
      <c r="P21" s="13">
        <f t="shared" si="1"/>
        <v>0</v>
      </c>
    </row>
    <row r="22" spans="1:16" ht="15" customHeight="1" x14ac:dyDescent="0.15">
      <c r="A22" s="49" t="s">
        <v>18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</row>
  </sheetData>
  <mergeCells count="6">
    <mergeCell ref="A22:P22"/>
    <mergeCell ref="A1:P1"/>
    <mergeCell ref="A2:A3"/>
    <mergeCell ref="B2:N2"/>
    <mergeCell ref="O2:O3"/>
    <mergeCell ref="P2:P3"/>
  </mergeCells>
  <conditionalFormatting sqref="B4:P21">
    <cfRule type="cellIs" dxfId="22" priority="1" operator="equal">
      <formula>0</formula>
    </cfRule>
  </conditionalFormatting>
  <printOptions horizontalCentered="1"/>
  <pageMargins left="1" right="1" top="1" bottom="1" header="0.5" footer="0.5"/>
  <pageSetup scale="90" fitToHeight="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0329-299D-49EC-98D3-EEDAEE76E1CF}">
  <sheetPr>
    <tabColor rgb="FF7030A0"/>
    <pageSetUpPr fitToPage="1"/>
  </sheetPr>
  <dimension ref="A1:P19"/>
  <sheetViews>
    <sheetView view="pageBreakPreview" zoomScale="160" zoomScaleNormal="100" zoomScaleSheetLayoutView="160" workbookViewId="0">
      <selection activeCell="Y48" sqref="Y48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[7]Raw!E10, ", 2012.")</f>
        <v>Table n-m.–Estimated marine mammal harvest by month, Whale Pass,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20</v>
      </c>
      <c r="B4" s="16">
        <f>B6+B10+B14+B15</f>
        <v>0</v>
      </c>
      <c r="C4" s="16">
        <f t="shared" ref="C4:P4" si="0">C6+C10+C14+C15</f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 t="shared" si="0"/>
        <v>0</v>
      </c>
      <c r="O4" s="17"/>
      <c r="P4" s="16">
        <f t="shared" si="0"/>
        <v>0</v>
      </c>
    </row>
    <row r="5" spans="1:16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x14ac:dyDescent="0.15">
      <c r="A6" s="15" t="str">
        <f>[7]Raw!A52</f>
        <v>Fur seal</v>
      </c>
      <c r="B6" s="12">
        <f>[7]Raw!O52</f>
        <v>0</v>
      </c>
      <c r="C6" s="12">
        <f>[7]Raw!P52</f>
        <v>0</v>
      </c>
      <c r="D6" s="12">
        <f>[7]Raw!Q52</f>
        <v>0</v>
      </c>
      <c r="E6" s="12">
        <f>[7]Raw!R52</f>
        <v>0</v>
      </c>
      <c r="F6" s="12">
        <f>[7]Raw!S52</f>
        <v>0</v>
      </c>
      <c r="G6" s="12">
        <f>[7]Raw!T52</f>
        <v>0</v>
      </c>
      <c r="H6" s="12">
        <f>[7]Raw!U52</f>
        <v>0</v>
      </c>
      <c r="I6" s="12">
        <f>[7]Raw!V52</f>
        <v>0</v>
      </c>
      <c r="J6" s="12">
        <f>[7]Raw!W52</f>
        <v>0</v>
      </c>
      <c r="K6" s="12">
        <f>[7]Raw!X52</f>
        <v>0</v>
      </c>
      <c r="L6" s="12">
        <f>[7]Raw!Y52</f>
        <v>0</v>
      </c>
      <c r="M6" s="12">
        <f>[7]Raw!Z52</f>
        <v>0</v>
      </c>
      <c r="N6" s="12">
        <f>[7]Raw!AA52</f>
        <v>0</v>
      </c>
      <c r="P6" s="13">
        <f t="shared" ref="P6" si="1">SUM(B6:N6)</f>
        <v>0</v>
      </c>
    </row>
    <row r="7" spans="1:16" x14ac:dyDescent="0.15">
      <c r="A7" s="14" t="str">
        <f>[7]Raw!A53</f>
        <v>Fur seal, male</v>
      </c>
      <c r="B7" s="12">
        <f>[7]Raw!O53</f>
        <v>0</v>
      </c>
      <c r="C7" s="12">
        <f>[7]Raw!P53</f>
        <v>0</v>
      </c>
      <c r="D7" s="12">
        <f>[7]Raw!Q53</f>
        <v>0</v>
      </c>
      <c r="E7" s="12">
        <f>[7]Raw!R53</f>
        <v>0</v>
      </c>
      <c r="F7" s="12">
        <f>[7]Raw!S53</f>
        <v>0</v>
      </c>
      <c r="G7" s="12">
        <f>[7]Raw!T53</f>
        <v>0</v>
      </c>
      <c r="H7" s="12">
        <f>[7]Raw!U53</f>
        <v>0</v>
      </c>
      <c r="I7" s="12">
        <f>[7]Raw!V53</f>
        <v>0</v>
      </c>
      <c r="J7" s="12">
        <f>[7]Raw!W53</f>
        <v>0</v>
      </c>
      <c r="K7" s="12">
        <f>[7]Raw!X53</f>
        <v>0</v>
      </c>
      <c r="L7" s="12">
        <f>[7]Raw!Y53</f>
        <v>0</v>
      </c>
      <c r="M7" s="12">
        <f>[7]Raw!Z53</f>
        <v>0</v>
      </c>
      <c r="N7" s="12">
        <f>[7]Raw!AA53</f>
        <v>0</v>
      </c>
      <c r="P7" s="13">
        <f t="shared" ref="P7:P18" si="2">SUM(B7:N7)</f>
        <v>0</v>
      </c>
    </row>
    <row r="8" spans="1:16" x14ac:dyDescent="0.15">
      <c r="A8" s="14" t="str">
        <f>[7]Raw!A54</f>
        <v>Fur seal, female</v>
      </c>
      <c r="B8" s="12">
        <f>[7]Raw!O54</f>
        <v>0</v>
      </c>
      <c r="C8" s="12">
        <f>[7]Raw!P54</f>
        <v>0</v>
      </c>
      <c r="D8" s="12">
        <f>[7]Raw!Q54</f>
        <v>0</v>
      </c>
      <c r="E8" s="12">
        <f>[7]Raw!R54</f>
        <v>0</v>
      </c>
      <c r="F8" s="12">
        <f>[7]Raw!S54</f>
        <v>0</v>
      </c>
      <c r="G8" s="12">
        <f>[7]Raw!T54</f>
        <v>0</v>
      </c>
      <c r="H8" s="12">
        <f>[7]Raw!U54</f>
        <v>0</v>
      </c>
      <c r="I8" s="12">
        <f>[7]Raw!V54</f>
        <v>0</v>
      </c>
      <c r="J8" s="12">
        <f>[7]Raw!W54</f>
        <v>0</v>
      </c>
      <c r="K8" s="12">
        <f>[7]Raw!X54</f>
        <v>0</v>
      </c>
      <c r="L8" s="12">
        <f>[7]Raw!Y54</f>
        <v>0</v>
      </c>
      <c r="M8" s="12">
        <f>[7]Raw!Z54</f>
        <v>0</v>
      </c>
      <c r="N8" s="12">
        <f>[7]Raw!AA54</f>
        <v>0</v>
      </c>
      <c r="P8" s="13">
        <f t="shared" si="2"/>
        <v>0</v>
      </c>
    </row>
    <row r="9" spans="1:16" x14ac:dyDescent="0.15">
      <c r="A9" s="14" t="str">
        <f>[7]Raw!A55</f>
        <v>Fur seal, sex unknown</v>
      </c>
      <c r="B9" s="12">
        <f>[7]Raw!O55</f>
        <v>0</v>
      </c>
      <c r="C9" s="12">
        <f>[7]Raw!P55</f>
        <v>0</v>
      </c>
      <c r="D9" s="12">
        <f>[7]Raw!Q55</f>
        <v>0</v>
      </c>
      <c r="E9" s="12">
        <f>[7]Raw!R55</f>
        <v>0</v>
      </c>
      <c r="F9" s="12">
        <f>[7]Raw!S55</f>
        <v>0</v>
      </c>
      <c r="G9" s="12">
        <f>[7]Raw!T55</f>
        <v>0</v>
      </c>
      <c r="H9" s="12">
        <f>[7]Raw!U55</f>
        <v>0</v>
      </c>
      <c r="I9" s="12">
        <f>[7]Raw!V55</f>
        <v>0</v>
      </c>
      <c r="J9" s="12">
        <f>[7]Raw!W55</f>
        <v>0</v>
      </c>
      <c r="K9" s="12">
        <f>[7]Raw!X55</f>
        <v>0</v>
      </c>
      <c r="L9" s="12">
        <f>[7]Raw!Y55</f>
        <v>0</v>
      </c>
      <c r="M9" s="12">
        <f>[7]Raw!Z55</f>
        <v>0</v>
      </c>
      <c r="N9" s="12">
        <f>[7]Raw!AA55</f>
        <v>0</v>
      </c>
      <c r="P9" s="13">
        <f t="shared" si="2"/>
        <v>0</v>
      </c>
    </row>
    <row r="10" spans="1:16" x14ac:dyDescent="0.15">
      <c r="A10" s="15" t="str">
        <f>[7]Raw!A56</f>
        <v>Harbor seal</v>
      </c>
      <c r="B10" s="12">
        <f>[7]Raw!O56</f>
        <v>0</v>
      </c>
      <c r="C10" s="12">
        <f>[7]Raw!P56</f>
        <v>0</v>
      </c>
      <c r="D10" s="12">
        <f>[7]Raw!Q56</f>
        <v>0</v>
      </c>
      <c r="E10" s="12">
        <f>[7]Raw!R56</f>
        <v>0</v>
      </c>
      <c r="F10" s="12">
        <f>[7]Raw!S56</f>
        <v>0</v>
      </c>
      <c r="G10" s="12">
        <f>[7]Raw!T56</f>
        <v>0</v>
      </c>
      <c r="H10" s="12">
        <f>[7]Raw!U56</f>
        <v>0</v>
      </c>
      <c r="I10" s="12">
        <f>[7]Raw!V56</f>
        <v>0</v>
      </c>
      <c r="J10" s="12">
        <f>[7]Raw!W56</f>
        <v>0</v>
      </c>
      <c r="K10" s="12">
        <f>[7]Raw!X56</f>
        <v>0</v>
      </c>
      <c r="L10" s="12">
        <f>[7]Raw!Y56</f>
        <v>0</v>
      </c>
      <c r="M10" s="12">
        <f>[7]Raw!Z56</f>
        <v>0</v>
      </c>
      <c r="N10" s="12">
        <f>[7]Raw!AA56</f>
        <v>0</v>
      </c>
      <c r="P10" s="13">
        <f t="shared" si="2"/>
        <v>0</v>
      </c>
    </row>
    <row r="11" spans="1:16" x14ac:dyDescent="0.15">
      <c r="A11" s="14" t="str">
        <f>[7]Raw!A57</f>
        <v>Harbor seal, male</v>
      </c>
      <c r="B11" s="12">
        <f>[7]Raw!O57</f>
        <v>0</v>
      </c>
      <c r="C11" s="12">
        <f>[7]Raw!P57</f>
        <v>0</v>
      </c>
      <c r="D11" s="12">
        <f>[7]Raw!Q57</f>
        <v>0</v>
      </c>
      <c r="E11" s="12">
        <f>[7]Raw!R57</f>
        <v>0</v>
      </c>
      <c r="F11" s="12">
        <f>[7]Raw!S57</f>
        <v>0</v>
      </c>
      <c r="G11" s="12">
        <f>[7]Raw!T57</f>
        <v>0</v>
      </c>
      <c r="H11" s="12">
        <f>[7]Raw!U57</f>
        <v>0</v>
      </c>
      <c r="I11" s="12">
        <f>[7]Raw!V57</f>
        <v>0</v>
      </c>
      <c r="J11" s="12">
        <f>[7]Raw!W57</f>
        <v>0</v>
      </c>
      <c r="K11" s="12">
        <f>[7]Raw!X57</f>
        <v>0</v>
      </c>
      <c r="L11" s="12">
        <f>[7]Raw!Y57</f>
        <v>0</v>
      </c>
      <c r="M11" s="12">
        <f>[7]Raw!Z57</f>
        <v>0</v>
      </c>
      <c r="N11" s="12">
        <f>[7]Raw!AA57</f>
        <v>0</v>
      </c>
      <c r="P11" s="13">
        <f t="shared" si="2"/>
        <v>0</v>
      </c>
    </row>
    <row r="12" spans="1:16" x14ac:dyDescent="0.15">
      <c r="A12" s="40" t="str">
        <f>[7]Raw!A58</f>
        <v>Harbor seal, female</v>
      </c>
      <c r="B12" s="12">
        <f>[7]Raw!O58</f>
        <v>0</v>
      </c>
      <c r="C12" s="12">
        <f>[7]Raw!P58</f>
        <v>0</v>
      </c>
      <c r="D12" s="12">
        <f>[7]Raw!Q58</f>
        <v>0</v>
      </c>
      <c r="E12" s="12">
        <f>[7]Raw!R58</f>
        <v>0</v>
      </c>
      <c r="F12" s="12">
        <f>[7]Raw!S58</f>
        <v>0</v>
      </c>
      <c r="G12" s="12">
        <f>[7]Raw!T58</f>
        <v>0</v>
      </c>
      <c r="H12" s="12">
        <f>[7]Raw!U58</f>
        <v>0</v>
      </c>
      <c r="I12" s="12">
        <f>[7]Raw!V58</f>
        <v>0</v>
      </c>
      <c r="J12" s="12">
        <f>[7]Raw!W58</f>
        <v>0</v>
      </c>
      <c r="K12" s="12">
        <f>[7]Raw!X58</f>
        <v>0</v>
      </c>
      <c r="L12" s="12">
        <f>[7]Raw!Y58</f>
        <v>0</v>
      </c>
      <c r="M12" s="12">
        <f>[7]Raw!Z58</f>
        <v>0</v>
      </c>
      <c r="N12" s="12">
        <f>[7]Raw!AA58</f>
        <v>0</v>
      </c>
      <c r="P12" s="13">
        <f t="shared" si="2"/>
        <v>0</v>
      </c>
    </row>
    <row r="13" spans="1:16" ht="14" x14ac:dyDescent="0.15">
      <c r="A13" s="41" t="str">
        <f>[7]Raw!A59</f>
        <v>Harbor seal, sex unknown</v>
      </c>
      <c r="B13" s="20">
        <f>[7]Raw!O59</f>
        <v>0</v>
      </c>
      <c r="C13" s="20">
        <f>[7]Raw!P59</f>
        <v>0</v>
      </c>
      <c r="D13" s="20">
        <f>[7]Raw!Q59</f>
        <v>0</v>
      </c>
      <c r="E13" s="20">
        <f>[7]Raw!R59</f>
        <v>0</v>
      </c>
      <c r="F13" s="20">
        <f>[7]Raw!S59</f>
        <v>0</v>
      </c>
      <c r="G13" s="20">
        <f>[7]Raw!T59</f>
        <v>0</v>
      </c>
      <c r="H13" s="20">
        <f>[7]Raw!U59</f>
        <v>0</v>
      </c>
      <c r="I13" s="20">
        <f>[7]Raw!V59</f>
        <v>0</v>
      </c>
      <c r="J13" s="20">
        <f>[7]Raw!W59</f>
        <v>0</v>
      </c>
      <c r="K13" s="20">
        <f>[7]Raw!X59</f>
        <v>0</v>
      </c>
      <c r="L13" s="20">
        <f>[7]Raw!Y59</f>
        <v>0</v>
      </c>
      <c r="M13" s="20">
        <f>[7]Raw!Z59</f>
        <v>0</v>
      </c>
      <c r="N13" s="20">
        <f>[7]Raw!AA59</f>
        <v>0</v>
      </c>
      <c r="O13" s="21"/>
      <c r="P13" s="22">
        <f t="shared" si="2"/>
        <v>0</v>
      </c>
    </row>
    <row r="14" spans="1:16" x14ac:dyDescent="0.15">
      <c r="A14" s="42" t="str">
        <f>[7]Raw!A60</f>
        <v>Sea otter</v>
      </c>
      <c r="B14" s="12">
        <f>[7]Raw!O60</f>
        <v>0</v>
      </c>
      <c r="C14" s="12">
        <f>[7]Raw!P60</f>
        <v>0</v>
      </c>
      <c r="D14" s="12">
        <f>[7]Raw!Q60</f>
        <v>0</v>
      </c>
      <c r="E14" s="12">
        <f>[7]Raw!R60</f>
        <v>0</v>
      </c>
      <c r="F14" s="12">
        <f>[7]Raw!S60</f>
        <v>0</v>
      </c>
      <c r="G14" s="12">
        <f>[7]Raw!T60</f>
        <v>0</v>
      </c>
      <c r="H14" s="12">
        <f>[7]Raw!U60</f>
        <v>0</v>
      </c>
      <c r="I14" s="12">
        <f>[7]Raw!V60</f>
        <v>0</v>
      </c>
      <c r="J14" s="12">
        <f>[7]Raw!W60</f>
        <v>0</v>
      </c>
      <c r="K14" s="12">
        <f>[7]Raw!X60</f>
        <v>0</v>
      </c>
      <c r="L14" s="12">
        <f>[7]Raw!Y60</f>
        <v>0</v>
      </c>
      <c r="M14" s="12">
        <f>[7]Raw!Z60</f>
        <v>0</v>
      </c>
      <c r="N14" s="12">
        <f>[7]Raw!AA60</f>
        <v>0</v>
      </c>
      <c r="P14" s="13">
        <f t="shared" si="2"/>
        <v>0</v>
      </c>
    </row>
    <row r="15" spans="1:16" x14ac:dyDescent="0.15">
      <c r="A15" s="15" t="str">
        <f>[7]Raw!A61</f>
        <v>Steller sea lion</v>
      </c>
      <c r="B15" s="12">
        <f>[7]Raw!O61</f>
        <v>0</v>
      </c>
      <c r="C15" s="12">
        <f>[7]Raw!P61</f>
        <v>0</v>
      </c>
      <c r="D15" s="12">
        <f>[7]Raw!Q61</f>
        <v>0</v>
      </c>
      <c r="E15" s="12">
        <f>[7]Raw!R61</f>
        <v>0</v>
      </c>
      <c r="F15" s="12">
        <f>[7]Raw!S61</f>
        <v>0</v>
      </c>
      <c r="G15" s="12">
        <f>[7]Raw!T61</f>
        <v>0</v>
      </c>
      <c r="H15" s="12">
        <f>[7]Raw!U61</f>
        <v>0</v>
      </c>
      <c r="I15" s="12">
        <f>[7]Raw!V61</f>
        <v>0</v>
      </c>
      <c r="J15" s="12">
        <f>[7]Raw!W61</f>
        <v>0</v>
      </c>
      <c r="K15" s="12">
        <f>[7]Raw!X61</f>
        <v>0</v>
      </c>
      <c r="L15" s="12">
        <f>[7]Raw!Y61</f>
        <v>0</v>
      </c>
      <c r="M15" s="12">
        <f>[7]Raw!Z61</f>
        <v>0</v>
      </c>
      <c r="N15" s="12">
        <f>[7]Raw!AA61</f>
        <v>0</v>
      </c>
      <c r="P15" s="13">
        <f t="shared" si="2"/>
        <v>0</v>
      </c>
    </row>
    <row r="16" spans="1:16" x14ac:dyDescent="0.15">
      <c r="A16" s="14" t="str">
        <f>[7]Raw!A62</f>
        <v>Steller sea lion, male</v>
      </c>
      <c r="B16" s="12">
        <f>[7]Raw!O62</f>
        <v>0</v>
      </c>
      <c r="C16" s="12">
        <f>[7]Raw!P62</f>
        <v>0</v>
      </c>
      <c r="D16" s="12">
        <f>[7]Raw!Q62</f>
        <v>0</v>
      </c>
      <c r="E16" s="12">
        <f>[7]Raw!R62</f>
        <v>0</v>
      </c>
      <c r="F16" s="12">
        <f>[7]Raw!S62</f>
        <v>0</v>
      </c>
      <c r="G16" s="12">
        <f>[7]Raw!T62</f>
        <v>0</v>
      </c>
      <c r="H16" s="12">
        <f>[7]Raw!U62</f>
        <v>0</v>
      </c>
      <c r="I16" s="12">
        <f>[7]Raw!V62</f>
        <v>0</v>
      </c>
      <c r="J16" s="12">
        <f>[7]Raw!W62</f>
        <v>0</v>
      </c>
      <c r="K16" s="12">
        <f>[7]Raw!X62</f>
        <v>0</v>
      </c>
      <c r="L16" s="12">
        <f>[7]Raw!Y62</f>
        <v>0</v>
      </c>
      <c r="M16" s="12">
        <f>[7]Raw!Z62</f>
        <v>0</v>
      </c>
      <c r="N16" s="12">
        <f>[7]Raw!AA62</f>
        <v>0</v>
      </c>
      <c r="P16" s="13">
        <f t="shared" si="2"/>
        <v>0</v>
      </c>
    </row>
    <row r="17" spans="1:16" x14ac:dyDescent="0.15">
      <c r="A17" s="14" t="str">
        <f>[7]Raw!A63</f>
        <v>Steller sea lion, female</v>
      </c>
      <c r="B17" s="12">
        <f>[7]Raw!O63</f>
        <v>0</v>
      </c>
      <c r="C17" s="12">
        <f>[7]Raw!P63</f>
        <v>0</v>
      </c>
      <c r="D17" s="12">
        <f>[7]Raw!Q63</f>
        <v>0</v>
      </c>
      <c r="E17" s="12">
        <f>[7]Raw!R63</f>
        <v>0</v>
      </c>
      <c r="F17" s="12">
        <f>[7]Raw!S63</f>
        <v>0</v>
      </c>
      <c r="G17" s="12">
        <f>[7]Raw!T63</f>
        <v>0</v>
      </c>
      <c r="H17" s="12">
        <f>[7]Raw!U63</f>
        <v>0</v>
      </c>
      <c r="I17" s="12">
        <f>[7]Raw!V63</f>
        <v>0</v>
      </c>
      <c r="J17" s="12">
        <f>[7]Raw!W63</f>
        <v>0</v>
      </c>
      <c r="K17" s="12">
        <f>[7]Raw!X63</f>
        <v>0</v>
      </c>
      <c r="L17" s="12">
        <f>[7]Raw!Y63</f>
        <v>0</v>
      </c>
      <c r="M17" s="12">
        <f>[7]Raw!Z63</f>
        <v>0</v>
      </c>
      <c r="N17" s="12">
        <f>[7]Raw!AA63</f>
        <v>0</v>
      </c>
      <c r="P17" s="13">
        <f t="shared" si="2"/>
        <v>0</v>
      </c>
    </row>
    <row r="18" spans="1:16" ht="14" x14ac:dyDescent="0.15">
      <c r="A18" s="26" t="str">
        <f>[7]Raw!A64</f>
        <v>Steller sea lion, sex unknown</v>
      </c>
      <c r="B18" s="20">
        <f>[7]Raw!O64</f>
        <v>0</v>
      </c>
      <c r="C18" s="20">
        <f>[7]Raw!P64</f>
        <v>0</v>
      </c>
      <c r="D18" s="20">
        <f>[7]Raw!Q64</f>
        <v>0</v>
      </c>
      <c r="E18" s="20">
        <f>[7]Raw!R64</f>
        <v>0</v>
      </c>
      <c r="F18" s="20">
        <f>[7]Raw!S64</f>
        <v>0</v>
      </c>
      <c r="G18" s="20">
        <f>[7]Raw!T64</f>
        <v>0</v>
      </c>
      <c r="H18" s="20">
        <f>[7]Raw!U64</f>
        <v>0</v>
      </c>
      <c r="I18" s="20">
        <f>[7]Raw!V64</f>
        <v>0</v>
      </c>
      <c r="J18" s="20">
        <f>[7]Raw!W64</f>
        <v>0</v>
      </c>
      <c r="K18" s="20">
        <f>[7]Raw!X64</f>
        <v>0</v>
      </c>
      <c r="L18" s="20">
        <f>[7]Raw!Y64</f>
        <v>0</v>
      </c>
      <c r="M18" s="20">
        <f>[7]Raw!Z64</f>
        <v>0</v>
      </c>
      <c r="N18" s="20">
        <f>[7]Raw!AA64</f>
        <v>0</v>
      </c>
      <c r="O18" s="21"/>
      <c r="P18" s="22">
        <f t="shared" si="2"/>
        <v>0</v>
      </c>
    </row>
    <row r="19" spans="1:16" ht="15" customHeight="1" x14ac:dyDescent="0.15">
      <c r="A19" s="49" t="s">
        <v>18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</sheetData>
  <mergeCells count="6">
    <mergeCell ref="A19:P19"/>
    <mergeCell ref="A1:P1"/>
    <mergeCell ref="A2:A3"/>
    <mergeCell ref="B2:N2"/>
    <mergeCell ref="O2:O3"/>
    <mergeCell ref="P2:P3"/>
  </mergeCells>
  <conditionalFormatting sqref="B4:P18">
    <cfRule type="cellIs" dxfId="21" priority="1" operator="equal">
      <formula>0</formula>
    </cfRule>
  </conditionalFormatting>
  <printOptions horizontalCentered="1"/>
  <pageMargins left="1" right="1" top="1" bottom="1" header="0.5" footer="0.5"/>
  <pageSetup scale="94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2FB6-5AA1-4E05-9794-262E9B62008B}">
  <sheetPr>
    <tabColor theme="5"/>
    <pageSetUpPr fitToPage="1"/>
  </sheetPr>
  <dimension ref="A1:P21"/>
  <sheetViews>
    <sheetView zoomScaleNormal="100" zoomScaleSheetLayoutView="145" workbookViewId="0">
      <selection activeCell="P48" sqref="P48"/>
    </sheetView>
  </sheetViews>
  <sheetFormatPr baseColWidth="10" defaultColWidth="9.1640625" defaultRowHeight="13" x14ac:dyDescent="0.15"/>
  <cols>
    <col min="1" max="1" width="26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[3]Raw!E10, ", 2012.")</f>
        <v>Table n-m.–Estimated small land mammal/furbearer harvest by month, Angoon,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SUM(B7:B20)</f>
        <v>0</v>
      </c>
      <c r="C4" s="16">
        <f t="shared" si="0"/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16.745098039215687</v>
      </c>
      <c r="M4" s="16">
        <f t="shared" si="0"/>
        <v>0</v>
      </c>
      <c r="N4" s="16">
        <f t="shared" si="0"/>
        <v>0</v>
      </c>
      <c r="O4" s="17"/>
      <c r="P4" s="16">
        <f>SUM(P7:P20)</f>
        <v>16.745098039215687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[3]Raw!A34</f>
        <v>Beaver</v>
      </c>
      <c r="B6" s="12">
        <f>[3]Raw!O34</f>
        <v>0</v>
      </c>
      <c r="C6" s="12">
        <f>[3]Raw!P34</f>
        <v>0</v>
      </c>
      <c r="D6" s="12">
        <f>[3]Raw!Q34</f>
        <v>0</v>
      </c>
      <c r="E6" s="12">
        <f>[3]Raw!R34</f>
        <v>0</v>
      </c>
      <c r="F6" s="12">
        <f>[3]Raw!S34</f>
        <v>0</v>
      </c>
      <c r="G6" s="12">
        <f>[3]Raw!T34</f>
        <v>0</v>
      </c>
      <c r="H6" s="12">
        <f>[3]Raw!U34</f>
        <v>0</v>
      </c>
      <c r="I6" s="12">
        <f>[3]Raw!V34</f>
        <v>0</v>
      </c>
      <c r="J6" s="12">
        <f>[3]Raw!W34</f>
        <v>0</v>
      </c>
      <c r="K6" s="12">
        <f>[3]Raw!X34</f>
        <v>0</v>
      </c>
      <c r="L6" s="12">
        <f>[3]Raw!Y34</f>
        <v>0</v>
      </c>
      <c r="M6" s="12">
        <f>[3]Raw!Z34</f>
        <v>0</v>
      </c>
      <c r="N6" s="12">
        <f>[3]Raw!AA34</f>
        <v>0</v>
      </c>
      <c r="P6" s="13">
        <f>SUM(B6:N6)</f>
        <v>0</v>
      </c>
    </row>
    <row r="7" spans="1:16" ht="14" x14ac:dyDescent="0.15">
      <c r="A7" s="19" t="str">
        <f>[3]Raw!A35</f>
        <v>Coyote</v>
      </c>
      <c r="B7" s="12">
        <f>[3]Raw!O35</f>
        <v>0</v>
      </c>
      <c r="C7" s="12">
        <f>[3]Raw!P35</f>
        <v>0</v>
      </c>
      <c r="D7" s="12">
        <f>[3]Raw!Q35</f>
        <v>0</v>
      </c>
      <c r="E7" s="12">
        <f>[3]Raw!R35</f>
        <v>0</v>
      </c>
      <c r="F7" s="12">
        <f>[3]Raw!S35</f>
        <v>0</v>
      </c>
      <c r="G7" s="12">
        <f>[3]Raw!T35</f>
        <v>0</v>
      </c>
      <c r="H7" s="12">
        <f>[3]Raw!U35</f>
        <v>0</v>
      </c>
      <c r="I7" s="12">
        <f>[3]Raw!V35</f>
        <v>0</v>
      </c>
      <c r="J7" s="12">
        <f>[3]Raw!W35</f>
        <v>0</v>
      </c>
      <c r="K7" s="12">
        <f>[3]Raw!X35</f>
        <v>0</v>
      </c>
      <c r="L7" s="12">
        <f>[3]Raw!Y35</f>
        <v>0</v>
      </c>
      <c r="M7" s="12">
        <f>[3]Raw!Z35</f>
        <v>0</v>
      </c>
      <c r="N7" s="12">
        <f>[3]Raw!AA35</f>
        <v>0</v>
      </c>
      <c r="P7" s="13">
        <f>SUM(B7:N7)</f>
        <v>0</v>
      </c>
    </row>
    <row r="8" spans="1:16" ht="14" x14ac:dyDescent="0.15">
      <c r="A8" s="19" t="str">
        <f>[3]Raw!A36</f>
        <v>Red fox</v>
      </c>
      <c r="B8" s="12">
        <f>[3]Raw!O36</f>
        <v>0</v>
      </c>
      <c r="C8" s="12">
        <f>[3]Raw!P36</f>
        <v>0</v>
      </c>
      <c r="D8" s="12">
        <f>[3]Raw!Q36</f>
        <v>0</v>
      </c>
      <c r="E8" s="12">
        <f>[3]Raw!R36</f>
        <v>0</v>
      </c>
      <c r="F8" s="12">
        <f>[3]Raw!S36</f>
        <v>0</v>
      </c>
      <c r="G8" s="12">
        <f>[3]Raw!T36</f>
        <v>0</v>
      </c>
      <c r="H8" s="12">
        <f>[3]Raw!U36</f>
        <v>0</v>
      </c>
      <c r="I8" s="12">
        <f>[3]Raw!V36</f>
        <v>0</v>
      </c>
      <c r="J8" s="12">
        <f>[3]Raw!W36</f>
        <v>0</v>
      </c>
      <c r="K8" s="12">
        <f>[3]Raw!X36</f>
        <v>0</v>
      </c>
      <c r="L8" s="12">
        <f>[3]Raw!Y36</f>
        <v>0</v>
      </c>
      <c r="M8" s="12">
        <f>[3]Raw!Z36</f>
        <v>0</v>
      </c>
      <c r="N8" s="12">
        <f>[3]Raw!AA36</f>
        <v>0</v>
      </c>
      <c r="P8" s="13">
        <f t="shared" ref="P8:P20" si="1">SUM(B8:N8)</f>
        <v>0</v>
      </c>
    </row>
    <row r="9" spans="1:16" ht="14" x14ac:dyDescent="0.15">
      <c r="A9" s="19" t="str">
        <f>[3]Raw!A37</f>
        <v>Snowshoe hare</v>
      </c>
      <c r="B9" s="12">
        <f>[3]Raw!O37</f>
        <v>0</v>
      </c>
      <c r="C9" s="12">
        <f>[3]Raw!P37</f>
        <v>0</v>
      </c>
      <c r="D9" s="12">
        <f>[3]Raw!Q37</f>
        <v>0</v>
      </c>
      <c r="E9" s="12">
        <f>[3]Raw!R37</f>
        <v>0</v>
      </c>
      <c r="F9" s="12">
        <f>[3]Raw!S37</f>
        <v>0</v>
      </c>
      <c r="G9" s="12">
        <f>[3]Raw!T37</f>
        <v>0</v>
      </c>
      <c r="H9" s="12">
        <f>[3]Raw!U37</f>
        <v>0</v>
      </c>
      <c r="I9" s="12">
        <f>[3]Raw!V37</f>
        <v>0</v>
      </c>
      <c r="J9" s="12">
        <f>[3]Raw!W37</f>
        <v>0</v>
      </c>
      <c r="K9" s="12">
        <f>[3]Raw!X37</f>
        <v>0</v>
      </c>
      <c r="L9" s="12">
        <f>[3]Raw!Y37</f>
        <v>0</v>
      </c>
      <c r="M9" s="12">
        <f>[3]Raw!Z37</f>
        <v>0</v>
      </c>
      <c r="N9" s="12">
        <f>[3]Raw!AA37</f>
        <v>0</v>
      </c>
      <c r="P9" s="13">
        <f t="shared" si="1"/>
        <v>0</v>
      </c>
    </row>
    <row r="10" spans="1:16" ht="12.75" customHeight="1" x14ac:dyDescent="0.15">
      <c r="A10" s="19" t="str">
        <f>[3]Raw!A38</f>
        <v>North American river (land) otter</v>
      </c>
      <c r="B10" s="12">
        <f>[3]Raw!O38</f>
        <v>0</v>
      </c>
      <c r="C10" s="12">
        <f>[3]Raw!P38</f>
        <v>0</v>
      </c>
      <c r="D10" s="12">
        <f>[3]Raw!Q38</f>
        <v>0</v>
      </c>
      <c r="E10" s="12">
        <f>[3]Raw!R38</f>
        <v>0</v>
      </c>
      <c r="F10" s="12">
        <f>[3]Raw!S38</f>
        <v>0</v>
      </c>
      <c r="G10" s="12">
        <f>[3]Raw!T38</f>
        <v>0</v>
      </c>
      <c r="H10" s="12">
        <f>[3]Raw!U38</f>
        <v>0</v>
      </c>
      <c r="I10" s="12">
        <f>[3]Raw!V38</f>
        <v>0</v>
      </c>
      <c r="J10" s="12">
        <f>[3]Raw!W38</f>
        <v>0</v>
      </c>
      <c r="K10" s="12">
        <f>[3]Raw!X38</f>
        <v>0</v>
      </c>
      <c r="L10" s="12">
        <f>[3]Raw!Y38</f>
        <v>4.784313725490196</v>
      </c>
      <c r="M10" s="12">
        <f>[3]Raw!Z38</f>
        <v>0</v>
      </c>
      <c r="N10" s="12">
        <f>[3]Raw!AA38</f>
        <v>0</v>
      </c>
      <c r="P10" s="13">
        <f t="shared" si="1"/>
        <v>4.784313725490196</v>
      </c>
    </row>
    <row r="11" spans="1:16" ht="14" x14ac:dyDescent="0.15">
      <c r="A11" s="19" t="str">
        <f>[3]Raw!A39</f>
        <v>Lynx</v>
      </c>
      <c r="B11" s="20">
        <f>[3]Raw!O39</f>
        <v>0</v>
      </c>
      <c r="C11" s="20">
        <f>[3]Raw!P39</f>
        <v>0</v>
      </c>
      <c r="D11" s="20">
        <f>[3]Raw!Q39</f>
        <v>0</v>
      </c>
      <c r="E11" s="20">
        <f>[3]Raw!R39</f>
        <v>0</v>
      </c>
      <c r="F11" s="20">
        <f>[3]Raw!S39</f>
        <v>0</v>
      </c>
      <c r="G11" s="20">
        <f>[3]Raw!T39</f>
        <v>0</v>
      </c>
      <c r="H11" s="20">
        <f>[3]Raw!U39</f>
        <v>0</v>
      </c>
      <c r="I11" s="20">
        <f>[3]Raw!V39</f>
        <v>0</v>
      </c>
      <c r="J11" s="20">
        <f>[3]Raw!W39</f>
        <v>0</v>
      </c>
      <c r="K11" s="20">
        <f>[3]Raw!X39</f>
        <v>0</v>
      </c>
      <c r="L11" s="20">
        <f>[3]Raw!Y39</f>
        <v>0</v>
      </c>
      <c r="M11" s="20">
        <f>[3]Raw!Z39</f>
        <v>0</v>
      </c>
      <c r="N11" s="20">
        <f>[3]Raw!AA39</f>
        <v>0</v>
      </c>
      <c r="O11" s="21"/>
      <c r="P11" s="22">
        <f t="shared" si="1"/>
        <v>0</v>
      </c>
    </row>
    <row r="12" spans="1:16" ht="14" x14ac:dyDescent="0.15">
      <c r="A12" s="19" t="str">
        <f>[3]Raw!A40</f>
        <v>Marmot</v>
      </c>
      <c r="B12" s="12">
        <f>[3]Raw!O40</f>
        <v>0</v>
      </c>
      <c r="C12" s="12">
        <f>[3]Raw!P40</f>
        <v>0</v>
      </c>
      <c r="D12" s="12">
        <f>[3]Raw!Q40</f>
        <v>0</v>
      </c>
      <c r="E12" s="12">
        <f>[3]Raw!R40</f>
        <v>0</v>
      </c>
      <c r="F12" s="12">
        <f>[3]Raw!S40</f>
        <v>0</v>
      </c>
      <c r="G12" s="12">
        <f>[3]Raw!T40</f>
        <v>0</v>
      </c>
      <c r="H12" s="12">
        <f>[3]Raw!U40</f>
        <v>0</v>
      </c>
      <c r="I12" s="12">
        <f>[3]Raw!V40</f>
        <v>0</v>
      </c>
      <c r="J12" s="12">
        <f>[3]Raw!W40</f>
        <v>0</v>
      </c>
      <c r="K12" s="12">
        <f>[3]Raw!X40</f>
        <v>0</v>
      </c>
      <c r="L12" s="12">
        <f>[3]Raw!Y40</f>
        <v>0</v>
      </c>
      <c r="M12" s="12">
        <f>[3]Raw!Z40</f>
        <v>0</v>
      </c>
      <c r="N12" s="12">
        <f>[3]Raw!AA40</f>
        <v>0</v>
      </c>
      <c r="P12" s="13">
        <f t="shared" si="1"/>
        <v>0</v>
      </c>
    </row>
    <row r="13" spans="1:16" ht="14" x14ac:dyDescent="0.15">
      <c r="A13" s="19" t="str">
        <f>[3]Raw!A41</f>
        <v>Marten</v>
      </c>
      <c r="B13" s="12">
        <f>[3]Raw!O41</f>
        <v>0</v>
      </c>
      <c r="C13" s="12">
        <f>[3]Raw!P41</f>
        <v>0</v>
      </c>
      <c r="D13" s="12">
        <f>[3]Raw!Q41</f>
        <v>0</v>
      </c>
      <c r="E13" s="12">
        <f>[3]Raw!R41</f>
        <v>0</v>
      </c>
      <c r="F13" s="12">
        <f>[3]Raw!S41</f>
        <v>0</v>
      </c>
      <c r="G13" s="12">
        <f>[3]Raw!T41</f>
        <v>0</v>
      </c>
      <c r="H13" s="12">
        <f>[3]Raw!U41</f>
        <v>0</v>
      </c>
      <c r="I13" s="12">
        <f>[3]Raw!V41</f>
        <v>0</v>
      </c>
      <c r="J13" s="12">
        <f>[3]Raw!W41</f>
        <v>0</v>
      </c>
      <c r="K13" s="12">
        <f>[3]Raw!X41</f>
        <v>0</v>
      </c>
      <c r="L13" s="12">
        <f>[3]Raw!Y41</f>
        <v>7.1764705882352935</v>
      </c>
      <c r="M13" s="12">
        <f>[3]Raw!Z41</f>
        <v>0</v>
      </c>
      <c r="N13" s="12">
        <f>[3]Raw!AA41</f>
        <v>0</v>
      </c>
      <c r="P13" s="13">
        <f t="shared" si="1"/>
        <v>7.1764705882352935</v>
      </c>
    </row>
    <row r="14" spans="1:16" ht="14" x14ac:dyDescent="0.15">
      <c r="A14" s="19" t="str">
        <f>[3]Raw!A42</f>
        <v>Mink</v>
      </c>
      <c r="B14" s="12">
        <f>[3]Raw!O42</f>
        <v>0</v>
      </c>
      <c r="C14" s="12">
        <f>[3]Raw!P42</f>
        <v>0</v>
      </c>
      <c r="D14" s="12">
        <f>[3]Raw!Q42</f>
        <v>0</v>
      </c>
      <c r="E14" s="12">
        <f>[3]Raw!R42</f>
        <v>0</v>
      </c>
      <c r="F14" s="12">
        <f>[3]Raw!S42</f>
        <v>0</v>
      </c>
      <c r="G14" s="12">
        <f>[3]Raw!T42</f>
        <v>0</v>
      </c>
      <c r="H14" s="12">
        <f>[3]Raw!U42</f>
        <v>0</v>
      </c>
      <c r="I14" s="12">
        <f>[3]Raw!V42</f>
        <v>0</v>
      </c>
      <c r="J14" s="12">
        <f>[3]Raw!W42</f>
        <v>0</v>
      </c>
      <c r="K14" s="12">
        <f>[3]Raw!X42</f>
        <v>0</v>
      </c>
      <c r="L14" s="12">
        <f>[3]Raw!Y42</f>
        <v>4.784313725490196</v>
      </c>
      <c r="M14" s="12">
        <f>[3]Raw!Z42</f>
        <v>0</v>
      </c>
      <c r="N14" s="12">
        <f>[3]Raw!AA42</f>
        <v>0</v>
      </c>
      <c r="P14" s="13">
        <f t="shared" si="1"/>
        <v>4.784313725490196</v>
      </c>
    </row>
    <row r="15" spans="1:16" ht="14" x14ac:dyDescent="0.15">
      <c r="A15" s="19" t="str">
        <f>[3]Raw!A43</f>
        <v>Muskrat</v>
      </c>
      <c r="B15" s="12">
        <f>[3]Raw!O43</f>
        <v>0</v>
      </c>
      <c r="C15" s="12">
        <f>[3]Raw!P43</f>
        <v>0</v>
      </c>
      <c r="D15" s="12">
        <f>[3]Raw!Q43</f>
        <v>0</v>
      </c>
      <c r="E15" s="12">
        <f>[3]Raw!R43</f>
        <v>0</v>
      </c>
      <c r="F15" s="12">
        <f>[3]Raw!S43</f>
        <v>0</v>
      </c>
      <c r="G15" s="12">
        <f>[3]Raw!T43</f>
        <v>0</v>
      </c>
      <c r="H15" s="12">
        <f>[3]Raw!U43</f>
        <v>0</v>
      </c>
      <c r="I15" s="12">
        <f>[3]Raw!V43</f>
        <v>0</v>
      </c>
      <c r="J15" s="12">
        <f>[3]Raw!W43</f>
        <v>0</v>
      </c>
      <c r="K15" s="12">
        <f>[3]Raw!X43</f>
        <v>0</v>
      </c>
      <c r="L15" s="12">
        <f>[3]Raw!Y43</f>
        <v>0</v>
      </c>
      <c r="M15" s="12">
        <f>[3]Raw!Z43</f>
        <v>0</v>
      </c>
      <c r="N15" s="12">
        <f>[3]Raw!AA43</f>
        <v>0</v>
      </c>
      <c r="P15" s="13">
        <f t="shared" si="1"/>
        <v>0</v>
      </c>
    </row>
    <row r="16" spans="1:16" ht="14" x14ac:dyDescent="0.15">
      <c r="A16" s="19" t="str">
        <f>[3]Raw!A44</f>
        <v>Porcupine</v>
      </c>
      <c r="B16" s="12">
        <f>[3]Raw!O44</f>
        <v>0</v>
      </c>
      <c r="C16" s="12">
        <f>[3]Raw!P44</f>
        <v>0</v>
      </c>
      <c r="D16" s="12">
        <f>[3]Raw!Q44</f>
        <v>0</v>
      </c>
      <c r="E16" s="12">
        <f>[3]Raw!R44</f>
        <v>0</v>
      </c>
      <c r="F16" s="12">
        <f>[3]Raw!S44</f>
        <v>0</v>
      </c>
      <c r="G16" s="12">
        <f>[3]Raw!T44</f>
        <v>0</v>
      </c>
      <c r="H16" s="12">
        <f>[3]Raw!U44</f>
        <v>0</v>
      </c>
      <c r="I16" s="12">
        <f>[3]Raw!V44</f>
        <v>0</v>
      </c>
      <c r="J16" s="12">
        <f>[3]Raw!W44</f>
        <v>0</v>
      </c>
      <c r="K16" s="12">
        <f>[3]Raw!X44</f>
        <v>0</v>
      </c>
      <c r="L16" s="12">
        <f>[3]Raw!Y44</f>
        <v>0</v>
      </c>
      <c r="M16" s="12">
        <f>[3]Raw!Z44</f>
        <v>0</v>
      </c>
      <c r="N16" s="12">
        <f>[3]Raw!AA44</f>
        <v>0</v>
      </c>
      <c r="P16" s="13">
        <f t="shared" si="1"/>
        <v>0</v>
      </c>
    </row>
    <row r="17" spans="1:16" ht="14" x14ac:dyDescent="0.15">
      <c r="A17" s="19" t="str">
        <f>[3]Raw!A45</f>
        <v>Red (tree) squirrel</v>
      </c>
      <c r="B17" s="12">
        <f>[3]Raw!O45</f>
        <v>0</v>
      </c>
      <c r="C17" s="12">
        <f>[3]Raw!P45</f>
        <v>0</v>
      </c>
      <c r="D17" s="12">
        <f>[3]Raw!Q45</f>
        <v>0</v>
      </c>
      <c r="E17" s="12">
        <f>[3]Raw!R45</f>
        <v>0</v>
      </c>
      <c r="F17" s="12">
        <f>[3]Raw!S45</f>
        <v>0</v>
      </c>
      <c r="G17" s="12">
        <f>[3]Raw!T45</f>
        <v>0</v>
      </c>
      <c r="H17" s="12">
        <f>[3]Raw!U45</f>
        <v>0</v>
      </c>
      <c r="I17" s="12">
        <f>[3]Raw!V45</f>
        <v>0</v>
      </c>
      <c r="J17" s="12">
        <f>[3]Raw!W45</f>
        <v>0</v>
      </c>
      <c r="K17" s="12">
        <f>[3]Raw!X45</f>
        <v>0</v>
      </c>
      <c r="L17" s="12">
        <f>[3]Raw!Y45</f>
        <v>0</v>
      </c>
      <c r="M17" s="12">
        <f>[3]Raw!Z45</f>
        <v>0</v>
      </c>
      <c r="N17" s="12">
        <f>[3]Raw!AA45</f>
        <v>0</v>
      </c>
      <c r="P17" s="13">
        <f t="shared" si="1"/>
        <v>0</v>
      </c>
    </row>
    <row r="18" spans="1:16" ht="14" x14ac:dyDescent="0.15">
      <c r="A18" s="19" t="str">
        <f>[3]Raw!A46</f>
        <v>Least weasel</v>
      </c>
      <c r="B18" s="12">
        <f>[3]Raw!O46</f>
        <v>0</v>
      </c>
      <c r="C18" s="12">
        <f>[3]Raw!P46</f>
        <v>0</v>
      </c>
      <c r="D18" s="12">
        <f>[3]Raw!Q46</f>
        <v>0</v>
      </c>
      <c r="E18" s="12">
        <f>[3]Raw!R46</f>
        <v>0</v>
      </c>
      <c r="F18" s="12">
        <f>[3]Raw!S46</f>
        <v>0</v>
      </c>
      <c r="G18" s="12">
        <f>[3]Raw!T46</f>
        <v>0</v>
      </c>
      <c r="H18" s="12">
        <f>[3]Raw!U46</f>
        <v>0</v>
      </c>
      <c r="I18" s="12">
        <f>[3]Raw!V46</f>
        <v>0</v>
      </c>
      <c r="J18" s="12">
        <f>[3]Raw!W46</f>
        <v>0</v>
      </c>
      <c r="K18" s="12">
        <f>[3]Raw!X46</f>
        <v>0</v>
      </c>
      <c r="L18" s="12">
        <f>[3]Raw!Y46</f>
        <v>0</v>
      </c>
      <c r="M18" s="12">
        <f>[3]Raw!Z46</f>
        <v>0</v>
      </c>
      <c r="N18" s="12">
        <f>[3]Raw!AA46</f>
        <v>0</v>
      </c>
      <c r="P18" s="13">
        <f t="shared" si="1"/>
        <v>0</v>
      </c>
    </row>
    <row r="19" spans="1:16" ht="14" x14ac:dyDescent="0.15">
      <c r="A19" s="19" t="str">
        <f>[3]Raw!A47</f>
        <v>Gray wolf</v>
      </c>
      <c r="B19" s="12">
        <f>[3]Raw!O47</f>
        <v>0</v>
      </c>
      <c r="C19" s="12">
        <f>[3]Raw!P47</f>
        <v>0</v>
      </c>
      <c r="D19" s="12">
        <f>[3]Raw!Q47</f>
        <v>0</v>
      </c>
      <c r="E19" s="12">
        <f>[3]Raw!R47</f>
        <v>0</v>
      </c>
      <c r="F19" s="12">
        <f>[3]Raw!S47</f>
        <v>0</v>
      </c>
      <c r="G19" s="12">
        <f>[3]Raw!T47</f>
        <v>0</v>
      </c>
      <c r="H19" s="12">
        <f>[3]Raw!U47</f>
        <v>0</v>
      </c>
      <c r="I19" s="12">
        <f>[3]Raw!V47</f>
        <v>0</v>
      </c>
      <c r="J19" s="12">
        <f>[3]Raw!W47</f>
        <v>0</v>
      </c>
      <c r="K19" s="12">
        <f>[3]Raw!X47</f>
        <v>0</v>
      </c>
      <c r="L19" s="12">
        <f>[3]Raw!Y47</f>
        <v>0</v>
      </c>
      <c r="M19" s="12">
        <f>[3]Raw!Z47</f>
        <v>0</v>
      </c>
      <c r="N19" s="12">
        <f>[3]Raw!AA47</f>
        <v>0</v>
      </c>
      <c r="P19" s="13">
        <f t="shared" si="1"/>
        <v>0</v>
      </c>
    </row>
    <row r="20" spans="1:16" ht="14" x14ac:dyDescent="0.15">
      <c r="A20" s="19" t="str">
        <f>[3]Raw!A48</f>
        <v>Wolverine</v>
      </c>
      <c r="B20" s="12">
        <f>[3]Raw!O48</f>
        <v>0</v>
      </c>
      <c r="C20" s="12">
        <f>[3]Raw!P48</f>
        <v>0</v>
      </c>
      <c r="D20" s="12">
        <f>[3]Raw!Q48</f>
        <v>0</v>
      </c>
      <c r="E20" s="12">
        <f>[3]Raw!R48</f>
        <v>0</v>
      </c>
      <c r="F20" s="12">
        <f>[3]Raw!S48</f>
        <v>0</v>
      </c>
      <c r="G20" s="12">
        <f>[3]Raw!T48</f>
        <v>0</v>
      </c>
      <c r="H20" s="12">
        <f>[3]Raw!U48</f>
        <v>0</v>
      </c>
      <c r="I20" s="12">
        <f>[3]Raw!V48</f>
        <v>0</v>
      </c>
      <c r="J20" s="12">
        <f>[3]Raw!W48</f>
        <v>0</v>
      </c>
      <c r="K20" s="12">
        <f>[3]Raw!X48</f>
        <v>0</v>
      </c>
      <c r="L20" s="12">
        <f>[3]Raw!Y48</f>
        <v>0</v>
      </c>
      <c r="M20" s="12">
        <f>[3]Raw!Z48</f>
        <v>0</v>
      </c>
      <c r="N20" s="12">
        <f>[3]Raw!AA48</f>
        <v>0</v>
      </c>
      <c r="P20" s="13">
        <f t="shared" si="1"/>
        <v>0</v>
      </c>
    </row>
    <row r="21" spans="1:16" ht="15" customHeight="1" x14ac:dyDescent="0.15">
      <c r="A21" s="49" t="s">
        <v>18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39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245F-828D-4458-ADF0-B2F770402294}">
  <sheetPr>
    <tabColor rgb="FF7030A0"/>
    <pageSetUpPr fitToPage="1"/>
  </sheetPr>
  <dimension ref="A1:Q30"/>
  <sheetViews>
    <sheetView view="pageBreakPreview" zoomScaleNormal="160" zoomScaleSheetLayoutView="100" workbookViewId="0">
      <selection activeCell="Y48" sqref="Y48"/>
    </sheetView>
  </sheetViews>
  <sheetFormatPr baseColWidth="10" defaultColWidth="9.1640625" defaultRowHeight="13" x14ac:dyDescent="0.15"/>
  <cols>
    <col min="1" max="1" width="26.5" style="2" bestFit="1" customWidth="1"/>
    <col min="2" max="2" width="6.33203125" style="2" bestFit="1" customWidth="1"/>
    <col min="3" max="3" width="7.1640625" style="2" bestFit="1" customWidth="1"/>
    <col min="4" max="4" width="7.33203125" style="2" customWidth="1"/>
    <col min="5" max="5" width="5.5" style="2" bestFit="1" customWidth="1"/>
    <col min="6" max="6" width="8.1640625" style="2" bestFit="1" customWidth="1"/>
    <col min="7" max="7" width="0.83203125" style="2" customWidth="1"/>
    <col min="8" max="8" width="5.5" style="2" bestFit="1" customWidth="1"/>
    <col min="9" max="16" width="9.1640625" style="2"/>
    <col min="17" max="17" width="1.5" style="2" bestFit="1" customWidth="1"/>
    <col min="18" max="16384" width="9.1640625" style="2"/>
  </cols>
  <sheetData>
    <row r="1" spans="1:8" s="1" customFormat="1" ht="25" customHeight="1" x14ac:dyDescent="0.15">
      <c r="A1" s="54" t="str">
        <f>CONCATENATE("Table n-m.–Estimated bird harvest by season, ", [7]Raw!E10, ", 2012.")</f>
        <v>Table n-m.–Estimated bird harvest by season, Whale Pass, 2012.</v>
      </c>
      <c r="B1" s="54"/>
      <c r="C1" s="54"/>
      <c r="D1" s="54"/>
      <c r="E1" s="54"/>
      <c r="F1" s="54"/>
      <c r="G1" s="54"/>
      <c r="H1" s="54"/>
    </row>
    <row r="2" spans="1:8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8" ht="28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8" s="7" customFormat="1" x14ac:dyDescent="0.15">
      <c r="A4" s="4" t="s">
        <v>27</v>
      </c>
      <c r="B4" s="13">
        <f>SUM(B6:B25)</f>
        <v>113.14285714285715</v>
      </c>
      <c r="C4" s="13">
        <f>SUM(C6:C25)</f>
        <v>0</v>
      </c>
      <c r="D4" s="13">
        <f>SUM(D6:D25)</f>
        <v>0</v>
      </c>
      <c r="E4" s="13">
        <f>SUM(E6:E25)</f>
        <v>298.28571428571433</v>
      </c>
      <c r="F4" s="13">
        <f>SUM(F6:F25)</f>
        <v>0</v>
      </c>
      <c r="G4" s="17"/>
      <c r="H4" s="13">
        <f>SUM(H6:H25)</f>
        <v>411.42857142857144</v>
      </c>
    </row>
    <row r="5" spans="1:8" x14ac:dyDescent="0.15">
      <c r="A5" s="8"/>
      <c r="B5" s="12"/>
      <c r="C5" s="12"/>
      <c r="D5" s="12"/>
      <c r="E5" s="12"/>
      <c r="F5" s="12"/>
      <c r="H5" s="12"/>
    </row>
    <row r="6" spans="1:8" x14ac:dyDescent="0.15">
      <c r="A6" s="11" t="str">
        <f>[7]Raw!A65</f>
        <v>Goldeneye</v>
      </c>
      <c r="B6" s="12">
        <f>[7]Raw!AB65</f>
        <v>0</v>
      </c>
      <c r="C6" s="12">
        <f>[7]Raw!AD65</f>
        <v>0</v>
      </c>
      <c r="D6" s="12">
        <f>[7]Raw!AC65</f>
        <v>0</v>
      </c>
      <c r="E6" s="12">
        <f>[7]Raw!AE65</f>
        <v>0</v>
      </c>
      <c r="F6" s="12">
        <f>[7]Raw!AA65</f>
        <v>0</v>
      </c>
      <c r="H6" s="13">
        <f>SUM(B6:F6)</f>
        <v>0</v>
      </c>
    </row>
    <row r="7" spans="1:8" x14ac:dyDescent="0.15">
      <c r="A7" s="11" t="str">
        <f>[7]Raw!A66</f>
        <v>Mallard</v>
      </c>
      <c r="B7" s="12">
        <f>[7]Raw!AB66</f>
        <v>41.142857142857146</v>
      </c>
      <c r="C7" s="12">
        <f>[7]Raw!AD66</f>
        <v>0</v>
      </c>
      <c r="D7" s="12">
        <f>[7]Raw!AC66</f>
        <v>0</v>
      </c>
      <c r="E7" s="12">
        <f>[7]Raw!AE66</f>
        <v>42.428571428571431</v>
      </c>
      <c r="F7" s="12">
        <f>[7]Raw!AA66</f>
        <v>0</v>
      </c>
      <c r="H7" s="13">
        <f>SUM(B7:F7)</f>
        <v>83.571428571428584</v>
      </c>
    </row>
    <row r="8" spans="1:8" x14ac:dyDescent="0.15">
      <c r="A8" s="11" t="str">
        <f>[7]Raw!A67</f>
        <v>Long-tailed duck</v>
      </c>
      <c r="B8" s="12">
        <f>[7]Raw!AB67</f>
        <v>5.1428571428571432</v>
      </c>
      <c r="C8" s="12">
        <f>[7]Raw!AD67</f>
        <v>0</v>
      </c>
      <c r="D8" s="12">
        <f>[7]Raw!AC67</f>
        <v>0</v>
      </c>
      <c r="E8" s="12">
        <f>[7]Raw!AE67</f>
        <v>102.85714285714286</v>
      </c>
      <c r="F8" s="12">
        <f>[7]Raw!AA67</f>
        <v>0</v>
      </c>
      <c r="H8" s="13">
        <f t="shared" ref="H8:H25" si="0">SUM(B8:F8)</f>
        <v>108</v>
      </c>
    </row>
    <row r="9" spans="1:8" x14ac:dyDescent="0.15">
      <c r="A9" s="11" t="str">
        <f>[7]Raw!A68</f>
        <v>Northern pintail</v>
      </c>
      <c r="B9" s="12">
        <f>[7]Raw!AB68</f>
        <v>0</v>
      </c>
      <c r="C9" s="12">
        <f>[7]Raw!AD68</f>
        <v>0</v>
      </c>
      <c r="D9" s="12">
        <f>[7]Raw!AC68</f>
        <v>0</v>
      </c>
      <c r="E9" s="12">
        <f>[7]Raw!AE68</f>
        <v>0</v>
      </c>
      <c r="F9" s="12">
        <f>[7]Raw!AA68</f>
        <v>0</v>
      </c>
      <c r="H9" s="13">
        <f t="shared" si="0"/>
        <v>0</v>
      </c>
    </row>
    <row r="10" spans="1:8" x14ac:dyDescent="0.15">
      <c r="A10" s="11" t="str">
        <f>[7]Raw!A69</f>
        <v>Scaup</v>
      </c>
      <c r="B10" s="12">
        <f>[7]Raw!AB69</f>
        <v>0</v>
      </c>
      <c r="C10" s="12">
        <f>[7]Raw!AD69</f>
        <v>0</v>
      </c>
      <c r="D10" s="12">
        <f>[7]Raw!AC69</f>
        <v>0</v>
      </c>
      <c r="E10" s="12">
        <f>[7]Raw!AE69</f>
        <v>0</v>
      </c>
      <c r="F10" s="12">
        <f>[7]Raw!AA69</f>
        <v>0</v>
      </c>
      <c r="H10" s="13">
        <f t="shared" si="0"/>
        <v>0</v>
      </c>
    </row>
    <row r="11" spans="1:8" x14ac:dyDescent="0.15">
      <c r="A11" s="11" t="str">
        <f>[7]Raw!A70</f>
        <v>Teal</v>
      </c>
      <c r="B11" s="12">
        <f>[7]Raw!AB70</f>
        <v>0</v>
      </c>
      <c r="C11" s="12">
        <f>[7]Raw!AD70</f>
        <v>0</v>
      </c>
      <c r="D11" s="12">
        <f>[7]Raw!AC70</f>
        <v>0</v>
      </c>
      <c r="E11" s="12">
        <f>[7]Raw!AE70</f>
        <v>5.1428571428571432</v>
      </c>
      <c r="F11" s="12">
        <f>[7]Raw!AA70</f>
        <v>0</v>
      </c>
      <c r="H11" s="13">
        <f t="shared" si="0"/>
        <v>5.1428571428571432</v>
      </c>
    </row>
    <row r="12" spans="1:8" x14ac:dyDescent="0.15">
      <c r="A12" s="11" t="str">
        <f>[7]Raw!A71</f>
        <v>Wigeon</v>
      </c>
      <c r="B12" s="12">
        <f>[7]Raw!AB71</f>
        <v>0</v>
      </c>
      <c r="C12" s="12">
        <f>[7]Raw!AD71</f>
        <v>0</v>
      </c>
      <c r="D12" s="12">
        <f>[7]Raw!AC71</f>
        <v>0</v>
      </c>
      <c r="E12" s="12">
        <f>[7]Raw!AE71</f>
        <v>12.857142857142858</v>
      </c>
      <c r="F12" s="12">
        <f>[7]Raw!AA71</f>
        <v>0</v>
      </c>
      <c r="H12" s="13">
        <f t="shared" si="0"/>
        <v>12.857142857142858</v>
      </c>
    </row>
    <row r="13" spans="1:8" x14ac:dyDescent="0.15">
      <c r="A13" s="11" t="str">
        <f>[7]Raw!A72</f>
        <v>Unknown ducks</v>
      </c>
      <c r="B13" s="12">
        <f>[7]Raw!AB72</f>
        <v>0</v>
      </c>
      <c r="C13" s="12">
        <f>[7]Raw!AD72</f>
        <v>0</v>
      </c>
      <c r="D13" s="12">
        <f>[7]Raw!AC72</f>
        <v>0</v>
      </c>
      <c r="E13" s="12">
        <f>[7]Raw!AE72</f>
        <v>68.142857142857153</v>
      </c>
      <c r="F13" s="12">
        <f>[7]Raw!AA72</f>
        <v>0</v>
      </c>
      <c r="H13" s="13">
        <f t="shared" si="0"/>
        <v>68.142857142857153</v>
      </c>
    </row>
    <row r="14" spans="1:8" x14ac:dyDescent="0.15">
      <c r="A14" s="11" t="str">
        <f>[7]Raw!A73</f>
        <v>Unknown Canada/cackling geese</v>
      </c>
      <c r="B14" s="12">
        <f>[7]Raw!AB73</f>
        <v>66.857142857142861</v>
      </c>
      <c r="C14" s="12">
        <f>[7]Raw!AD73</f>
        <v>0</v>
      </c>
      <c r="D14" s="12">
        <f>[7]Raw!AC73</f>
        <v>0</v>
      </c>
      <c r="E14" s="12">
        <f>[7]Raw!AE73</f>
        <v>41.142857142857146</v>
      </c>
      <c r="F14" s="12">
        <f>[7]Raw!AA73</f>
        <v>0</v>
      </c>
      <c r="H14" s="13">
        <f t="shared" si="0"/>
        <v>108</v>
      </c>
    </row>
    <row r="15" spans="1:8" x14ac:dyDescent="0.15">
      <c r="A15" s="11" t="str">
        <f>[7]Raw!A74</f>
        <v>White-fronted goose</v>
      </c>
      <c r="B15" s="12">
        <f>[7]Raw!AB74</f>
        <v>0</v>
      </c>
      <c r="C15" s="12">
        <f>[7]Raw!AD74</f>
        <v>0</v>
      </c>
      <c r="D15" s="12">
        <f>[7]Raw!AC74</f>
        <v>0</v>
      </c>
      <c r="E15" s="12">
        <f>[7]Raw!AE74</f>
        <v>0</v>
      </c>
      <c r="F15" s="12">
        <f>[7]Raw!AA74</f>
        <v>0</v>
      </c>
      <c r="H15" s="13">
        <f t="shared" si="0"/>
        <v>0</v>
      </c>
    </row>
    <row r="16" spans="1:8" x14ac:dyDescent="0.15">
      <c r="A16" s="11" t="str">
        <f>[7]Raw!A75</f>
        <v>Unknown geese</v>
      </c>
      <c r="B16" s="12">
        <f>[7]Raw!AB75</f>
        <v>0</v>
      </c>
      <c r="C16" s="12">
        <f>[7]Raw!AD75</f>
        <v>0</v>
      </c>
      <c r="D16" s="12">
        <f>[7]Raw!AC75</f>
        <v>0</v>
      </c>
      <c r="E16" s="12">
        <f>[7]Raw!AE75</f>
        <v>0</v>
      </c>
      <c r="F16" s="12">
        <f>[7]Raw!AA75</f>
        <v>0</v>
      </c>
      <c r="H16" s="13">
        <f t="shared" si="0"/>
        <v>0</v>
      </c>
    </row>
    <row r="17" spans="1:17" x14ac:dyDescent="0.15">
      <c r="A17" s="11" t="str">
        <f>[7]Raw!A76</f>
        <v>Unknown swans</v>
      </c>
      <c r="B17" s="12">
        <f>[7]Raw!AB76</f>
        <v>0</v>
      </c>
      <c r="C17" s="12">
        <f>[7]Raw!AD76</f>
        <v>0</v>
      </c>
      <c r="D17" s="12">
        <f>[7]Raw!AC76</f>
        <v>0</v>
      </c>
      <c r="E17" s="12">
        <f>[7]Raw!AE76</f>
        <v>0</v>
      </c>
      <c r="F17" s="12">
        <f>[7]Raw!AA76</f>
        <v>0</v>
      </c>
      <c r="H17" s="13">
        <f t="shared" si="0"/>
        <v>0</v>
      </c>
    </row>
    <row r="18" spans="1:17" x14ac:dyDescent="0.15">
      <c r="A18" s="11" t="str">
        <f>[7]Raw!A77</f>
        <v>Sandhill crane</v>
      </c>
      <c r="B18" s="12">
        <f>[7]Raw!AB77</f>
        <v>0</v>
      </c>
      <c r="C18" s="12">
        <f>[7]Raw!AD77</f>
        <v>0</v>
      </c>
      <c r="D18" s="12">
        <f>[7]Raw!AC77</f>
        <v>0</v>
      </c>
      <c r="E18" s="12">
        <f>[7]Raw!AE77</f>
        <v>0</v>
      </c>
      <c r="F18" s="12">
        <f>[7]Raw!AA77</f>
        <v>0</v>
      </c>
      <c r="H18" s="13">
        <f t="shared" si="0"/>
        <v>0</v>
      </c>
    </row>
    <row r="19" spans="1:17" x14ac:dyDescent="0.15">
      <c r="A19" s="11" t="str">
        <f>[7]Raw!A78</f>
        <v>Black oystercatcher</v>
      </c>
      <c r="B19" s="12">
        <f>[7]Raw!AB78</f>
        <v>0</v>
      </c>
      <c r="C19" s="12">
        <f>[7]Raw!AD78</f>
        <v>0</v>
      </c>
      <c r="D19" s="12">
        <f>[7]Raw!AC78</f>
        <v>0</v>
      </c>
      <c r="E19" s="12">
        <f>[7]Raw!AE78</f>
        <v>0</v>
      </c>
      <c r="F19" s="12">
        <f>[7]Raw!AA78</f>
        <v>0</v>
      </c>
      <c r="H19" s="13">
        <f t="shared" si="0"/>
        <v>0</v>
      </c>
    </row>
    <row r="20" spans="1:17" x14ac:dyDescent="0.15">
      <c r="A20" s="11" t="str">
        <f>[7]Raw!A79</f>
        <v>Unknown shorebirds–small</v>
      </c>
      <c r="B20" s="12">
        <f>[7]Raw!AB79</f>
        <v>0</v>
      </c>
      <c r="C20" s="12">
        <f>[7]Raw!AD79</f>
        <v>0</v>
      </c>
      <c r="D20" s="12">
        <f>[7]Raw!AC79</f>
        <v>0</v>
      </c>
      <c r="E20" s="12">
        <f>[7]Raw!AE79</f>
        <v>0</v>
      </c>
      <c r="F20" s="12">
        <f>[7]Raw!AA79</f>
        <v>0</v>
      </c>
      <c r="H20" s="13">
        <f t="shared" si="0"/>
        <v>0</v>
      </c>
    </row>
    <row r="21" spans="1:17" x14ac:dyDescent="0.15">
      <c r="A21" s="11" t="str">
        <f>[7]Raw!A80</f>
        <v>Unknown shorebirds–large</v>
      </c>
      <c r="B21" s="12">
        <f>[7]Raw!AB80</f>
        <v>0</v>
      </c>
      <c r="C21" s="12">
        <f>[7]Raw!AD80</f>
        <v>0</v>
      </c>
      <c r="D21" s="12">
        <f>[7]Raw!AC80</f>
        <v>0</v>
      </c>
      <c r="E21" s="12">
        <f>[7]Raw!AE80</f>
        <v>0</v>
      </c>
      <c r="F21" s="12">
        <f>[7]Raw!AA80</f>
        <v>0</v>
      </c>
      <c r="H21" s="13">
        <f t="shared" si="0"/>
        <v>0</v>
      </c>
    </row>
    <row r="22" spans="1:17" x14ac:dyDescent="0.15">
      <c r="A22" s="11" t="str">
        <f>[7]Raw!A81</f>
        <v>Unknown loon</v>
      </c>
      <c r="B22" s="12">
        <f>[7]Raw!AB81</f>
        <v>0</v>
      </c>
      <c r="C22" s="12">
        <f>[7]Raw!AD81</f>
        <v>0</v>
      </c>
      <c r="D22" s="12">
        <f>[7]Raw!AC81</f>
        <v>0</v>
      </c>
      <c r="E22" s="12">
        <f>[7]Raw!AE81</f>
        <v>0</v>
      </c>
      <c r="F22" s="12">
        <f>[7]Raw!AA81</f>
        <v>0</v>
      </c>
      <c r="H22" s="13">
        <f t="shared" si="0"/>
        <v>0</v>
      </c>
    </row>
    <row r="23" spans="1:17" x14ac:dyDescent="0.15">
      <c r="A23" s="11" t="str">
        <f>[7]Raw!A82</f>
        <v>Unknown seabirds</v>
      </c>
      <c r="B23" s="12">
        <f>[7]Raw!AB82</f>
        <v>0</v>
      </c>
      <c r="C23" s="12">
        <f>[7]Raw!AD82</f>
        <v>0</v>
      </c>
      <c r="D23" s="12">
        <f>[7]Raw!AC82</f>
        <v>0</v>
      </c>
      <c r="E23" s="12">
        <f>[7]Raw!AE82</f>
        <v>0</v>
      </c>
      <c r="F23" s="12">
        <f>[7]Raw!AA82</f>
        <v>0</v>
      </c>
      <c r="H23" s="13">
        <f t="shared" si="0"/>
        <v>0</v>
      </c>
    </row>
    <row r="24" spans="1:17" x14ac:dyDescent="0.15">
      <c r="A24" s="11" t="str">
        <f>[7]Raw!A83</f>
        <v>Grouse</v>
      </c>
      <c r="B24" s="12">
        <f>[7]Raw!AB83</f>
        <v>0</v>
      </c>
      <c r="C24" s="12">
        <f>[7]Raw!AD83</f>
        <v>0</v>
      </c>
      <c r="D24" s="12">
        <f>[7]Raw!AC83</f>
        <v>0</v>
      </c>
      <c r="E24" s="12">
        <f>[7]Raw!AE83</f>
        <v>15.428571428571431</v>
      </c>
      <c r="F24" s="12">
        <f>[7]Raw!AA83</f>
        <v>0</v>
      </c>
      <c r="H24" s="13">
        <f t="shared" si="0"/>
        <v>15.428571428571431</v>
      </c>
    </row>
    <row r="25" spans="1:17" x14ac:dyDescent="0.15">
      <c r="A25" s="11" t="str">
        <f>[7]Raw!A84</f>
        <v>Ptarmigan</v>
      </c>
      <c r="B25" s="12">
        <f>[7]Raw!AB84</f>
        <v>0</v>
      </c>
      <c r="C25" s="12">
        <f>[7]Raw!AD84</f>
        <v>0</v>
      </c>
      <c r="D25" s="12">
        <f>[7]Raw!AC84</f>
        <v>0</v>
      </c>
      <c r="E25" s="12">
        <f>[7]Raw!AE84</f>
        <v>10.285714285714286</v>
      </c>
      <c r="F25" s="12">
        <f>[7]Raw!AA84</f>
        <v>0</v>
      </c>
      <c r="H25" s="13">
        <f t="shared" si="0"/>
        <v>10.285714285714286</v>
      </c>
    </row>
    <row r="26" spans="1:17" ht="15" customHeight="1" x14ac:dyDescent="0.15">
      <c r="A26" s="55" t="s">
        <v>18</v>
      </c>
      <c r="B26" s="55"/>
      <c r="C26" s="55"/>
      <c r="D26" s="55"/>
      <c r="E26" s="55"/>
      <c r="F26" s="55"/>
      <c r="G26" s="55"/>
      <c r="H26" s="55"/>
    </row>
    <row r="30" spans="1:17" x14ac:dyDescent="0.15">
      <c r="Q30" s="2" t="s">
        <v>17</v>
      </c>
    </row>
  </sheetData>
  <mergeCells count="6">
    <mergeCell ref="A26:H26"/>
    <mergeCell ref="A1:H1"/>
    <mergeCell ref="A2:A3"/>
    <mergeCell ref="B2:F2"/>
    <mergeCell ref="G2:G3"/>
    <mergeCell ref="H2:H3"/>
  </mergeCells>
  <conditionalFormatting sqref="B4:H25">
    <cfRule type="cellIs" dxfId="20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B4C8-99CD-4934-97FD-24BED3B63E14}">
  <sheetPr>
    <tabColor rgb="FFC00000"/>
    <pageSetUpPr fitToPage="1"/>
  </sheetPr>
  <dimension ref="A1:R44"/>
  <sheetViews>
    <sheetView view="pageBreakPreview" topLeftCell="A16" zoomScaleNormal="100" zoomScaleSheetLayoutView="100" workbookViewId="0">
      <selection activeCell="A37" sqref="A37:XFD37"/>
    </sheetView>
  </sheetViews>
  <sheetFormatPr baseColWidth="10" defaultColWidth="9.1640625" defaultRowHeight="13" x14ac:dyDescent="0.15"/>
  <cols>
    <col min="1" max="1" width="20.6640625" style="2" customWidth="1"/>
    <col min="2" max="14" width="6.6640625" style="2" customWidth="1"/>
    <col min="15" max="15" width="1.6640625" style="2" customWidth="1"/>
    <col min="16" max="16" width="6.83203125" style="2" customWidth="1"/>
    <col min="17" max="16384" width="9.1640625" style="2"/>
  </cols>
  <sheetData>
    <row r="1" spans="1:18" s="1" customFormat="1" ht="25" customHeight="1" x14ac:dyDescent="0.15">
      <c r="A1" s="50" t="str">
        <f>CONCATENATE("Table n-m.–Estimated large land mammal harvests by month and sex, ", [8]Raw!E10, ", 2013.")</f>
        <v>Table n-m.–Estimated large land mammal harvests by month and sex, Sitka, 2013.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8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8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18" s="7" customFormat="1" ht="12.75" customHeight="1" x14ac:dyDescent="0.15">
      <c r="A4" s="4" t="s">
        <v>16</v>
      </c>
      <c r="B4" s="5">
        <f>B6+B10+B14+B18+B22+B26+B30+B34</f>
        <v>75.16232987082762</v>
      </c>
      <c r="C4" s="5">
        <f t="shared" ref="C4:N4" si="0">C6+C10+C14+C18+C22+C26+C30+C34</f>
        <v>0</v>
      </c>
      <c r="D4" s="5">
        <f t="shared" si="0"/>
        <v>0</v>
      </c>
      <c r="E4" s="5">
        <f t="shared" si="0"/>
        <v>0</v>
      </c>
      <c r="F4" s="5">
        <f t="shared" si="0"/>
        <v>21.678899082568808</v>
      </c>
      <c r="G4" s="5">
        <f t="shared" si="0"/>
        <v>0</v>
      </c>
      <c r="H4" s="5">
        <f t="shared" si="0"/>
        <v>0</v>
      </c>
      <c r="I4" s="5">
        <f t="shared" si="0"/>
        <v>195.11009174311928</v>
      </c>
      <c r="J4" s="5">
        <f t="shared" si="0"/>
        <v>128.44194071824126</v>
      </c>
      <c r="K4" s="5">
        <f t="shared" si="0"/>
        <v>252.5544288725161</v>
      </c>
      <c r="L4" s="5">
        <f t="shared" si="0"/>
        <v>1211.8219860791335</v>
      </c>
      <c r="M4" s="5">
        <f t="shared" si="0"/>
        <v>619.73462444948268</v>
      </c>
      <c r="N4" s="5">
        <f t="shared" si="0"/>
        <v>17.821782178217823</v>
      </c>
      <c r="O4" s="6"/>
      <c r="P4" s="5">
        <f>[8]Raw!J3</f>
        <v>2522.3260829941064</v>
      </c>
      <c r="R4" s="43">
        <f>SUM(B4:N4)-P4</f>
        <v>0</v>
      </c>
    </row>
    <row r="5" spans="1:18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  <c r="R5" s="44"/>
    </row>
    <row r="6" spans="1:18" ht="12.75" customHeight="1" x14ac:dyDescent="0.15">
      <c r="A6" s="19" t="str">
        <f>[8]Raw!A7</f>
        <v>Black bear</v>
      </c>
      <c r="B6" s="20">
        <f>[8]Raw!L7</f>
        <v>0</v>
      </c>
      <c r="C6" s="20">
        <f>[8]Raw!M7</f>
        <v>0</v>
      </c>
      <c r="D6" s="20">
        <f>[8]Raw!N7</f>
        <v>0</v>
      </c>
      <c r="E6" s="20">
        <f>[8]Raw!O7</f>
        <v>0</v>
      </c>
      <c r="F6" s="20">
        <f>[8]Raw!P7</f>
        <v>0</v>
      </c>
      <c r="G6" s="20">
        <f>[8]Raw!Q7</f>
        <v>0</v>
      </c>
      <c r="H6" s="20">
        <f>[8]Raw!R7</f>
        <v>0</v>
      </c>
      <c r="I6" s="20">
        <f>[8]Raw!S7</f>
        <v>0</v>
      </c>
      <c r="J6" s="20">
        <f>[8]Raw!T7</f>
        <v>0</v>
      </c>
      <c r="K6" s="20">
        <f>[8]Raw!U7</f>
        <v>0</v>
      </c>
      <c r="L6" s="20">
        <f>[8]Raw!V7</f>
        <v>0</v>
      </c>
      <c r="M6" s="20">
        <f>[8]Raw!W7</f>
        <v>0</v>
      </c>
      <c r="N6" s="20">
        <f>[8]Raw!X7</f>
        <v>0</v>
      </c>
      <c r="O6" s="21"/>
      <c r="P6" s="22">
        <f>SUM(B6:N6)</f>
        <v>0</v>
      </c>
      <c r="R6" s="43">
        <f>SUM(B6:N6)-P6</f>
        <v>0</v>
      </c>
    </row>
    <row r="7" spans="1:18" ht="12.75" customHeight="1" x14ac:dyDescent="0.15">
      <c r="A7" s="26" t="str">
        <f>[8]Raw!A8</f>
        <v>Black bear, male</v>
      </c>
      <c r="B7" s="20">
        <f>[8]Raw!L8</f>
        <v>0</v>
      </c>
      <c r="C7" s="20">
        <f>[8]Raw!M8</f>
        <v>0</v>
      </c>
      <c r="D7" s="20">
        <f>[8]Raw!N8</f>
        <v>0</v>
      </c>
      <c r="E7" s="20">
        <f>[8]Raw!O8</f>
        <v>0</v>
      </c>
      <c r="F7" s="20">
        <f>[8]Raw!P8</f>
        <v>0</v>
      </c>
      <c r="G7" s="20">
        <f>[8]Raw!Q8</f>
        <v>0</v>
      </c>
      <c r="H7" s="20">
        <f>[8]Raw!R8</f>
        <v>0</v>
      </c>
      <c r="I7" s="20">
        <f>[8]Raw!S8</f>
        <v>0</v>
      </c>
      <c r="J7" s="20">
        <f>[8]Raw!T8</f>
        <v>0</v>
      </c>
      <c r="K7" s="20">
        <f>[8]Raw!U8</f>
        <v>0</v>
      </c>
      <c r="L7" s="20">
        <f>[8]Raw!V8</f>
        <v>0</v>
      </c>
      <c r="M7" s="20">
        <f>[8]Raw!W8</f>
        <v>0</v>
      </c>
      <c r="N7" s="20">
        <f>[8]Raw!X8</f>
        <v>0</v>
      </c>
      <c r="O7" s="21"/>
      <c r="P7" s="22">
        <f t="shared" ref="P7:P37" si="1">SUM(B7:N7)</f>
        <v>0</v>
      </c>
      <c r="R7" s="43">
        <f t="shared" ref="R7:R37" si="2">SUM(B7:N7)-P7</f>
        <v>0</v>
      </c>
    </row>
    <row r="8" spans="1:18" ht="12.75" customHeight="1" x14ac:dyDescent="0.15">
      <c r="A8" s="26" t="str">
        <f>[8]Raw!A9</f>
        <v>Black bear, female</v>
      </c>
      <c r="B8" s="20">
        <f>[8]Raw!L9</f>
        <v>0</v>
      </c>
      <c r="C8" s="20">
        <f>[8]Raw!M9</f>
        <v>0</v>
      </c>
      <c r="D8" s="20">
        <f>[8]Raw!N9</f>
        <v>0</v>
      </c>
      <c r="E8" s="20">
        <f>[8]Raw!O9</f>
        <v>0</v>
      </c>
      <c r="F8" s="20">
        <f>[8]Raw!P9</f>
        <v>0</v>
      </c>
      <c r="G8" s="20">
        <f>[8]Raw!Q9</f>
        <v>0</v>
      </c>
      <c r="H8" s="20">
        <f>[8]Raw!R9</f>
        <v>0</v>
      </c>
      <c r="I8" s="20">
        <f>[8]Raw!S9</f>
        <v>0</v>
      </c>
      <c r="J8" s="20">
        <f>[8]Raw!T9</f>
        <v>0</v>
      </c>
      <c r="K8" s="20">
        <f>[8]Raw!U9</f>
        <v>0</v>
      </c>
      <c r="L8" s="20">
        <f>[8]Raw!V9</f>
        <v>0</v>
      </c>
      <c r="M8" s="20">
        <f>[8]Raw!W9</f>
        <v>0</v>
      </c>
      <c r="N8" s="20">
        <f>[8]Raw!X9</f>
        <v>0</v>
      </c>
      <c r="O8" s="21"/>
      <c r="P8" s="22">
        <f t="shared" si="1"/>
        <v>0</v>
      </c>
      <c r="R8" s="43">
        <f t="shared" si="2"/>
        <v>0</v>
      </c>
    </row>
    <row r="9" spans="1:18" ht="13.25" customHeight="1" x14ac:dyDescent="0.15">
      <c r="A9" s="26" t="str">
        <f>[8]Raw!A10</f>
        <v>Black bear, unknown sex</v>
      </c>
      <c r="B9" s="20">
        <f>[8]Raw!L10</f>
        <v>0</v>
      </c>
      <c r="C9" s="20">
        <f>[8]Raw!M10</f>
        <v>0</v>
      </c>
      <c r="D9" s="20">
        <f>[8]Raw!N10</f>
        <v>0</v>
      </c>
      <c r="E9" s="20">
        <f>[8]Raw!O10</f>
        <v>0</v>
      </c>
      <c r="F9" s="20">
        <f>[8]Raw!P10</f>
        <v>0</v>
      </c>
      <c r="G9" s="20">
        <f>[8]Raw!Q10</f>
        <v>0</v>
      </c>
      <c r="H9" s="20">
        <f>[8]Raw!R10</f>
        <v>0</v>
      </c>
      <c r="I9" s="20">
        <f>[8]Raw!S10</f>
        <v>0</v>
      </c>
      <c r="J9" s="20">
        <f>[8]Raw!T10</f>
        <v>0</v>
      </c>
      <c r="K9" s="20">
        <f>[8]Raw!U10</f>
        <v>0</v>
      </c>
      <c r="L9" s="20">
        <f>[8]Raw!V10</f>
        <v>0</v>
      </c>
      <c r="M9" s="20">
        <f>[8]Raw!W10</f>
        <v>0</v>
      </c>
      <c r="N9" s="20">
        <f>[8]Raw!X10</f>
        <v>0</v>
      </c>
      <c r="O9" s="21"/>
      <c r="P9" s="22">
        <f t="shared" si="1"/>
        <v>0</v>
      </c>
      <c r="R9" s="43">
        <f t="shared" si="2"/>
        <v>0</v>
      </c>
    </row>
    <row r="10" spans="1:18" ht="12.75" customHeight="1" x14ac:dyDescent="0.15">
      <c r="A10" s="19" t="str">
        <f>[8]Raw!A11</f>
        <v>Brown bear</v>
      </c>
      <c r="B10" s="20">
        <f>[8]Raw!L11</f>
        <v>0</v>
      </c>
      <c r="C10" s="20">
        <f>[8]Raw!M11</f>
        <v>0</v>
      </c>
      <c r="D10" s="20">
        <f>[8]Raw!N11</f>
        <v>0</v>
      </c>
      <c r="E10" s="20">
        <f>[8]Raw!O11</f>
        <v>0</v>
      </c>
      <c r="F10" s="20">
        <f>[8]Raw!P11</f>
        <v>21.678899082568808</v>
      </c>
      <c r="G10" s="20">
        <f>[8]Raw!Q11</f>
        <v>0</v>
      </c>
      <c r="H10" s="20">
        <f>[8]Raw!R11</f>
        <v>0</v>
      </c>
      <c r="I10" s="20">
        <f>[8]Raw!S11</f>
        <v>0</v>
      </c>
      <c r="J10" s="20">
        <f>[8]Raw!T11</f>
        <v>0</v>
      </c>
      <c r="K10" s="20">
        <f>[8]Raw!U11</f>
        <v>0</v>
      </c>
      <c r="L10" s="20">
        <f>[8]Raw!V11</f>
        <v>0</v>
      </c>
      <c r="M10" s="20">
        <f>[8]Raw!W11</f>
        <v>0</v>
      </c>
      <c r="N10" s="20">
        <f>[8]Raw!X11</f>
        <v>0</v>
      </c>
      <c r="O10" s="21"/>
      <c r="P10" s="22">
        <f t="shared" si="1"/>
        <v>21.678899082568808</v>
      </c>
      <c r="R10" s="43">
        <f t="shared" si="2"/>
        <v>0</v>
      </c>
    </row>
    <row r="11" spans="1:18" ht="12.75" customHeight="1" x14ac:dyDescent="0.15">
      <c r="A11" s="26" t="str">
        <f>[8]Raw!A12</f>
        <v>Brown bear, male</v>
      </c>
      <c r="B11" s="20">
        <f>[8]Raw!L12</f>
        <v>0</v>
      </c>
      <c r="C11" s="20">
        <f>[8]Raw!M12</f>
        <v>0</v>
      </c>
      <c r="D11" s="20">
        <f>[8]Raw!N12</f>
        <v>0</v>
      </c>
      <c r="E11" s="20">
        <f>[8]Raw!O12</f>
        <v>0</v>
      </c>
      <c r="F11" s="20">
        <f>[8]Raw!P12</f>
        <v>0</v>
      </c>
      <c r="G11" s="20">
        <f>[8]Raw!Q12</f>
        <v>0</v>
      </c>
      <c r="H11" s="20">
        <f>[8]Raw!R12</f>
        <v>0</v>
      </c>
      <c r="I11" s="20">
        <f>[8]Raw!S12</f>
        <v>0</v>
      </c>
      <c r="J11" s="20">
        <f>[8]Raw!T12</f>
        <v>0</v>
      </c>
      <c r="K11" s="20">
        <f>[8]Raw!U12</f>
        <v>0</v>
      </c>
      <c r="L11" s="20">
        <f>[8]Raw!V12</f>
        <v>0</v>
      </c>
      <c r="M11" s="20">
        <f>[8]Raw!W12</f>
        <v>0</v>
      </c>
      <c r="N11" s="20">
        <f>[8]Raw!X12</f>
        <v>0</v>
      </c>
      <c r="O11" s="21"/>
      <c r="P11" s="22">
        <f t="shared" si="1"/>
        <v>0</v>
      </c>
      <c r="R11" s="43">
        <f t="shared" si="2"/>
        <v>0</v>
      </c>
    </row>
    <row r="12" spans="1:18" ht="12.75" customHeight="1" x14ac:dyDescent="0.15">
      <c r="A12" s="26" t="str">
        <f>[8]Raw!A13</f>
        <v>Brown bear, female</v>
      </c>
      <c r="B12" s="20">
        <f>[8]Raw!L13</f>
        <v>0</v>
      </c>
      <c r="C12" s="20">
        <f>[8]Raw!M13</f>
        <v>0</v>
      </c>
      <c r="D12" s="20">
        <f>[8]Raw!N13</f>
        <v>0</v>
      </c>
      <c r="E12" s="20">
        <f>[8]Raw!O13</f>
        <v>0</v>
      </c>
      <c r="F12" s="20">
        <f>[8]Raw!P13</f>
        <v>21.678899082568808</v>
      </c>
      <c r="G12" s="20">
        <f>[8]Raw!Q13</f>
        <v>0</v>
      </c>
      <c r="H12" s="20">
        <f>[8]Raw!R13</f>
        <v>0</v>
      </c>
      <c r="I12" s="20">
        <f>[8]Raw!S13</f>
        <v>0</v>
      </c>
      <c r="J12" s="20">
        <f>[8]Raw!T13</f>
        <v>0</v>
      </c>
      <c r="K12" s="20">
        <f>[8]Raw!U13</f>
        <v>0</v>
      </c>
      <c r="L12" s="20">
        <f>[8]Raw!V13</f>
        <v>0</v>
      </c>
      <c r="M12" s="20">
        <f>[8]Raw!W13</f>
        <v>0</v>
      </c>
      <c r="N12" s="20">
        <f>[8]Raw!X13</f>
        <v>0</v>
      </c>
      <c r="O12" s="21"/>
      <c r="P12" s="22">
        <f t="shared" si="1"/>
        <v>21.678899082568808</v>
      </c>
      <c r="R12" s="43">
        <f t="shared" si="2"/>
        <v>0</v>
      </c>
    </row>
    <row r="13" spans="1:18" ht="14" x14ac:dyDescent="0.15">
      <c r="A13" s="26" t="str">
        <f>[8]Raw!A14</f>
        <v>Brown bear, unknown sex</v>
      </c>
      <c r="B13" s="20">
        <f>[8]Raw!L14</f>
        <v>0</v>
      </c>
      <c r="C13" s="20">
        <f>[8]Raw!M14</f>
        <v>0</v>
      </c>
      <c r="D13" s="20">
        <f>[8]Raw!N14</f>
        <v>0</v>
      </c>
      <c r="E13" s="20">
        <f>[8]Raw!O14</f>
        <v>0</v>
      </c>
      <c r="F13" s="20">
        <f>[8]Raw!P14</f>
        <v>0</v>
      </c>
      <c r="G13" s="20">
        <f>[8]Raw!Q14</f>
        <v>0</v>
      </c>
      <c r="H13" s="20">
        <f>[8]Raw!R14</f>
        <v>0</v>
      </c>
      <c r="I13" s="20">
        <f>[8]Raw!S14</f>
        <v>0</v>
      </c>
      <c r="J13" s="20">
        <f>[8]Raw!T14</f>
        <v>0</v>
      </c>
      <c r="K13" s="20">
        <f>[8]Raw!U14</f>
        <v>0</v>
      </c>
      <c r="L13" s="20">
        <f>[8]Raw!V14</f>
        <v>0</v>
      </c>
      <c r="M13" s="20">
        <f>[8]Raw!W14</f>
        <v>0</v>
      </c>
      <c r="N13" s="20">
        <f>[8]Raw!X14</f>
        <v>0</v>
      </c>
      <c r="O13" s="21"/>
      <c r="P13" s="22">
        <f t="shared" si="1"/>
        <v>0</v>
      </c>
      <c r="R13" s="43">
        <f t="shared" si="2"/>
        <v>0</v>
      </c>
    </row>
    <row r="14" spans="1:18" ht="12.75" customHeight="1" x14ac:dyDescent="0.15">
      <c r="A14" s="19" t="str">
        <f>[8]Raw!A15</f>
        <v>Caribou</v>
      </c>
      <c r="B14" s="20">
        <f>[8]Raw!L15</f>
        <v>0</v>
      </c>
      <c r="C14" s="20">
        <f>[8]Raw!M15</f>
        <v>0</v>
      </c>
      <c r="D14" s="20">
        <f>[8]Raw!N15</f>
        <v>0</v>
      </c>
      <c r="E14" s="20">
        <f>[8]Raw!O15</f>
        <v>0</v>
      </c>
      <c r="F14" s="20">
        <f>[8]Raw!P15</f>
        <v>0</v>
      </c>
      <c r="G14" s="20">
        <f>[8]Raw!Q15</f>
        <v>0</v>
      </c>
      <c r="H14" s="20">
        <f>[8]Raw!R15</f>
        <v>0</v>
      </c>
      <c r="I14" s="20">
        <f>[8]Raw!S15</f>
        <v>0</v>
      </c>
      <c r="J14" s="20">
        <f>[8]Raw!T15</f>
        <v>0</v>
      </c>
      <c r="K14" s="20">
        <f>[8]Raw!U15</f>
        <v>0</v>
      </c>
      <c r="L14" s="20">
        <f>[8]Raw!V15</f>
        <v>0</v>
      </c>
      <c r="M14" s="20">
        <f>[8]Raw!W15</f>
        <v>0</v>
      </c>
      <c r="N14" s="20">
        <f>[8]Raw!X15</f>
        <v>0</v>
      </c>
      <c r="O14" s="21"/>
      <c r="P14" s="22">
        <f t="shared" si="1"/>
        <v>0</v>
      </c>
      <c r="R14" s="43">
        <f t="shared" si="2"/>
        <v>0</v>
      </c>
    </row>
    <row r="15" spans="1:18" ht="12.75" customHeight="1" x14ac:dyDescent="0.15">
      <c r="A15" s="26" t="str">
        <f>[8]Raw!A16</f>
        <v>Caribou, male</v>
      </c>
      <c r="B15" s="20">
        <f>[8]Raw!L16</f>
        <v>0</v>
      </c>
      <c r="C15" s="20">
        <f>[8]Raw!M16</f>
        <v>0</v>
      </c>
      <c r="D15" s="20">
        <f>[8]Raw!N16</f>
        <v>0</v>
      </c>
      <c r="E15" s="20">
        <f>[8]Raw!O16</f>
        <v>0</v>
      </c>
      <c r="F15" s="20">
        <f>[8]Raw!P16</f>
        <v>0</v>
      </c>
      <c r="G15" s="20">
        <f>[8]Raw!Q16</f>
        <v>0</v>
      </c>
      <c r="H15" s="20">
        <f>[8]Raw!R16</f>
        <v>0</v>
      </c>
      <c r="I15" s="20">
        <f>[8]Raw!S16</f>
        <v>0</v>
      </c>
      <c r="J15" s="20">
        <f>[8]Raw!T16</f>
        <v>0</v>
      </c>
      <c r="K15" s="20">
        <f>[8]Raw!U16</f>
        <v>0</v>
      </c>
      <c r="L15" s="20">
        <f>[8]Raw!V16</f>
        <v>0</v>
      </c>
      <c r="M15" s="20">
        <f>[8]Raw!W16</f>
        <v>0</v>
      </c>
      <c r="N15" s="20">
        <f>[8]Raw!X16</f>
        <v>0</v>
      </c>
      <c r="O15" s="21"/>
      <c r="P15" s="22">
        <f t="shared" si="1"/>
        <v>0</v>
      </c>
      <c r="R15" s="43">
        <f t="shared" si="2"/>
        <v>0</v>
      </c>
    </row>
    <row r="16" spans="1:18" ht="12.75" customHeight="1" x14ac:dyDescent="0.15">
      <c r="A16" s="26" t="str">
        <f>[8]Raw!A17</f>
        <v>Caribou, female</v>
      </c>
      <c r="B16" s="20">
        <f>[8]Raw!L17</f>
        <v>0</v>
      </c>
      <c r="C16" s="20">
        <f>[8]Raw!M17</f>
        <v>0</v>
      </c>
      <c r="D16" s="20">
        <f>[8]Raw!N17</f>
        <v>0</v>
      </c>
      <c r="E16" s="20">
        <f>[8]Raw!O17</f>
        <v>0</v>
      </c>
      <c r="F16" s="20">
        <f>[8]Raw!P17</f>
        <v>0</v>
      </c>
      <c r="G16" s="20">
        <f>[8]Raw!Q17</f>
        <v>0</v>
      </c>
      <c r="H16" s="20">
        <f>[8]Raw!R17</f>
        <v>0</v>
      </c>
      <c r="I16" s="20">
        <f>[8]Raw!S17</f>
        <v>0</v>
      </c>
      <c r="J16" s="20">
        <f>[8]Raw!T17</f>
        <v>0</v>
      </c>
      <c r="K16" s="20">
        <f>[8]Raw!U17</f>
        <v>0</v>
      </c>
      <c r="L16" s="20">
        <f>[8]Raw!V17</f>
        <v>0</v>
      </c>
      <c r="M16" s="20">
        <f>[8]Raw!W17</f>
        <v>0</v>
      </c>
      <c r="N16" s="20">
        <f>[8]Raw!X17</f>
        <v>0</v>
      </c>
      <c r="O16" s="21"/>
      <c r="P16" s="22">
        <f t="shared" si="1"/>
        <v>0</v>
      </c>
      <c r="R16" s="43">
        <f t="shared" si="2"/>
        <v>0</v>
      </c>
    </row>
    <row r="17" spans="1:18" ht="12.75" customHeight="1" x14ac:dyDescent="0.15">
      <c r="A17" s="26" t="str">
        <f>[8]Raw!A18</f>
        <v>Caribou, unknown sex</v>
      </c>
      <c r="B17" s="20">
        <f>[8]Raw!L18</f>
        <v>0</v>
      </c>
      <c r="C17" s="20">
        <f>[8]Raw!M18</f>
        <v>0</v>
      </c>
      <c r="D17" s="20">
        <f>[8]Raw!N18</f>
        <v>0</v>
      </c>
      <c r="E17" s="20">
        <f>[8]Raw!O18</f>
        <v>0</v>
      </c>
      <c r="F17" s="20">
        <f>[8]Raw!P18</f>
        <v>0</v>
      </c>
      <c r="G17" s="20">
        <f>[8]Raw!Q18</f>
        <v>0</v>
      </c>
      <c r="H17" s="20">
        <f>[8]Raw!R18</f>
        <v>0</v>
      </c>
      <c r="I17" s="20">
        <f>[8]Raw!S18</f>
        <v>0</v>
      </c>
      <c r="J17" s="20">
        <f>[8]Raw!T18</f>
        <v>0</v>
      </c>
      <c r="K17" s="20">
        <f>[8]Raw!U18</f>
        <v>0</v>
      </c>
      <c r="L17" s="20">
        <f>[8]Raw!V18</f>
        <v>0</v>
      </c>
      <c r="M17" s="20">
        <f>[8]Raw!W18</f>
        <v>0</v>
      </c>
      <c r="N17" s="20">
        <f>[8]Raw!X18</f>
        <v>0</v>
      </c>
      <c r="O17" s="21"/>
      <c r="P17" s="22">
        <f t="shared" si="1"/>
        <v>0</v>
      </c>
      <c r="R17" s="43">
        <f t="shared" si="2"/>
        <v>0</v>
      </c>
    </row>
    <row r="18" spans="1:18" ht="12.75" customHeight="1" x14ac:dyDescent="0.15">
      <c r="A18" s="19" t="str">
        <f>[8]Raw!A19</f>
        <v>Deer</v>
      </c>
      <c r="B18" s="20">
        <f>[8]Raw!L19</f>
        <v>75.16232987082762</v>
      </c>
      <c r="C18" s="20">
        <f>[8]Raw!M19</f>
        <v>0</v>
      </c>
      <c r="D18" s="20">
        <f>[8]Raw!N19</f>
        <v>0</v>
      </c>
      <c r="E18" s="20">
        <f>[8]Raw!O19</f>
        <v>0</v>
      </c>
      <c r="F18" s="20">
        <f>[8]Raw!P19</f>
        <v>0</v>
      </c>
      <c r="G18" s="20">
        <f>[8]Raw!Q19</f>
        <v>0</v>
      </c>
      <c r="H18" s="20">
        <f>[8]Raw!R19</f>
        <v>0</v>
      </c>
      <c r="I18" s="20">
        <f>[8]Raw!S19</f>
        <v>195.11009174311928</v>
      </c>
      <c r="J18" s="20">
        <f>[8]Raw!T19</f>
        <v>128.44194071824126</v>
      </c>
      <c r="K18" s="20">
        <f>[8]Raw!U19</f>
        <v>252.5544288725161</v>
      </c>
      <c r="L18" s="20">
        <f>[8]Raw!V19</f>
        <v>1211.8219860791335</v>
      </c>
      <c r="M18" s="20">
        <f>[8]Raw!W19</f>
        <v>619.73462444948268</v>
      </c>
      <c r="N18" s="20">
        <f>[8]Raw!X19</f>
        <v>17.821782178217823</v>
      </c>
      <c r="O18" s="21"/>
      <c r="P18" s="22">
        <f t="shared" si="1"/>
        <v>2500.6471839115379</v>
      </c>
      <c r="R18" s="43">
        <f t="shared" si="2"/>
        <v>0</v>
      </c>
    </row>
    <row r="19" spans="1:18" ht="12.75" customHeight="1" x14ac:dyDescent="0.15">
      <c r="A19" s="26" t="str">
        <f>[8]Raw!A20</f>
        <v>Deer, male</v>
      </c>
      <c r="B19" s="20">
        <f>[8]Raw!L20</f>
        <v>52.381869379598513</v>
      </c>
      <c r="C19" s="20">
        <f>[8]Raw!M20</f>
        <v>0</v>
      </c>
      <c r="D19" s="20">
        <f>[8]Raw!N20</f>
        <v>0</v>
      </c>
      <c r="E19" s="20">
        <f>[8]Raw!O20</f>
        <v>0</v>
      </c>
      <c r="F19" s="20">
        <f>[8]Raw!P20</f>
        <v>0</v>
      </c>
      <c r="G19" s="20">
        <f>[8]Raw!Q20</f>
        <v>0</v>
      </c>
      <c r="H19" s="20">
        <f>[8]Raw!R20</f>
        <v>0</v>
      </c>
      <c r="I19" s="20">
        <f>[8]Raw!S20</f>
        <v>195.11009174311928</v>
      </c>
      <c r="J19" s="20">
        <f>[8]Raw!T20</f>
        <v>94.739667544736136</v>
      </c>
      <c r="K19" s="20">
        <f>[8]Raw!U20</f>
        <v>163.63348169679352</v>
      </c>
      <c r="L19" s="20">
        <f>[8]Raw!V20</f>
        <v>887.68089744754297</v>
      </c>
      <c r="M19" s="20">
        <f>[8]Raw!W20</f>
        <v>337.91070941956582</v>
      </c>
      <c r="N19" s="20">
        <f>[8]Raw!X20</f>
        <v>0</v>
      </c>
      <c r="O19" s="21"/>
      <c r="P19" s="22">
        <f t="shared" si="1"/>
        <v>1731.4567172313562</v>
      </c>
      <c r="R19" s="43">
        <f t="shared" si="2"/>
        <v>0</v>
      </c>
    </row>
    <row r="20" spans="1:18" ht="12.75" customHeight="1" x14ac:dyDescent="0.15">
      <c r="A20" s="26" t="str">
        <f>[8]Raw!A21</f>
        <v>Deer, female</v>
      </c>
      <c r="B20" s="20">
        <f>[8]Raw!L21</f>
        <v>22.678899082568808</v>
      </c>
      <c r="C20" s="20">
        <f>[8]Raw!M21</f>
        <v>0</v>
      </c>
      <c r="D20" s="20">
        <f>[8]Raw!N21</f>
        <v>0</v>
      </c>
      <c r="E20" s="20">
        <f>[8]Raw!O21</f>
        <v>0</v>
      </c>
      <c r="F20" s="20">
        <f>[8]Raw!P21</f>
        <v>0</v>
      </c>
      <c r="G20" s="20">
        <f>[8]Raw!Q21</f>
        <v>0</v>
      </c>
      <c r="H20" s="20">
        <f>[8]Raw!R21</f>
        <v>0</v>
      </c>
      <c r="I20" s="20">
        <f>[8]Raw!S21</f>
        <v>0</v>
      </c>
      <c r="J20" s="20">
        <f>[8]Raw!T21</f>
        <v>33.560087201380689</v>
      </c>
      <c r="K20" s="20">
        <f>[8]Raw!U21</f>
        <v>82.858479425924259</v>
      </c>
      <c r="L20" s="20">
        <f>[8]Raw!V21</f>
        <v>317.46925242983019</v>
      </c>
      <c r="M20" s="20">
        <f>[8]Raw!W21</f>
        <v>281.05204832409845</v>
      </c>
      <c r="N20" s="20">
        <f>[8]Raw!X21</f>
        <v>11.881188118811881</v>
      </c>
      <c r="O20" s="21"/>
      <c r="P20" s="22">
        <f t="shared" si="1"/>
        <v>749.49995458261424</v>
      </c>
      <c r="R20" s="43">
        <f t="shared" si="2"/>
        <v>0</v>
      </c>
    </row>
    <row r="21" spans="1:18" ht="12.75" customHeight="1" x14ac:dyDescent="0.15">
      <c r="A21" s="26" t="str">
        <f>[8]Raw!A22</f>
        <v>Deer, unknown sex</v>
      </c>
      <c r="B21" s="20">
        <f>[8]Raw!L22</f>
        <v>0.10156140866030167</v>
      </c>
      <c r="C21" s="20">
        <f>[8]Raw!M22</f>
        <v>0</v>
      </c>
      <c r="D21" s="20">
        <f>[8]Raw!N22</f>
        <v>0</v>
      </c>
      <c r="E21" s="20">
        <f>[8]Raw!O22</f>
        <v>0</v>
      </c>
      <c r="F21" s="20">
        <f>[8]Raw!P22</f>
        <v>0</v>
      </c>
      <c r="G21" s="20">
        <f>[8]Raw!Q22</f>
        <v>0</v>
      </c>
      <c r="H21" s="20">
        <f>[8]Raw!R22</f>
        <v>0</v>
      </c>
      <c r="I21" s="20">
        <f>[8]Raw!S22</f>
        <v>0</v>
      </c>
      <c r="J21" s="20">
        <f>[8]Raw!T22</f>
        <v>0.14218597212442236</v>
      </c>
      <c r="K21" s="20">
        <f>[8]Raw!U22</f>
        <v>6.0624677497983024</v>
      </c>
      <c r="L21" s="20">
        <f>[8]Raw!V22</f>
        <v>6.6718362017601125</v>
      </c>
      <c r="M21" s="20">
        <f>[8]Raw!W22</f>
        <v>0.77186670581829275</v>
      </c>
      <c r="N21" s="20">
        <f>[8]Raw!X22</f>
        <v>5.9405940594059405</v>
      </c>
      <c r="O21" s="21"/>
      <c r="P21" s="22">
        <f t="shared" si="1"/>
        <v>19.690512097567371</v>
      </c>
      <c r="R21" s="43">
        <f t="shared" si="2"/>
        <v>0</v>
      </c>
    </row>
    <row r="22" spans="1:18" ht="12.75" customHeight="1" x14ac:dyDescent="0.15">
      <c r="A22" s="19" t="str">
        <f>[8]Raw!A23</f>
        <v>Elk</v>
      </c>
      <c r="B22" s="20">
        <f>[8]Raw!L23</f>
        <v>0</v>
      </c>
      <c r="C22" s="20">
        <f>[8]Raw!M23</f>
        <v>0</v>
      </c>
      <c r="D22" s="20">
        <f>[8]Raw!N23</f>
        <v>0</v>
      </c>
      <c r="E22" s="20">
        <f>[8]Raw!O23</f>
        <v>0</v>
      </c>
      <c r="F22" s="20">
        <f>[8]Raw!P23</f>
        <v>0</v>
      </c>
      <c r="G22" s="20">
        <f>[8]Raw!Q23</f>
        <v>0</v>
      </c>
      <c r="H22" s="20">
        <f>[8]Raw!R23</f>
        <v>0</v>
      </c>
      <c r="I22" s="20">
        <f>[8]Raw!S23</f>
        <v>0</v>
      </c>
      <c r="J22" s="20">
        <f>[8]Raw!T23</f>
        <v>0</v>
      </c>
      <c r="K22" s="20">
        <f>[8]Raw!U23</f>
        <v>0</v>
      </c>
      <c r="L22" s="20">
        <f>[8]Raw!V23</f>
        <v>0</v>
      </c>
      <c r="M22" s="20">
        <f>[8]Raw!W23</f>
        <v>0</v>
      </c>
      <c r="N22" s="20">
        <f>[8]Raw!X23</f>
        <v>0</v>
      </c>
      <c r="O22" s="21"/>
      <c r="P22" s="22">
        <f t="shared" si="1"/>
        <v>0</v>
      </c>
      <c r="R22" s="43">
        <f t="shared" si="2"/>
        <v>0</v>
      </c>
    </row>
    <row r="23" spans="1:18" ht="12.75" customHeight="1" x14ac:dyDescent="0.15">
      <c r="A23" s="26" t="str">
        <f>[8]Raw!A24</f>
        <v>Elk, male</v>
      </c>
      <c r="B23" s="20">
        <f>[8]Raw!L24</f>
        <v>0</v>
      </c>
      <c r="C23" s="20">
        <f>[8]Raw!M24</f>
        <v>0</v>
      </c>
      <c r="D23" s="20">
        <f>[8]Raw!N24</f>
        <v>0</v>
      </c>
      <c r="E23" s="20">
        <f>[8]Raw!O24</f>
        <v>0</v>
      </c>
      <c r="F23" s="20">
        <f>[8]Raw!P24</f>
        <v>0</v>
      </c>
      <c r="G23" s="20">
        <f>[8]Raw!Q24</f>
        <v>0</v>
      </c>
      <c r="H23" s="20">
        <f>[8]Raw!R24</f>
        <v>0</v>
      </c>
      <c r="I23" s="20">
        <f>[8]Raw!S24</f>
        <v>0</v>
      </c>
      <c r="J23" s="20">
        <f>[8]Raw!T24</f>
        <v>0</v>
      </c>
      <c r="K23" s="20">
        <f>[8]Raw!U24</f>
        <v>0</v>
      </c>
      <c r="L23" s="20">
        <f>[8]Raw!V24</f>
        <v>0</v>
      </c>
      <c r="M23" s="20">
        <f>[8]Raw!W24</f>
        <v>0</v>
      </c>
      <c r="N23" s="20">
        <f>[8]Raw!X24</f>
        <v>0</v>
      </c>
      <c r="O23" s="21"/>
      <c r="P23" s="22">
        <f t="shared" si="1"/>
        <v>0</v>
      </c>
      <c r="R23" s="43">
        <f t="shared" si="2"/>
        <v>0</v>
      </c>
    </row>
    <row r="24" spans="1:18" ht="12.75" customHeight="1" x14ac:dyDescent="0.15">
      <c r="A24" s="26" t="str">
        <f>[8]Raw!A25</f>
        <v>Elk, female</v>
      </c>
      <c r="B24" s="20">
        <f>[8]Raw!L25</f>
        <v>0</v>
      </c>
      <c r="C24" s="20">
        <f>[8]Raw!M25</f>
        <v>0</v>
      </c>
      <c r="D24" s="20">
        <f>[8]Raw!N25</f>
        <v>0</v>
      </c>
      <c r="E24" s="20">
        <f>[8]Raw!O25</f>
        <v>0</v>
      </c>
      <c r="F24" s="20">
        <f>[8]Raw!P25</f>
        <v>0</v>
      </c>
      <c r="G24" s="20">
        <f>[8]Raw!Q25</f>
        <v>0</v>
      </c>
      <c r="H24" s="20">
        <f>[8]Raw!R25</f>
        <v>0</v>
      </c>
      <c r="I24" s="20">
        <f>[8]Raw!S25</f>
        <v>0</v>
      </c>
      <c r="J24" s="20">
        <f>[8]Raw!T25</f>
        <v>0</v>
      </c>
      <c r="K24" s="20">
        <f>[8]Raw!U25</f>
        <v>0</v>
      </c>
      <c r="L24" s="20">
        <f>[8]Raw!V25</f>
        <v>0</v>
      </c>
      <c r="M24" s="20">
        <f>[8]Raw!W25</f>
        <v>0</v>
      </c>
      <c r="N24" s="20">
        <f>[8]Raw!X25</f>
        <v>0</v>
      </c>
      <c r="O24" s="21"/>
      <c r="P24" s="22">
        <f t="shared" si="1"/>
        <v>0</v>
      </c>
      <c r="R24" s="43">
        <f t="shared" si="2"/>
        <v>0</v>
      </c>
    </row>
    <row r="25" spans="1:18" ht="12.75" customHeight="1" x14ac:dyDescent="0.15">
      <c r="A25" s="26" t="str">
        <f>[8]Raw!A26</f>
        <v>Elk, unknown sex</v>
      </c>
      <c r="B25" s="20">
        <f>[8]Raw!L26</f>
        <v>0</v>
      </c>
      <c r="C25" s="20">
        <f>[8]Raw!M26</f>
        <v>0</v>
      </c>
      <c r="D25" s="20">
        <f>[8]Raw!N26</f>
        <v>0</v>
      </c>
      <c r="E25" s="20">
        <f>[8]Raw!O26</f>
        <v>0</v>
      </c>
      <c r="F25" s="20">
        <f>[8]Raw!P26</f>
        <v>0</v>
      </c>
      <c r="G25" s="20">
        <f>[8]Raw!Q26</f>
        <v>0</v>
      </c>
      <c r="H25" s="20">
        <f>[8]Raw!R26</f>
        <v>0</v>
      </c>
      <c r="I25" s="20">
        <f>[8]Raw!S26</f>
        <v>0</v>
      </c>
      <c r="J25" s="20">
        <f>[8]Raw!T26</f>
        <v>0</v>
      </c>
      <c r="K25" s="20">
        <f>[8]Raw!U26</f>
        <v>0</v>
      </c>
      <c r="L25" s="20">
        <f>[8]Raw!V26</f>
        <v>0</v>
      </c>
      <c r="M25" s="20">
        <f>[8]Raw!W26</f>
        <v>0</v>
      </c>
      <c r="N25" s="20">
        <f>[8]Raw!X26</f>
        <v>0</v>
      </c>
      <c r="O25" s="21"/>
      <c r="P25" s="22">
        <f t="shared" si="1"/>
        <v>0</v>
      </c>
      <c r="R25" s="43">
        <f t="shared" si="2"/>
        <v>0</v>
      </c>
    </row>
    <row r="26" spans="1:18" ht="12.75" customHeight="1" x14ac:dyDescent="0.15">
      <c r="A26" s="19" t="str">
        <f>[8]Raw!A27</f>
        <v>Mountain goat</v>
      </c>
      <c r="B26" s="20">
        <f>[8]Raw!L27</f>
        <v>0</v>
      </c>
      <c r="C26" s="20">
        <f>[8]Raw!M27</f>
        <v>0</v>
      </c>
      <c r="D26" s="20">
        <f>[8]Raw!N27</f>
        <v>0</v>
      </c>
      <c r="E26" s="20">
        <f>[8]Raw!O27</f>
        <v>0</v>
      </c>
      <c r="F26" s="20">
        <f>[8]Raw!P27</f>
        <v>0</v>
      </c>
      <c r="G26" s="20">
        <f>[8]Raw!Q27</f>
        <v>0</v>
      </c>
      <c r="H26" s="20">
        <f>[8]Raw!R27</f>
        <v>0</v>
      </c>
      <c r="I26" s="20">
        <f>[8]Raw!S27</f>
        <v>0</v>
      </c>
      <c r="J26" s="20">
        <f>[8]Raw!T27</f>
        <v>0</v>
      </c>
      <c r="K26" s="20">
        <f>[8]Raw!U27</f>
        <v>0</v>
      </c>
      <c r="L26" s="20">
        <f>[8]Raw!V27</f>
        <v>0</v>
      </c>
      <c r="M26" s="20">
        <f>[8]Raw!W27</f>
        <v>0</v>
      </c>
      <c r="N26" s="20">
        <f>[8]Raw!X27</f>
        <v>0</v>
      </c>
      <c r="O26" s="21"/>
      <c r="P26" s="22">
        <f t="shared" si="1"/>
        <v>0</v>
      </c>
      <c r="R26" s="43">
        <f t="shared" si="2"/>
        <v>0</v>
      </c>
    </row>
    <row r="27" spans="1:18" ht="12.75" customHeight="1" x14ac:dyDescent="0.15">
      <c r="A27" s="26" t="str">
        <f>[8]Raw!A28</f>
        <v>Mountain goat, male</v>
      </c>
      <c r="B27" s="20">
        <f>[8]Raw!L28</f>
        <v>0</v>
      </c>
      <c r="C27" s="20">
        <f>[8]Raw!M28</f>
        <v>0</v>
      </c>
      <c r="D27" s="20">
        <f>[8]Raw!N28</f>
        <v>0</v>
      </c>
      <c r="E27" s="20">
        <f>[8]Raw!O28</f>
        <v>0</v>
      </c>
      <c r="F27" s="20">
        <f>[8]Raw!P28</f>
        <v>0</v>
      </c>
      <c r="G27" s="20">
        <f>[8]Raw!Q28</f>
        <v>0</v>
      </c>
      <c r="H27" s="20">
        <f>[8]Raw!R28</f>
        <v>0</v>
      </c>
      <c r="I27" s="20">
        <f>[8]Raw!S28</f>
        <v>0</v>
      </c>
      <c r="J27" s="20">
        <f>[8]Raw!T28</f>
        <v>0</v>
      </c>
      <c r="K27" s="20">
        <f>[8]Raw!U28</f>
        <v>0</v>
      </c>
      <c r="L27" s="20">
        <f>[8]Raw!V28</f>
        <v>0</v>
      </c>
      <c r="M27" s="20">
        <f>[8]Raw!W28</f>
        <v>0</v>
      </c>
      <c r="N27" s="20">
        <f>[8]Raw!X28</f>
        <v>0</v>
      </c>
      <c r="O27" s="21"/>
      <c r="P27" s="22">
        <f t="shared" si="1"/>
        <v>0</v>
      </c>
      <c r="R27" s="43">
        <f t="shared" si="2"/>
        <v>0</v>
      </c>
    </row>
    <row r="28" spans="1:18" ht="12.75" customHeight="1" x14ac:dyDescent="0.15">
      <c r="A28" s="26" t="str">
        <f>[8]Raw!A29</f>
        <v>Mountain goat, female</v>
      </c>
      <c r="B28" s="20">
        <f>[8]Raw!L29</f>
        <v>0</v>
      </c>
      <c r="C28" s="20">
        <f>[8]Raw!M29</f>
        <v>0</v>
      </c>
      <c r="D28" s="20">
        <f>[8]Raw!N29</f>
        <v>0</v>
      </c>
      <c r="E28" s="20">
        <f>[8]Raw!O29</f>
        <v>0</v>
      </c>
      <c r="F28" s="20">
        <f>[8]Raw!P29</f>
        <v>0</v>
      </c>
      <c r="G28" s="20">
        <f>[8]Raw!Q29</f>
        <v>0</v>
      </c>
      <c r="H28" s="20">
        <f>[8]Raw!R29</f>
        <v>0</v>
      </c>
      <c r="I28" s="20">
        <f>[8]Raw!S29</f>
        <v>0</v>
      </c>
      <c r="J28" s="20">
        <f>[8]Raw!T29</f>
        <v>0</v>
      </c>
      <c r="K28" s="20">
        <f>[8]Raw!U29</f>
        <v>0</v>
      </c>
      <c r="L28" s="20">
        <f>[8]Raw!V29</f>
        <v>0</v>
      </c>
      <c r="M28" s="20">
        <f>[8]Raw!W29</f>
        <v>0</v>
      </c>
      <c r="N28" s="20">
        <f>[8]Raw!X29</f>
        <v>0</v>
      </c>
      <c r="O28" s="21"/>
      <c r="P28" s="22">
        <f t="shared" si="1"/>
        <v>0</v>
      </c>
      <c r="R28" s="43">
        <f t="shared" si="2"/>
        <v>0</v>
      </c>
    </row>
    <row r="29" spans="1:18" ht="28" x14ac:dyDescent="0.15">
      <c r="A29" s="26" t="str">
        <f>[8]Raw!A30</f>
        <v>Mountain goat, unknown sex</v>
      </c>
      <c r="B29" s="20">
        <f>[8]Raw!L30</f>
        <v>0</v>
      </c>
      <c r="C29" s="20">
        <f>[8]Raw!M30</f>
        <v>0</v>
      </c>
      <c r="D29" s="20">
        <f>[8]Raw!N30</f>
        <v>0</v>
      </c>
      <c r="E29" s="20">
        <f>[8]Raw!O30</f>
        <v>0</v>
      </c>
      <c r="F29" s="20">
        <f>[8]Raw!P30</f>
        <v>0</v>
      </c>
      <c r="G29" s="20">
        <f>[8]Raw!Q30</f>
        <v>0</v>
      </c>
      <c r="H29" s="20">
        <f>[8]Raw!R30</f>
        <v>0</v>
      </c>
      <c r="I29" s="20">
        <f>[8]Raw!S30</f>
        <v>0</v>
      </c>
      <c r="J29" s="20">
        <f>[8]Raw!T30</f>
        <v>0</v>
      </c>
      <c r="K29" s="20">
        <f>[8]Raw!U30</f>
        <v>0</v>
      </c>
      <c r="L29" s="20">
        <f>[8]Raw!V30</f>
        <v>0</v>
      </c>
      <c r="M29" s="20">
        <f>[8]Raw!W30</f>
        <v>0</v>
      </c>
      <c r="N29" s="20">
        <f>[8]Raw!X30</f>
        <v>0</v>
      </c>
      <c r="O29" s="21"/>
      <c r="P29" s="22">
        <f t="shared" si="1"/>
        <v>0</v>
      </c>
      <c r="R29" s="43">
        <f t="shared" si="2"/>
        <v>0</v>
      </c>
    </row>
    <row r="30" spans="1:18" ht="12.75" customHeight="1" x14ac:dyDescent="0.15">
      <c r="A30" s="19" t="str">
        <f>[8]Raw!A31</f>
        <v>Moose</v>
      </c>
      <c r="B30" s="20">
        <f>[8]Raw!L31</f>
        <v>0</v>
      </c>
      <c r="C30" s="20">
        <f>[8]Raw!M31</f>
        <v>0</v>
      </c>
      <c r="D30" s="20">
        <f>[8]Raw!N31</f>
        <v>0</v>
      </c>
      <c r="E30" s="20">
        <f>[8]Raw!O31</f>
        <v>0</v>
      </c>
      <c r="F30" s="20">
        <f>[8]Raw!P31</f>
        <v>0</v>
      </c>
      <c r="G30" s="20">
        <f>[8]Raw!Q31</f>
        <v>0</v>
      </c>
      <c r="H30" s="20">
        <f>[8]Raw!R31</f>
        <v>0</v>
      </c>
      <c r="I30" s="20">
        <f>[8]Raw!S31</f>
        <v>0</v>
      </c>
      <c r="J30" s="20">
        <f>[8]Raw!T31</f>
        <v>0</v>
      </c>
      <c r="K30" s="20">
        <f>[8]Raw!U31</f>
        <v>0</v>
      </c>
      <c r="L30" s="20">
        <f>[8]Raw!V31</f>
        <v>0</v>
      </c>
      <c r="M30" s="20">
        <f>[8]Raw!W31</f>
        <v>0</v>
      </c>
      <c r="N30" s="20">
        <f>[8]Raw!X31</f>
        <v>0</v>
      </c>
      <c r="O30" s="21"/>
      <c r="P30" s="22">
        <f t="shared" si="1"/>
        <v>0</v>
      </c>
      <c r="R30" s="43">
        <f t="shared" si="2"/>
        <v>0</v>
      </c>
    </row>
    <row r="31" spans="1:18" ht="12.75" customHeight="1" x14ac:dyDescent="0.15">
      <c r="A31" s="26" t="str">
        <f>[8]Raw!A32</f>
        <v>Moose, bull</v>
      </c>
      <c r="B31" s="20">
        <f>[8]Raw!L32</f>
        <v>0</v>
      </c>
      <c r="C31" s="20">
        <f>[8]Raw!M32</f>
        <v>0</v>
      </c>
      <c r="D31" s="20">
        <f>[8]Raw!N32</f>
        <v>0</v>
      </c>
      <c r="E31" s="20">
        <f>[8]Raw!O32</f>
        <v>0</v>
      </c>
      <c r="F31" s="20">
        <f>[8]Raw!P32</f>
        <v>0</v>
      </c>
      <c r="G31" s="20">
        <f>[8]Raw!Q32</f>
        <v>0</v>
      </c>
      <c r="H31" s="20">
        <f>[8]Raw!R32</f>
        <v>0</v>
      </c>
      <c r="I31" s="20">
        <f>[8]Raw!S32</f>
        <v>0</v>
      </c>
      <c r="J31" s="20">
        <f>[8]Raw!T32</f>
        <v>0</v>
      </c>
      <c r="K31" s="20">
        <f>[8]Raw!U32</f>
        <v>0</v>
      </c>
      <c r="L31" s="20">
        <f>[8]Raw!V32</f>
        <v>0</v>
      </c>
      <c r="M31" s="20">
        <f>[8]Raw!W32</f>
        <v>0</v>
      </c>
      <c r="N31" s="20">
        <f>[8]Raw!X32</f>
        <v>0</v>
      </c>
      <c r="O31" s="21"/>
      <c r="P31" s="22">
        <f t="shared" si="1"/>
        <v>0</v>
      </c>
      <c r="R31" s="43">
        <f t="shared" si="2"/>
        <v>0</v>
      </c>
    </row>
    <row r="32" spans="1:18" ht="12.75" customHeight="1" x14ac:dyDescent="0.15">
      <c r="A32" s="26" t="str">
        <f>[8]Raw!A33</f>
        <v>Moose, cow</v>
      </c>
      <c r="B32" s="20">
        <f>[8]Raw!L33</f>
        <v>0</v>
      </c>
      <c r="C32" s="20">
        <f>[8]Raw!M33</f>
        <v>0</v>
      </c>
      <c r="D32" s="20">
        <f>[8]Raw!N33</f>
        <v>0</v>
      </c>
      <c r="E32" s="20">
        <f>[8]Raw!O33</f>
        <v>0</v>
      </c>
      <c r="F32" s="20">
        <f>[8]Raw!P33</f>
        <v>0</v>
      </c>
      <c r="G32" s="20">
        <f>[8]Raw!Q33</f>
        <v>0</v>
      </c>
      <c r="H32" s="20">
        <f>[8]Raw!R33</f>
        <v>0</v>
      </c>
      <c r="I32" s="20">
        <f>[8]Raw!S33</f>
        <v>0</v>
      </c>
      <c r="J32" s="20">
        <f>[8]Raw!T33</f>
        <v>0</v>
      </c>
      <c r="K32" s="20">
        <f>[8]Raw!U33</f>
        <v>0</v>
      </c>
      <c r="L32" s="20">
        <f>[8]Raw!V33</f>
        <v>0</v>
      </c>
      <c r="M32" s="20">
        <f>[8]Raw!W33</f>
        <v>0</v>
      </c>
      <c r="N32" s="20">
        <f>[8]Raw!X33</f>
        <v>0</v>
      </c>
      <c r="O32" s="21"/>
      <c r="P32" s="22">
        <f t="shared" si="1"/>
        <v>0</v>
      </c>
      <c r="R32" s="43">
        <f t="shared" si="2"/>
        <v>0</v>
      </c>
    </row>
    <row r="33" spans="1:18" ht="14" x14ac:dyDescent="0.15">
      <c r="A33" s="26" t="str">
        <f>[8]Raw!A34</f>
        <v>Moose, unknown sex</v>
      </c>
      <c r="B33" s="20">
        <f>[8]Raw!L34</f>
        <v>0</v>
      </c>
      <c r="C33" s="20">
        <f>[8]Raw!M34</f>
        <v>0</v>
      </c>
      <c r="D33" s="20">
        <f>[8]Raw!N34</f>
        <v>0</v>
      </c>
      <c r="E33" s="20">
        <f>[8]Raw!O34</f>
        <v>0</v>
      </c>
      <c r="F33" s="20">
        <f>[8]Raw!P34</f>
        <v>0</v>
      </c>
      <c r="G33" s="20">
        <f>[8]Raw!Q34</f>
        <v>0</v>
      </c>
      <c r="H33" s="20">
        <f>[8]Raw!R34</f>
        <v>0</v>
      </c>
      <c r="I33" s="20">
        <f>[8]Raw!S34</f>
        <v>0</v>
      </c>
      <c r="J33" s="20">
        <f>[8]Raw!T34</f>
        <v>0</v>
      </c>
      <c r="K33" s="20">
        <f>[8]Raw!U34</f>
        <v>0</v>
      </c>
      <c r="L33" s="20">
        <f>[8]Raw!V34</f>
        <v>0</v>
      </c>
      <c r="M33" s="20">
        <f>[8]Raw!W34</f>
        <v>0</v>
      </c>
      <c r="N33" s="20">
        <f>[8]Raw!X34</f>
        <v>0</v>
      </c>
      <c r="O33" s="21"/>
      <c r="P33" s="22">
        <f t="shared" si="1"/>
        <v>0</v>
      </c>
      <c r="R33" s="43">
        <f t="shared" si="2"/>
        <v>0</v>
      </c>
    </row>
    <row r="34" spans="1:18" ht="12.75" customHeight="1" x14ac:dyDescent="0.15">
      <c r="A34" s="19" t="str">
        <f>[8]Raw!A35</f>
        <v>Dall sheep</v>
      </c>
      <c r="B34" s="20">
        <f>[8]Raw!L35</f>
        <v>0</v>
      </c>
      <c r="C34" s="20">
        <f>[8]Raw!M35</f>
        <v>0</v>
      </c>
      <c r="D34" s="20">
        <f>[8]Raw!N35</f>
        <v>0</v>
      </c>
      <c r="E34" s="20">
        <f>[8]Raw!O35</f>
        <v>0</v>
      </c>
      <c r="F34" s="20">
        <f>[8]Raw!P35</f>
        <v>0</v>
      </c>
      <c r="G34" s="20">
        <f>[8]Raw!Q35</f>
        <v>0</v>
      </c>
      <c r="H34" s="20">
        <f>[8]Raw!R35</f>
        <v>0</v>
      </c>
      <c r="I34" s="20">
        <f>[8]Raw!S35</f>
        <v>0</v>
      </c>
      <c r="J34" s="20">
        <f>[8]Raw!T35</f>
        <v>0</v>
      </c>
      <c r="K34" s="20">
        <f>[8]Raw!U35</f>
        <v>0</v>
      </c>
      <c r="L34" s="20">
        <f>[8]Raw!V35</f>
        <v>0</v>
      </c>
      <c r="M34" s="20">
        <f>[8]Raw!W35</f>
        <v>0</v>
      </c>
      <c r="N34" s="20">
        <f>[8]Raw!X35</f>
        <v>0</v>
      </c>
      <c r="O34" s="21"/>
      <c r="P34" s="22">
        <f t="shared" si="1"/>
        <v>0</v>
      </c>
      <c r="R34" s="43">
        <f t="shared" si="2"/>
        <v>0</v>
      </c>
    </row>
    <row r="35" spans="1:18" ht="12.75" customHeight="1" x14ac:dyDescent="0.15">
      <c r="A35" s="26" t="str">
        <f>[8]Raw!A36</f>
        <v>Dall sheep, male</v>
      </c>
      <c r="B35" s="20">
        <f>[8]Raw!L36</f>
        <v>0</v>
      </c>
      <c r="C35" s="20">
        <f>[8]Raw!M36</f>
        <v>0</v>
      </c>
      <c r="D35" s="20">
        <f>[8]Raw!N36</f>
        <v>0</v>
      </c>
      <c r="E35" s="20">
        <f>[8]Raw!O36</f>
        <v>0</v>
      </c>
      <c r="F35" s="20">
        <f>[8]Raw!P36</f>
        <v>0</v>
      </c>
      <c r="G35" s="20">
        <f>[8]Raw!Q36</f>
        <v>0</v>
      </c>
      <c r="H35" s="20">
        <f>[8]Raw!R36</f>
        <v>0</v>
      </c>
      <c r="I35" s="20">
        <f>[8]Raw!S36</f>
        <v>0</v>
      </c>
      <c r="J35" s="20">
        <f>[8]Raw!T36</f>
        <v>0</v>
      </c>
      <c r="K35" s="20">
        <f>[8]Raw!U36</f>
        <v>0</v>
      </c>
      <c r="L35" s="20">
        <f>[8]Raw!V36</f>
        <v>0</v>
      </c>
      <c r="M35" s="20">
        <f>[8]Raw!W36</f>
        <v>0</v>
      </c>
      <c r="N35" s="20">
        <f>[8]Raw!X36</f>
        <v>0</v>
      </c>
      <c r="O35" s="21"/>
      <c r="P35" s="22">
        <f t="shared" si="1"/>
        <v>0</v>
      </c>
      <c r="R35" s="43">
        <f t="shared" si="2"/>
        <v>0</v>
      </c>
    </row>
    <row r="36" spans="1:18" ht="12.75" customHeight="1" x14ac:dyDescent="0.15">
      <c r="A36" s="26" t="str">
        <f>[8]Raw!A37</f>
        <v>Dall sheep, female</v>
      </c>
      <c r="B36" s="20">
        <f>[8]Raw!L37</f>
        <v>0</v>
      </c>
      <c r="C36" s="20">
        <f>[8]Raw!M37</f>
        <v>0</v>
      </c>
      <c r="D36" s="20">
        <f>[8]Raw!N37</f>
        <v>0</v>
      </c>
      <c r="E36" s="20">
        <f>[8]Raw!O37</f>
        <v>0</v>
      </c>
      <c r="F36" s="20">
        <f>[8]Raw!P37</f>
        <v>0</v>
      </c>
      <c r="G36" s="20">
        <f>[8]Raw!Q37</f>
        <v>0</v>
      </c>
      <c r="H36" s="20">
        <f>[8]Raw!R37</f>
        <v>0</v>
      </c>
      <c r="I36" s="20">
        <f>[8]Raw!S37</f>
        <v>0</v>
      </c>
      <c r="J36" s="20">
        <f>[8]Raw!T37</f>
        <v>0</v>
      </c>
      <c r="K36" s="20">
        <f>[8]Raw!U37</f>
        <v>0</v>
      </c>
      <c r="L36" s="20">
        <f>[8]Raw!V37</f>
        <v>0</v>
      </c>
      <c r="M36" s="20">
        <f>[8]Raw!W37</f>
        <v>0</v>
      </c>
      <c r="N36" s="20">
        <f>[8]Raw!X37</f>
        <v>0</v>
      </c>
      <c r="O36" s="21"/>
      <c r="P36" s="22">
        <f t="shared" si="1"/>
        <v>0</v>
      </c>
      <c r="R36" s="43">
        <f t="shared" si="2"/>
        <v>0</v>
      </c>
    </row>
    <row r="37" spans="1:18" ht="13.25" customHeight="1" x14ac:dyDescent="0.15">
      <c r="A37" s="26" t="str">
        <f>[8]Raw!A38</f>
        <v>Dall sheep, unknown sex</v>
      </c>
      <c r="B37" s="20">
        <f>[8]Raw!L38</f>
        <v>0</v>
      </c>
      <c r="C37" s="20">
        <f>[8]Raw!M38</f>
        <v>0</v>
      </c>
      <c r="D37" s="20">
        <f>[8]Raw!N38</f>
        <v>0</v>
      </c>
      <c r="E37" s="20">
        <f>[8]Raw!O38</f>
        <v>0</v>
      </c>
      <c r="F37" s="20">
        <f>[8]Raw!P38</f>
        <v>0</v>
      </c>
      <c r="G37" s="20">
        <f>[8]Raw!Q38</f>
        <v>0</v>
      </c>
      <c r="H37" s="20">
        <f>[8]Raw!R38</f>
        <v>0</v>
      </c>
      <c r="I37" s="20">
        <f>[8]Raw!S38</f>
        <v>0</v>
      </c>
      <c r="J37" s="20">
        <f>[8]Raw!T38</f>
        <v>0</v>
      </c>
      <c r="K37" s="20">
        <f>[8]Raw!U38</f>
        <v>0</v>
      </c>
      <c r="L37" s="20">
        <f>[8]Raw!V38</f>
        <v>0</v>
      </c>
      <c r="M37" s="20">
        <f>[8]Raw!W38</f>
        <v>0</v>
      </c>
      <c r="N37" s="20">
        <f>[8]Raw!X38</f>
        <v>0</v>
      </c>
      <c r="O37" s="21"/>
      <c r="P37" s="22">
        <f t="shared" si="1"/>
        <v>0</v>
      </c>
      <c r="R37" s="43">
        <f t="shared" si="2"/>
        <v>0</v>
      </c>
    </row>
    <row r="38" spans="1:18" ht="12.75" customHeight="1" x14ac:dyDescent="0.15">
      <c r="A38" s="49" t="s">
        <v>29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44" spans="1:18" x14ac:dyDescent="0.15">
      <c r="R44" s="2" t="s">
        <v>17</v>
      </c>
    </row>
  </sheetData>
  <mergeCells count="6">
    <mergeCell ref="A38:P38"/>
    <mergeCell ref="A1:P1"/>
    <mergeCell ref="A2:A3"/>
    <mergeCell ref="B2:N2"/>
    <mergeCell ref="O2:O3"/>
    <mergeCell ref="P2:P3"/>
  </mergeCells>
  <conditionalFormatting sqref="B4:P37">
    <cfRule type="cellIs" dxfId="19" priority="3" operator="equal">
      <formula>0</formula>
    </cfRule>
  </conditionalFormatting>
  <conditionalFormatting sqref="R4">
    <cfRule type="cellIs" dxfId="18" priority="2" operator="notEqual">
      <formula>0</formula>
    </cfRule>
  </conditionalFormatting>
  <conditionalFormatting sqref="R6:R37">
    <cfRule type="cellIs" dxfId="17" priority="1" operator="notEqual">
      <formula>0</formula>
    </cfRule>
  </conditionalFormatting>
  <printOptions horizontalCentered="1"/>
  <pageMargins left="1" right="1" top="1" bottom="1" header="0.5" footer="0.5"/>
  <pageSetup scale="9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6F27-3A0A-4DEE-9099-BBFEA1464E90}">
  <sheetPr>
    <tabColor rgb="FFC00000"/>
    <pageSetUpPr fitToPage="1"/>
  </sheetPr>
  <dimension ref="A1:R21"/>
  <sheetViews>
    <sheetView zoomScaleNormal="100" workbookViewId="0">
      <selection activeCell="A37" sqref="A37:XFD37"/>
    </sheetView>
  </sheetViews>
  <sheetFormatPr baseColWidth="10" defaultColWidth="9.1640625" defaultRowHeight="13" x14ac:dyDescent="0.15"/>
  <cols>
    <col min="1" max="1" width="14" style="2" customWidth="1"/>
    <col min="2" max="12" width="5.83203125" style="2" customWidth="1"/>
    <col min="13" max="13" width="6.83203125" style="2" customWidth="1"/>
    <col min="14" max="14" width="5.83203125" style="2" customWidth="1"/>
    <col min="15" max="15" width="1.6640625" style="2" customWidth="1"/>
    <col min="16" max="16" width="6.6640625" style="2" customWidth="1"/>
    <col min="17" max="16384" width="9.1640625" style="2"/>
  </cols>
  <sheetData>
    <row r="1" spans="1:18" s="1" customFormat="1" ht="25" customHeight="1" x14ac:dyDescent="0.15">
      <c r="A1" s="50" t="str">
        <f>CONCATENATE("Table n-m.–Estimated small land mammal/furbearer harvests by month, ", [8]Raw!E10, ", 2013.")</f>
        <v>Table n-m.–Estimated small land mammal/furbearer harvests by month, Sitka, 2013.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8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8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18" s="7" customFormat="1" ht="26.5" customHeight="1" x14ac:dyDescent="0.15">
      <c r="A4" s="45" t="s">
        <v>19</v>
      </c>
      <c r="B4" s="46">
        <f t="shared" ref="B4:N4" si="0">SUM(B6:B20)</f>
        <v>162.16967935325641</v>
      </c>
      <c r="C4" s="46">
        <f t="shared" si="0"/>
        <v>0</v>
      </c>
      <c r="D4" s="46">
        <f t="shared" si="0"/>
        <v>0</v>
      </c>
      <c r="E4" s="46">
        <f t="shared" si="0"/>
        <v>65.036697247706428</v>
      </c>
      <c r="F4" s="46">
        <f t="shared" si="0"/>
        <v>0</v>
      </c>
      <c r="G4" s="46">
        <f t="shared" si="0"/>
        <v>0</v>
      </c>
      <c r="H4" s="46">
        <f t="shared" si="0"/>
        <v>0</v>
      </c>
      <c r="I4" s="46">
        <f t="shared" si="0"/>
        <v>0</v>
      </c>
      <c r="J4" s="46">
        <f t="shared" si="0"/>
        <v>0</v>
      </c>
      <c r="K4" s="46">
        <f t="shared" si="0"/>
        <v>0</v>
      </c>
      <c r="L4" s="46">
        <f t="shared" si="0"/>
        <v>0</v>
      </c>
      <c r="M4" s="46">
        <f t="shared" si="0"/>
        <v>3580.3411754019439</v>
      </c>
      <c r="N4" s="46">
        <f t="shared" si="0"/>
        <v>216.78899082568807</v>
      </c>
      <c r="O4" s="47"/>
      <c r="P4" s="46">
        <f>[8]Raw!J39</f>
        <v>4024.3365428285947</v>
      </c>
      <c r="R4" s="43">
        <f>SUM(B4:N4)-P4</f>
        <v>0</v>
      </c>
    </row>
    <row r="5" spans="1:18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8" ht="12.75" customHeight="1" x14ac:dyDescent="0.15">
      <c r="A6" s="19" t="str">
        <f>[8]Raw!A40</f>
        <v>Beaver</v>
      </c>
      <c r="B6" s="20">
        <f>[8]Raw!L40</f>
        <v>67.120174402761378</v>
      </c>
      <c r="C6" s="20">
        <f>[8]Raw!M40</f>
        <v>0</v>
      </c>
      <c r="D6" s="20">
        <f>[8]Raw!N40</f>
        <v>0</v>
      </c>
      <c r="E6" s="20">
        <f>[8]Raw!O40</f>
        <v>65.036697247706428</v>
      </c>
      <c r="F6" s="20">
        <f>[8]Raw!P40</f>
        <v>0</v>
      </c>
      <c r="G6" s="20">
        <f>[8]Raw!Q40</f>
        <v>0</v>
      </c>
      <c r="H6" s="20">
        <f>[8]Raw!R40</f>
        <v>0</v>
      </c>
      <c r="I6" s="20">
        <f>[8]Raw!S40</f>
        <v>0</v>
      </c>
      <c r="J6" s="20">
        <f>[8]Raw!T40</f>
        <v>0</v>
      </c>
      <c r="K6" s="20">
        <f>[8]Raw!U40</f>
        <v>0</v>
      </c>
      <c r="L6" s="20">
        <f>[8]Raw!V40</f>
        <v>0</v>
      </c>
      <c r="M6" s="20">
        <f>[8]Raw!W40</f>
        <v>0</v>
      </c>
      <c r="N6" s="20">
        <f>[8]Raw!X40</f>
        <v>0</v>
      </c>
      <c r="O6" s="21"/>
      <c r="P6" s="22">
        <f>[8]Raw!J40</f>
        <v>132.15687165046779</v>
      </c>
      <c r="R6" s="43">
        <f>SUM(B6:N6)-P6</f>
        <v>0</v>
      </c>
    </row>
    <row r="7" spans="1:18" ht="12.75" customHeight="1" x14ac:dyDescent="0.15">
      <c r="A7" s="19" t="str">
        <f>[8]Raw!A41</f>
        <v>Coyote</v>
      </c>
      <c r="B7" s="20">
        <f>[8]Raw!L41</f>
        <v>0</v>
      </c>
      <c r="C7" s="20">
        <f>[8]Raw!M41</f>
        <v>0</v>
      </c>
      <c r="D7" s="20">
        <f>[8]Raw!N41</f>
        <v>0</v>
      </c>
      <c r="E7" s="20">
        <f>[8]Raw!O41</f>
        <v>0</v>
      </c>
      <c r="F7" s="20">
        <f>[8]Raw!P41</f>
        <v>0</v>
      </c>
      <c r="G7" s="20">
        <f>[8]Raw!Q41</f>
        <v>0</v>
      </c>
      <c r="H7" s="20">
        <f>[8]Raw!R41</f>
        <v>0</v>
      </c>
      <c r="I7" s="20">
        <f>[8]Raw!S41</f>
        <v>0</v>
      </c>
      <c r="J7" s="20">
        <f>[8]Raw!T41</f>
        <v>0</v>
      </c>
      <c r="K7" s="20">
        <f>[8]Raw!U41</f>
        <v>0</v>
      </c>
      <c r="L7" s="20">
        <f>[8]Raw!V41</f>
        <v>0</v>
      </c>
      <c r="M7" s="20">
        <f>[8]Raw!W41</f>
        <v>0</v>
      </c>
      <c r="N7" s="20">
        <f>[8]Raw!X41</f>
        <v>0</v>
      </c>
      <c r="O7" s="21"/>
      <c r="P7" s="22">
        <f>[8]Raw!J41</f>
        <v>0</v>
      </c>
      <c r="R7" s="43">
        <f t="shared" ref="R7:R20" si="1">SUM(B7:N7)-P7</f>
        <v>0</v>
      </c>
    </row>
    <row r="8" spans="1:18" ht="12.75" customHeight="1" x14ac:dyDescent="0.15">
      <c r="A8" s="19" t="str">
        <f>[8]Raw!A42</f>
        <v>Red fox</v>
      </c>
      <c r="B8" s="20">
        <f>[8]Raw!L42</f>
        <v>0</v>
      </c>
      <c r="C8" s="20">
        <f>[8]Raw!M42</f>
        <v>0</v>
      </c>
      <c r="D8" s="20">
        <f>[8]Raw!N42</f>
        <v>0</v>
      </c>
      <c r="E8" s="20">
        <f>[8]Raw!O42</f>
        <v>0</v>
      </c>
      <c r="F8" s="20">
        <f>[8]Raw!P42</f>
        <v>0</v>
      </c>
      <c r="G8" s="20">
        <f>[8]Raw!Q42</f>
        <v>0</v>
      </c>
      <c r="H8" s="20">
        <f>[8]Raw!R42</f>
        <v>0</v>
      </c>
      <c r="I8" s="20">
        <f>[8]Raw!S42</f>
        <v>0</v>
      </c>
      <c r="J8" s="20">
        <f>[8]Raw!T42</f>
        <v>0</v>
      </c>
      <c r="K8" s="20">
        <f>[8]Raw!U42</f>
        <v>0</v>
      </c>
      <c r="L8" s="20">
        <f>[8]Raw!V42</f>
        <v>0</v>
      </c>
      <c r="M8" s="20">
        <f>[8]Raw!W42</f>
        <v>0</v>
      </c>
      <c r="N8" s="20">
        <f>[8]Raw!X42</f>
        <v>0</v>
      </c>
      <c r="O8" s="21"/>
      <c r="P8" s="22">
        <f>[8]Raw!J42</f>
        <v>0</v>
      </c>
      <c r="R8" s="43">
        <f t="shared" si="1"/>
        <v>0</v>
      </c>
    </row>
    <row r="9" spans="1:18" ht="12.75" customHeight="1" x14ac:dyDescent="0.15">
      <c r="A9" s="19" t="str">
        <f>[8]Raw!A43</f>
        <v>Snowshoe hare</v>
      </c>
      <c r="B9" s="20">
        <f>[8]Raw!L43</f>
        <v>0</v>
      </c>
      <c r="C9" s="20">
        <f>[8]Raw!M43</f>
        <v>0</v>
      </c>
      <c r="D9" s="20">
        <f>[8]Raw!N43</f>
        <v>0</v>
      </c>
      <c r="E9" s="20">
        <f>[8]Raw!O43</f>
        <v>0</v>
      </c>
      <c r="F9" s="20">
        <f>[8]Raw!P43</f>
        <v>0</v>
      </c>
      <c r="G9" s="20">
        <f>[8]Raw!Q43</f>
        <v>0</v>
      </c>
      <c r="H9" s="20">
        <f>[8]Raw!R43</f>
        <v>0</v>
      </c>
      <c r="I9" s="20">
        <f>[8]Raw!S43</f>
        <v>0</v>
      </c>
      <c r="J9" s="20">
        <f>[8]Raw!T43</f>
        <v>0</v>
      </c>
      <c r="K9" s="20">
        <f>[8]Raw!U43</f>
        <v>0</v>
      </c>
      <c r="L9" s="20">
        <f>[8]Raw!V43</f>
        <v>0</v>
      </c>
      <c r="M9" s="20">
        <f>[8]Raw!W43</f>
        <v>0</v>
      </c>
      <c r="N9" s="20">
        <f>[8]Raw!X43</f>
        <v>0</v>
      </c>
      <c r="O9" s="21"/>
      <c r="P9" s="22">
        <f>[8]Raw!J43</f>
        <v>0</v>
      </c>
      <c r="R9" s="43">
        <f t="shared" si="1"/>
        <v>0</v>
      </c>
    </row>
    <row r="10" spans="1:18" ht="25" customHeight="1" x14ac:dyDescent="0.15">
      <c r="A10" s="19" t="str">
        <f>[8]Raw!A44</f>
        <v>North American river (land) otter</v>
      </c>
      <c r="B10" s="20">
        <f>[8]Raw!L44</f>
        <v>41.584158415841586</v>
      </c>
      <c r="C10" s="20">
        <f>[8]Raw!M44</f>
        <v>0</v>
      </c>
      <c r="D10" s="20">
        <f>[8]Raw!N44</f>
        <v>0</v>
      </c>
      <c r="E10" s="20">
        <f>[8]Raw!O44</f>
        <v>0</v>
      </c>
      <c r="F10" s="20">
        <f>[8]Raw!P44</f>
        <v>0</v>
      </c>
      <c r="G10" s="20">
        <f>[8]Raw!Q44</f>
        <v>0</v>
      </c>
      <c r="H10" s="20">
        <f>[8]Raw!R44</f>
        <v>0</v>
      </c>
      <c r="I10" s="20">
        <f>[8]Raw!S44</f>
        <v>0</v>
      </c>
      <c r="J10" s="20">
        <f>[8]Raw!T44</f>
        <v>0</v>
      </c>
      <c r="K10" s="20">
        <f>[8]Raw!U44</f>
        <v>0</v>
      </c>
      <c r="L10" s="20">
        <f>[8]Raw!V44</f>
        <v>0</v>
      </c>
      <c r="M10" s="20">
        <f>[8]Raw!W44</f>
        <v>800.34562630574987</v>
      </c>
      <c r="N10" s="20">
        <f>[8]Raw!X44</f>
        <v>0</v>
      </c>
      <c r="O10" s="21"/>
      <c r="P10" s="22">
        <f>[8]Raw!J44</f>
        <v>841.92978472159143</v>
      </c>
      <c r="R10" s="43">
        <f t="shared" si="1"/>
        <v>0</v>
      </c>
    </row>
    <row r="11" spans="1:18" ht="12.75" customHeight="1" x14ac:dyDescent="0.15">
      <c r="A11" s="19" t="str">
        <f>[8]Raw!A45</f>
        <v>Lynx</v>
      </c>
      <c r="B11" s="20">
        <f>[8]Raw!L45</f>
        <v>0</v>
      </c>
      <c r="C11" s="20">
        <f>[8]Raw!M45</f>
        <v>0</v>
      </c>
      <c r="D11" s="20">
        <f>[8]Raw!N45</f>
        <v>0</v>
      </c>
      <c r="E11" s="20">
        <f>[8]Raw!O45</f>
        <v>0</v>
      </c>
      <c r="F11" s="20">
        <f>[8]Raw!P45</f>
        <v>0</v>
      </c>
      <c r="G11" s="20">
        <f>[8]Raw!Q45</f>
        <v>0</v>
      </c>
      <c r="H11" s="20">
        <f>[8]Raw!R45</f>
        <v>0</v>
      </c>
      <c r="I11" s="20">
        <f>[8]Raw!S45</f>
        <v>0</v>
      </c>
      <c r="J11" s="20">
        <f>[8]Raw!T45</f>
        <v>0</v>
      </c>
      <c r="K11" s="20">
        <f>[8]Raw!U45</f>
        <v>0</v>
      </c>
      <c r="L11" s="20">
        <f>[8]Raw!V45</f>
        <v>0</v>
      </c>
      <c r="M11" s="20">
        <f>[8]Raw!W45</f>
        <v>0</v>
      </c>
      <c r="N11" s="20">
        <f>[8]Raw!X45</f>
        <v>0</v>
      </c>
      <c r="O11" s="21"/>
      <c r="P11" s="22">
        <f>[8]Raw!J45</f>
        <v>0</v>
      </c>
      <c r="R11" s="43">
        <f t="shared" si="1"/>
        <v>0</v>
      </c>
    </row>
    <row r="12" spans="1:18" ht="12.75" customHeight="1" x14ac:dyDescent="0.15">
      <c r="A12" s="19" t="str">
        <f>[8]Raw!A46</f>
        <v>Marmot</v>
      </c>
      <c r="B12" s="20">
        <f>[8]Raw!L46</f>
        <v>0</v>
      </c>
      <c r="C12" s="20">
        <f>[8]Raw!M46</f>
        <v>0</v>
      </c>
      <c r="D12" s="20">
        <f>[8]Raw!N46</f>
        <v>0</v>
      </c>
      <c r="E12" s="20">
        <f>[8]Raw!O46</f>
        <v>0</v>
      </c>
      <c r="F12" s="20">
        <f>[8]Raw!P46</f>
        <v>0</v>
      </c>
      <c r="G12" s="20">
        <f>[8]Raw!Q46</f>
        <v>0</v>
      </c>
      <c r="H12" s="20">
        <f>[8]Raw!R46</f>
        <v>0</v>
      </c>
      <c r="I12" s="20">
        <f>[8]Raw!S46</f>
        <v>0</v>
      </c>
      <c r="J12" s="20">
        <f>[8]Raw!T46</f>
        <v>0</v>
      </c>
      <c r="K12" s="20">
        <f>[8]Raw!U46</f>
        <v>0</v>
      </c>
      <c r="L12" s="20">
        <f>[8]Raw!V46</f>
        <v>0</v>
      </c>
      <c r="M12" s="20">
        <f>[8]Raw!W46</f>
        <v>0</v>
      </c>
      <c r="N12" s="20">
        <f>[8]Raw!X46</f>
        <v>0</v>
      </c>
      <c r="O12" s="21"/>
      <c r="P12" s="22">
        <f>[8]Raw!J46</f>
        <v>0</v>
      </c>
      <c r="R12" s="43">
        <f t="shared" si="1"/>
        <v>0</v>
      </c>
    </row>
    <row r="13" spans="1:18" ht="12.75" customHeight="1" x14ac:dyDescent="0.15">
      <c r="A13" s="19" t="str">
        <f>[8]Raw!A47</f>
        <v>Marten</v>
      </c>
      <c r="B13" s="20">
        <f>[8]Raw!L47</f>
        <v>0</v>
      </c>
      <c r="C13" s="20">
        <f>[8]Raw!M47</f>
        <v>0</v>
      </c>
      <c r="D13" s="20">
        <f>[8]Raw!N47</f>
        <v>0</v>
      </c>
      <c r="E13" s="20">
        <f>[8]Raw!O47</f>
        <v>0</v>
      </c>
      <c r="F13" s="20">
        <f>[8]Raw!P47</f>
        <v>0</v>
      </c>
      <c r="G13" s="20">
        <f>[8]Raw!Q47</f>
        <v>0</v>
      </c>
      <c r="H13" s="20">
        <f>[8]Raw!R47</f>
        <v>0</v>
      </c>
      <c r="I13" s="20">
        <f>[8]Raw!S47</f>
        <v>0</v>
      </c>
      <c r="J13" s="20">
        <f>[8]Raw!T47</f>
        <v>0</v>
      </c>
      <c r="K13" s="20">
        <f>[8]Raw!U47</f>
        <v>0</v>
      </c>
      <c r="L13" s="20">
        <f>[8]Raw!V47</f>
        <v>0</v>
      </c>
      <c r="M13" s="20">
        <f>[8]Raw!W47</f>
        <v>2087.7345807975294</v>
      </c>
      <c r="N13" s="20">
        <f>[8]Raw!X47</f>
        <v>0</v>
      </c>
      <c r="O13" s="21"/>
      <c r="P13" s="22">
        <f>[8]Raw!J47</f>
        <v>2087.7345807975294</v>
      </c>
      <c r="R13" s="43">
        <f t="shared" si="1"/>
        <v>0</v>
      </c>
    </row>
    <row r="14" spans="1:18" ht="12.75" customHeight="1" x14ac:dyDescent="0.15">
      <c r="A14" s="19" t="str">
        <f>[8]Raw!A48</f>
        <v>Mink</v>
      </c>
      <c r="B14" s="20">
        <f>[8]Raw!L48</f>
        <v>53.465346534653463</v>
      </c>
      <c r="C14" s="20">
        <f>[8]Raw!M48</f>
        <v>0</v>
      </c>
      <c r="D14" s="20">
        <f>[8]Raw!N48</f>
        <v>0</v>
      </c>
      <c r="E14" s="20">
        <f>[8]Raw!O48</f>
        <v>0</v>
      </c>
      <c r="F14" s="20">
        <f>[8]Raw!P48</f>
        <v>0</v>
      </c>
      <c r="G14" s="20">
        <f>[8]Raw!Q48</f>
        <v>0</v>
      </c>
      <c r="H14" s="20">
        <f>[8]Raw!R48</f>
        <v>0</v>
      </c>
      <c r="I14" s="20">
        <f>[8]Raw!S48</f>
        <v>0</v>
      </c>
      <c r="J14" s="20">
        <f>[8]Raw!T48</f>
        <v>0</v>
      </c>
      <c r="K14" s="20">
        <f>[8]Raw!U48</f>
        <v>0</v>
      </c>
      <c r="L14" s="20">
        <f>[8]Raw!V48</f>
        <v>0</v>
      </c>
      <c r="M14" s="20">
        <f>[8]Raw!W48</f>
        <v>668.49859206104088</v>
      </c>
      <c r="N14" s="20">
        <f>[8]Raw!X48</f>
        <v>0</v>
      </c>
      <c r="O14" s="21"/>
      <c r="P14" s="22">
        <f>[8]Raw!J48</f>
        <v>721.96393859569434</v>
      </c>
      <c r="R14" s="43">
        <f t="shared" si="1"/>
        <v>0</v>
      </c>
    </row>
    <row r="15" spans="1:18" ht="12.75" customHeight="1" x14ac:dyDescent="0.15">
      <c r="A15" s="19" t="str">
        <f>[8]Raw!A49</f>
        <v>Muskrat</v>
      </c>
      <c r="B15" s="20">
        <f>[8]Raw!L49</f>
        <v>0</v>
      </c>
      <c r="C15" s="20">
        <f>[8]Raw!M49</f>
        <v>0</v>
      </c>
      <c r="D15" s="20">
        <f>[8]Raw!N49</f>
        <v>0</v>
      </c>
      <c r="E15" s="20">
        <f>[8]Raw!O49</f>
        <v>0</v>
      </c>
      <c r="F15" s="20">
        <f>[8]Raw!P49</f>
        <v>0</v>
      </c>
      <c r="G15" s="20">
        <f>[8]Raw!Q49</f>
        <v>0</v>
      </c>
      <c r="H15" s="20">
        <f>[8]Raw!R49</f>
        <v>0</v>
      </c>
      <c r="I15" s="20">
        <f>[8]Raw!S49</f>
        <v>0</v>
      </c>
      <c r="J15" s="20">
        <f>[8]Raw!T49</f>
        <v>0</v>
      </c>
      <c r="K15" s="20">
        <f>[8]Raw!U49</f>
        <v>0</v>
      </c>
      <c r="L15" s="20">
        <f>[8]Raw!V49</f>
        <v>0</v>
      </c>
      <c r="M15" s="20">
        <f>[8]Raw!W49</f>
        <v>0</v>
      </c>
      <c r="N15" s="20">
        <f>[8]Raw!X49</f>
        <v>0</v>
      </c>
      <c r="O15" s="21"/>
      <c r="P15" s="22">
        <f>[8]Raw!J49</f>
        <v>0</v>
      </c>
      <c r="R15" s="43">
        <f t="shared" si="1"/>
        <v>0</v>
      </c>
    </row>
    <row r="16" spans="1:18" ht="12.75" customHeight="1" x14ac:dyDescent="0.15">
      <c r="A16" s="19" t="str">
        <f>[8]Raw!A50</f>
        <v>Porcupine</v>
      </c>
      <c r="B16" s="20">
        <f>[8]Raw!L50</f>
        <v>0</v>
      </c>
      <c r="C16" s="20">
        <f>[8]Raw!M50</f>
        <v>0</v>
      </c>
      <c r="D16" s="20">
        <f>[8]Raw!N50</f>
        <v>0</v>
      </c>
      <c r="E16" s="20">
        <f>[8]Raw!O50</f>
        <v>0</v>
      </c>
      <c r="F16" s="20">
        <f>[8]Raw!P50</f>
        <v>0</v>
      </c>
      <c r="G16" s="20">
        <f>[8]Raw!Q50</f>
        <v>0</v>
      </c>
      <c r="H16" s="20">
        <f>[8]Raw!R50</f>
        <v>0</v>
      </c>
      <c r="I16" s="20">
        <f>[8]Raw!S50</f>
        <v>0</v>
      </c>
      <c r="J16" s="20">
        <f>[8]Raw!T50</f>
        <v>0</v>
      </c>
      <c r="K16" s="20">
        <f>[8]Raw!U50</f>
        <v>0</v>
      </c>
      <c r="L16" s="20">
        <f>[8]Raw!V50</f>
        <v>0</v>
      </c>
      <c r="M16" s="20">
        <f>[8]Raw!W50</f>
        <v>0</v>
      </c>
      <c r="N16" s="20">
        <f>[8]Raw!X50</f>
        <v>0</v>
      </c>
      <c r="O16" s="21"/>
      <c r="P16" s="22">
        <f>[8]Raw!J50</f>
        <v>0</v>
      </c>
      <c r="R16" s="43">
        <f t="shared" si="1"/>
        <v>0</v>
      </c>
    </row>
    <row r="17" spans="1:18" ht="12.75" customHeight="1" x14ac:dyDescent="0.15">
      <c r="A17" s="19" t="str">
        <f>[8]Raw!A51</f>
        <v>Red (tree) squirrel</v>
      </c>
      <c r="B17" s="20">
        <f>[8]Raw!L51</f>
        <v>0</v>
      </c>
      <c r="C17" s="20">
        <f>[8]Raw!M51</f>
        <v>0</v>
      </c>
      <c r="D17" s="20">
        <f>[8]Raw!N51</f>
        <v>0</v>
      </c>
      <c r="E17" s="20">
        <f>[8]Raw!O51</f>
        <v>0</v>
      </c>
      <c r="F17" s="20">
        <f>[8]Raw!P51</f>
        <v>0</v>
      </c>
      <c r="G17" s="20">
        <f>[8]Raw!Q51</f>
        <v>0</v>
      </c>
      <c r="H17" s="20">
        <f>[8]Raw!R51</f>
        <v>0</v>
      </c>
      <c r="I17" s="20">
        <f>[8]Raw!S51</f>
        <v>0</v>
      </c>
      <c r="J17" s="20">
        <f>[8]Raw!T51</f>
        <v>0</v>
      </c>
      <c r="K17" s="20">
        <f>[8]Raw!U51</f>
        <v>0</v>
      </c>
      <c r="L17" s="20">
        <f>[8]Raw!V51</f>
        <v>0</v>
      </c>
      <c r="M17" s="20">
        <f>[8]Raw!W51</f>
        <v>0</v>
      </c>
      <c r="N17" s="20">
        <f>[8]Raw!X51</f>
        <v>216.78899082568807</v>
      </c>
      <c r="O17" s="21"/>
      <c r="P17" s="22">
        <f>[8]Raw!J51</f>
        <v>216.78899082568807</v>
      </c>
      <c r="R17" s="43">
        <f t="shared" si="1"/>
        <v>0</v>
      </c>
    </row>
    <row r="18" spans="1:18" ht="12.75" customHeight="1" x14ac:dyDescent="0.15">
      <c r="A18" s="19" t="str">
        <f>[8]Raw!A52</f>
        <v>Weasel</v>
      </c>
      <c r="B18" s="20">
        <f>[8]Raw!L52</f>
        <v>0</v>
      </c>
      <c r="C18" s="20">
        <f>[8]Raw!M52</f>
        <v>0</v>
      </c>
      <c r="D18" s="20">
        <f>[8]Raw!N52</f>
        <v>0</v>
      </c>
      <c r="E18" s="20">
        <f>[8]Raw!O52</f>
        <v>0</v>
      </c>
      <c r="F18" s="20">
        <f>[8]Raw!P52</f>
        <v>0</v>
      </c>
      <c r="G18" s="20">
        <f>[8]Raw!Q52</f>
        <v>0</v>
      </c>
      <c r="H18" s="20">
        <f>[8]Raw!R52</f>
        <v>0</v>
      </c>
      <c r="I18" s="20">
        <f>[8]Raw!S52</f>
        <v>0</v>
      </c>
      <c r="J18" s="20">
        <f>[8]Raw!T52</f>
        <v>0</v>
      </c>
      <c r="K18" s="20">
        <f>[8]Raw!U52</f>
        <v>0</v>
      </c>
      <c r="L18" s="20">
        <f>[8]Raw!V52</f>
        <v>0</v>
      </c>
      <c r="M18" s="20">
        <f>[8]Raw!W52</f>
        <v>23.762376237623762</v>
      </c>
      <c r="N18" s="20">
        <f>[8]Raw!X52</f>
        <v>0</v>
      </c>
      <c r="O18" s="21"/>
      <c r="P18" s="22">
        <f>[8]Raw!J52</f>
        <v>23.762376237623762</v>
      </c>
      <c r="R18" s="43">
        <f t="shared" si="1"/>
        <v>0</v>
      </c>
    </row>
    <row r="19" spans="1:18" ht="12.75" customHeight="1" x14ac:dyDescent="0.15">
      <c r="A19" s="19" t="str">
        <f>[8]Raw!A53</f>
        <v>Gray wolf</v>
      </c>
      <c r="B19" s="20">
        <f>[8]Raw!L53</f>
        <v>0</v>
      </c>
      <c r="C19" s="20">
        <f>[8]Raw!M53</f>
        <v>0</v>
      </c>
      <c r="D19" s="20">
        <f>[8]Raw!N53</f>
        <v>0</v>
      </c>
      <c r="E19" s="20">
        <f>[8]Raw!O53</f>
        <v>0</v>
      </c>
      <c r="F19" s="20">
        <f>[8]Raw!P53</f>
        <v>0</v>
      </c>
      <c r="G19" s="20">
        <f>[8]Raw!Q53</f>
        <v>0</v>
      </c>
      <c r="H19" s="20">
        <f>[8]Raw!R53</f>
        <v>0</v>
      </c>
      <c r="I19" s="20">
        <f>[8]Raw!S53</f>
        <v>0</v>
      </c>
      <c r="J19" s="20">
        <f>[8]Raw!T53</f>
        <v>0</v>
      </c>
      <c r="K19" s="20">
        <f>[8]Raw!U53</f>
        <v>0</v>
      </c>
      <c r="L19" s="20">
        <f>[8]Raw!V53</f>
        <v>0</v>
      </c>
      <c r="M19" s="20">
        <f>[8]Raw!W53</f>
        <v>0</v>
      </c>
      <c r="N19" s="20">
        <f>[8]Raw!X53</f>
        <v>0</v>
      </c>
      <c r="O19" s="21"/>
      <c r="P19" s="22">
        <f>[8]Raw!J53</f>
        <v>0</v>
      </c>
      <c r="R19" s="43">
        <f t="shared" si="1"/>
        <v>0</v>
      </c>
    </row>
    <row r="20" spans="1:18" ht="12.75" customHeight="1" x14ac:dyDescent="0.15">
      <c r="A20" s="19" t="str">
        <f>[8]Raw!A54</f>
        <v>Wolverine</v>
      </c>
      <c r="B20" s="20">
        <f>[8]Raw!L54</f>
        <v>0</v>
      </c>
      <c r="C20" s="20">
        <f>[8]Raw!M54</f>
        <v>0</v>
      </c>
      <c r="D20" s="20">
        <f>[8]Raw!N54</f>
        <v>0</v>
      </c>
      <c r="E20" s="20">
        <f>[8]Raw!O54</f>
        <v>0</v>
      </c>
      <c r="F20" s="20">
        <f>[8]Raw!P54</f>
        <v>0</v>
      </c>
      <c r="G20" s="20">
        <f>[8]Raw!Q54</f>
        <v>0</v>
      </c>
      <c r="H20" s="20">
        <f>[8]Raw!R54</f>
        <v>0</v>
      </c>
      <c r="I20" s="20">
        <f>[8]Raw!S54</f>
        <v>0</v>
      </c>
      <c r="J20" s="20">
        <f>[8]Raw!T54</f>
        <v>0</v>
      </c>
      <c r="K20" s="20">
        <f>[8]Raw!U54</f>
        <v>0</v>
      </c>
      <c r="L20" s="20">
        <f>[8]Raw!V54</f>
        <v>0</v>
      </c>
      <c r="M20" s="20">
        <f>[8]Raw!W54</f>
        <v>0</v>
      </c>
      <c r="N20" s="20">
        <f>[8]Raw!X54</f>
        <v>0</v>
      </c>
      <c r="O20" s="38"/>
      <c r="P20" s="22">
        <f>[8]Raw!J54</f>
        <v>0</v>
      </c>
      <c r="R20" s="43">
        <f t="shared" si="1"/>
        <v>0</v>
      </c>
    </row>
    <row r="21" spans="1:18" ht="12.75" customHeight="1" x14ac:dyDescent="0.15">
      <c r="A21" s="49" t="s">
        <v>29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16" priority="3" operator="equal">
      <formula>0</formula>
    </cfRule>
  </conditionalFormatting>
  <conditionalFormatting sqref="R4">
    <cfRule type="cellIs" dxfId="15" priority="2" operator="notEqual">
      <formula>0</formula>
    </cfRule>
  </conditionalFormatting>
  <conditionalFormatting sqref="R6:R20">
    <cfRule type="cellIs" dxfId="14" priority="1" operator="notEqual">
      <formula>0</formula>
    </cfRule>
  </conditionalFormatting>
  <printOptions horizontalCentered="1"/>
  <pageMargins left="1" right="1" top="1" bottom="1" header="0.5" footer="0.5"/>
  <pageSetup scale="85" fitToHeight="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AEAE-B54A-41C9-B87A-BA39775D6A27}">
  <sheetPr>
    <tabColor rgb="FFC00000"/>
    <pageSetUpPr fitToPage="1"/>
  </sheetPr>
  <dimension ref="A1:R37"/>
  <sheetViews>
    <sheetView view="pageBreakPreview" zoomScaleNormal="100" zoomScaleSheetLayoutView="100" workbookViewId="0">
      <selection activeCell="A37" sqref="A37:XFD37"/>
    </sheetView>
  </sheetViews>
  <sheetFormatPr baseColWidth="10" defaultColWidth="9.1640625" defaultRowHeight="13" x14ac:dyDescent="0.15"/>
  <cols>
    <col min="1" max="1" width="25.1640625" style="2" customWidth="1"/>
    <col min="2" max="13" width="6.6640625" style="2" customWidth="1"/>
    <col min="14" max="14" width="6.83203125" style="2" customWidth="1"/>
    <col min="15" max="15" width="1.6640625" style="2" customWidth="1"/>
    <col min="16" max="16" width="7" style="7" customWidth="1"/>
    <col min="17" max="16384" width="9.1640625" style="2"/>
  </cols>
  <sheetData>
    <row r="1" spans="1:18" s="1" customFormat="1" ht="25" customHeight="1" x14ac:dyDescent="0.15">
      <c r="A1" s="54" t="str">
        <f>CONCATENATE("Table n-m.–Estimated marine mammal harvest by month and sex, ", [8]Raw!E10, ", 2013.")</f>
        <v>Table n-m.–Estimated marine mammal harvest by month and sex, Sitka, 2013.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8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8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18" s="7" customFormat="1" ht="12.75" customHeight="1" x14ac:dyDescent="0.15">
      <c r="A4" s="4" t="s">
        <v>20</v>
      </c>
      <c r="B4" s="16">
        <f>B13+B17+B21+B23+B27+B33</f>
        <v>23.762376237623762</v>
      </c>
      <c r="C4" s="16">
        <f t="shared" ref="C4:N4" si="0">C13+C17+C21+C23+C27+C33</f>
        <v>11.881188118811881</v>
      </c>
      <c r="D4" s="16">
        <f t="shared" si="0"/>
        <v>5.9405940594059405</v>
      </c>
      <c r="E4" s="16">
        <f t="shared" si="0"/>
        <v>21.678899082568808</v>
      </c>
      <c r="F4" s="16">
        <f t="shared" si="0"/>
        <v>50.524752475247524</v>
      </c>
      <c r="G4" s="16">
        <f t="shared" si="0"/>
        <v>3</v>
      </c>
      <c r="H4" s="16">
        <f t="shared" si="0"/>
        <v>14.881188118811881</v>
      </c>
      <c r="I4" s="16">
        <f t="shared" si="0"/>
        <v>5.9405940594059405</v>
      </c>
      <c r="J4" s="16">
        <f t="shared" si="0"/>
        <v>17.821782178217823</v>
      </c>
      <c r="K4" s="16">
        <f t="shared" si="0"/>
        <v>5.9405940594059405</v>
      </c>
      <c r="L4" s="16">
        <f t="shared" si="0"/>
        <v>17.821782178217823</v>
      </c>
      <c r="M4" s="16">
        <f t="shared" si="0"/>
        <v>17.821782178217823</v>
      </c>
      <c r="N4" s="16">
        <f t="shared" si="0"/>
        <v>551.16831683168311</v>
      </c>
      <c r="O4" s="17"/>
      <c r="P4" s="16">
        <f>[8]Raw!J55</f>
        <v>748.18384957761839</v>
      </c>
      <c r="R4" s="43">
        <f>SUM(B4:N4)-P4</f>
        <v>0</v>
      </c>
    </row>
    <row r="5" spans="1:18" ht="12.75" customHeight="1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22"/>
      <c r="R5" s="43"/>
    </row>
    <row r="6" spans="1:18" ht="12.75" hidden="1" customHeight="1" x14ac:dyDescent="0.15">
      <c r="A6" s="15" t="str">
        <f>[8]Raw!A56</f>
        <v>Marine mammals, male</v>
      </c>
      <c r="B6" s="12">
        <f>[8]Raw!L56</f>
        <v>5.9405940594059405</v>
      </c>
      <c r="C6" s="12">
        <f>[8]Raw!M56</f>
        <v>5.9405940594059405</v>
      </c>
      <c r="D6" s="12">
        <f>[8]Raw!N56</f>
        <v>0</v>
      </c>
      <c r="E6" s="12">
        <f>[8]Raw!O56</f>
        <v>0</v>
      </c>
      <c r="F6" s="12">
        <f>[8]Raw!P56</f>
        <v>0</v>
      </c>
      <c r="G6" s="12">
        <f>[8]Raw!Q56</f>
        <v>0</v>
      </c>
      <c r="H6" s="12">
        <f>[8]Raw!R56</f>
        <v>0</v>
      </c>
      <c r="I6" s="12">
        <f>[8]Raw!S56</f>
        <v>0</v>
      </c>
      <c r="J6" s="12">
        <f>[8]Raw!T56</f>
        <v>0</v>
      </c>
      <c r="K6" s="12">
        <f>[8]Raw!U56</f>
        <v>0</v>
      </c>
      <c r="L6" s="12">
        <f>[8]Raw!V56</f>
        <v>5.9405940594059405</v>
      </c>
      <c r="M6" s="12">
        <f>[8]Raw!W56</f>
        <v>0</v>
      </c>
      <c r="N6" s="12">
        <f>[8]Raw!X56</f>
        <v>196.03960396039605</v>
      </c>
      <c r="P6" s="22">
        <f>[8]Raw!J56</f>
        <v>213.86138613861388</v>
      </c>
      <c r="R6" s="43">
        <f t="shared" ref="R6:R12" si="1">SUM(B6:N6)-P6</f>
        <v>0</v>
      </c>
    </row>
    <row r="7" spans="1:18" ht="12.75" hidden="1" customHeight="1" x14ac:dyDescent="0.15">
      <c r="A7" s="15" t="str">
        <f>[8]Raw!A57</f>
        <v>Marine mammals, female</v>
      </c>
      <c r="B7" s="12">
        <f>[8]Raw!L57</f>
        <v>11.881188118811881</v>
      </c>
      <c r="C7" s="12">
        <f>[8]Raw!M57</f>
        <v>5.9405940594059405</v>
      </c>
      <c r="D7" s="12">
        <f>[8]Raw!N57</f>
        <v>5.9405940594059405</v>
      </c>
      <c r="E7" s="12">
        <f>[8]Raw!O57</f>
        <v>0</v>
      </c>
      <c r="F7" s="12">
        <f>[8]Raw!P57</f>
        <v>0</v>
      </c>
      <c r="G7" s="12">
        <f>[8]Raw!Q57</f>
        <v>0</v>
      </c>
      <c r="H7" s="12">
        <f>[8]Raw!R57</f>
        <v>0</v>
      </c>
      <c r="I7" s="12">
        <f>[8]Raw!S57</f>
        <v>0</v>
      </c>
      <c r="J7" s="12">
        <f>[8]Raw!T57</f>
        <v>5.9405940594059405</v>
      </c>
      <c r="K7" s="12">
        <f>[8]Raw!U57</f>
        <v>5.9405940594059405</v>
      </c>
      <c r="L7" s="12">
        <f>[8]Raw!V57</f>
        <v>11.881188118811881</v>
      </c>
      <c r="M7" s="12">
        <f>[8]Raw!W57</f>
        <v>11.881188118811881</v>
      </c>
      <c r="N7" s="12">
        <f>[8]Raw!X57</f>
        <v>320.79207920792078</v>
      </c>
      <c r="P7" s="22">
        <f>[8]Raw!J57</f>
        <v>380.19801980198019</v>
      </c>
      <c r="R7" s="43">
        <f t="shared" si="1"/>
        <v>0</v>
      </c>
    </row>
    <row r="8" spans="1:18" ht="12.75" hidden="1" customHeight="1" x14ac:dyDescent="0.15">
      <c r="A8" s="15" t="str">
        <f>[8]Raw!A58</f>
        <v>Marine mammals, unknown sex</v>
      </c>
      <c r="B8" s="12">
        <f>[8]Raw!L58</f>
        <v>5.9405940594059405</v>
      </c>
      <c r="C8" s="12">
        <f>[8]Raw!M58</f>
        <v>0</v>
      </c>
      <c r="D8" s="12">
        <f>[8]Raw!N58</f>
        <v>0</v>
      </c>
      <c r="E8" s="12">
        <f>[8]Raw!O58</f>
        <v>21.678899082568808</v>
      </c>
      <c r="F8" s="12">
        <f>[8]Raw!P58</f>
        <v>50.524752475247524</v>
      </c>
      <c r="G8" s="12">
        <f>[8]Raw!Q58</f>
        <v>3</v>
      </c>
      <c r="H8" s="12">
        <f>[8]Raw!R58</f>
        <v>14.881188118811881</v>
      </c>
      <c r="I8" s="12">
        <f>[8]Raw!S58</f>
        <v>5.9405940594059405</v>
      </c>
      <c r="J8" s="12">
        <f>[8]Raw!T58</f>
        <v>11.881188118811881</v>
      </c>
      <c r="K8" s="12">
        <f>[8]Raw!U58</f>
        <v>0</v>
      </c>
      <c r="L8" s="12">
        <f>[8]Raw!V58</f>
        <v>0</v>
      </c>
      <c r="M8" s="12">
        <f>[8]Raw!W58</f>
        <v>5.9405940594059405</v>
      </c>
      <c r="N8" s="12">
        <f>[8]Raw!X58</f>
        <v>2457.3044781542376</v>
      </c>
      <c r="P8" s="22">
        <f>[8]Raw!J58</f>
        <v>2577.0922881278952</v>
      </c>
      <c r="R8" s="43">
        <f t="shared" si="1"/>
        <v>0</v>
      </c>
    </row>
    <row r="9" spans="1:18" ht="12.75" hidden="1" customHeight="1" x14ac:dyDescent="0.15">
      <c r="A9" s="15" t="str">
        <f>[8]Raw!A59</f>
        <v>Seal</v>
      </c>
      <c r="B9" s="12">
        <f>[8]Raw!L59</f>
        <v>11.881188118811881</v>
      </c>
      <c r="C9" s="12">
        <f>[8]Raw!M59</f>
        <v>11.881188118811881</v>
      </c>
      <c r="D9" s="12">
        <f>[8]Raw!N59</f>
        <v>5.9405940594059405</v>
      </c>
      <c r="E9" s="12">
        <f>[8]Raw!O59</f>
        <v>21.678899082568808</v>
      </c>
      <c r="F9" s="12">
        <f>[8]Raw!P59</f>
        <v>3</v>
      </c>
      <c r="G9" s="12">
        <f>[8]Raw!Q59</f>
        <v>3</v>
      </c>
      <c r="H9" s="12">
        <f>[8]Raw!R59</f>
        <v>3</v>
      </c>
      <c r="I9" s="12">
        <f>[8]Raw!S59</f>
        <v>0</v>
      </c>
      <c r="J9" s="12">
        <f>[8]Raw!T59</f>
        <v>5.9405940594059405</v>
      </c>
      <c r="K9" s="12">
        <f>[8]Raw!U59</f>
        <v>5.9405940594059405</v>
      </c>
      <c r="L9" s="12">
        <f>[8]Raw!V59</f>
        <v>17.821782178217823</v>
      </c>
      <c r="M9" s="12">
        <f>[8]Raw!W59</f>
        <v>11.881188118811881</v>
      </c>
      <c r="N9" s="12">
        <f>[8]Raw!X59</f>
        <v>172.27722772277227</v>
      </c>
      <c r="P9" s="22">
        <f>[8]Raw!J59</f>
        <v>274.24325551821238</v>
      </c>
      <c r="R9" s="43">
        <f t="shared" si="1"/>
        <v>0</v>
      </c>
    </row>
    <row r="10" spans="1:18" ht="12.75" hidden="1" customHeight="1" x14ac:dyDescent="0.15">
      <c r="A10" s="15" t="str">
        <f>[8]Raw!A60</f>
        <v>Seal, male</v>
      </c>
      <c r="B10" s="12">
        <f>[8]Raw!L60</f>
        <v>0</v>
      </c>
      <c r="C10" s="12">
        <f>[8]Raw!M60</f>
        <v>5.9405940594059405</v>
      </c>
      <c r="D10" s="12">
        <f>[8]Raw!N60</f>
        <v>0</v>
      </c>
      <c r="E10" s="12">
        <f>[8]Raw!O60</f>
        <v>0</v>
      </c>
      <c r="F10" s="12">
        <f>[8]Raw!P60</f>
        <v>0</v>
      </c>
      <c r="G10" s="12">
        <f>[8]Raw!Q60</f>
        <v>0</v>
      </c>
      <c r="H10" s="12">
        <f>[8]Raw!R60</f>
        <v>0</v>
      </c>
      <c r="I10" s="12">
        <f>[8]Raw!S60</f>
        <v>0</v>
      </c>
      <c r="J10" s="12">
        <f>[8]Raw!T60</f>
        <v>0</v>
      </c>
      <c r="K10" s="12">
        <f>[8]Raw!U60</f>
        <v>0</v>
      </c>
      <c r="L10" s="12">
        <f>[8]Raw!V60</f>
        <v>5.9405940594059405</v>
      </c>
      <c r="M10" s="12">
        <f>[8]Raw!W60</f>
        <v>0</v>
      </c>
      <c r="N10" s="12">
        <f>[8]Raw!X60</f>
        <v>148.51485148514851</v>
      </c>
      <c r="P10" s="22">
        <f>[8]Raw!J60</f>
        <v>160.39603960396039</v>
      </c>
      <c r="R10" s="43">
        <f t="shared" si="1"/>
        <v>0</v>
      </c>
    </row>
    <row r="11" spans="1:18" ht="12.75" hidden="1" customHeight="1" x14ac:dyDescent="0.15">
      <c r="A11" s="15" t="str">
        <f>[8]Raw!A61</f>
        <v>Seal, female</v>
      </c>
      <c r="B11" s="12">
        <f>[8]Raw!L61</f>
        <v>11.881188118811881</v>
      </c>
      <c r="C11" s="12">
        <f>[8]Raw!M61</f>
        <v>5.9405940594059405</v>
      </c>
      <c r="D11" s="12">
        <f>[8]Raw!N61</f>
        <v>5.9405940594059405</v>
      </c>
      <c r="E11" s="12">
        <f>[8]Raw!O61</f>
        <v>0</v>
      </c>
      <c r="F11" s="12">
        <f>[8]Raw!P61</f>
        <v>0</v>
      </c>
      <c r="G11" s="12">
        <f>[8]Raw!Q61</f>
        <v>0</v>
      </c>
      <c r="H11" s="12">
        <f>[8]Raw!R61</f>
        <v>0</v>
      </c>
      <c r="I11" s="12">
        <f>[8]Raw!S61</f>
        <v>0</v>
      </c>
      <c r="J11" s="12">
        <f>[8]Raw!T61</f>
        <v>5.9405940594059405</v>
      </c>
      <c r="K11" s="12">
        <f>[8]Raw!U61</f>
        <v>5.9405940594059405</v>
      </c>
      <c r="L11" s="12">
        <f>[8]Raw!V61</f>
        <v>11.881188118811881</v>
      </c>
      <c r="M11" s="12">
        <f>[8]Raw!W61</f>
        <v>11.881188118811881</v>
      </c>
      <c r="N11" s="12">
        <f>[8]Raw!X61</f>
        <v>23.762376237623762</v>
      </c>
      <c r="P11" s="22">
        <f>[8]Raw!J61</f>
        <v>83.168316831683171</v>
      </c>
      <c r="R11" s="43">
        <f t="shared" si="1"/>
        <v>0</v>
      </c>
    </row>
    <row r="12" spans="1:18" ht="12.75" hidden="1" customHeight="1" x14ac:dyDescent="0.15">
      <c r="A12" s="15" t="str">
        <f>[8]Raw!A62</f>
        <v>Seal, unknown sex</v>
      </c>
      <c r="B12" s="12">
        <f>[8]Raw!L62</f>
        <v>0</v>
      </c>
      <c r="C12" s="12">
        <f>[8]Raw!M62</f>
        <v>0</v>
      </c>
      <c r="D12" s="12">
        <f>[8]Raw!N62</f>
        <v>0</v>
      </c>
      <c r="E12" s="12">
        <f>[8]Raw!O62</f>
        <v>21.678899082568808</v>
      </c>
      <c r="F12" s="12">
        <f>[8]Raw!P62</f>
        <v>3</v>
      </c>
      <c r="G12" s="12">
        <f>[8]Raw!Q62</f>
        <v>3</v>
      </c>
      <c r="H12" s="12">
        <f>[8]Raw!R62</f>
        <v>3</v>
      </c>
      <c r="I12" s="12">
        <f>[8]Raw!S62</f>
        <v>0</v>
      </c>
      <c r="J12" s="12">
        <f>[8]Raw!T62</f>
        <v>0</v>
      </c>
      <c r="K12" s="12">
        <f>[8]Raw!U62</f>
        <v>0</v>
      </c>
      <c r="L12" s="12">
        <f>[8]Raw!V62</f>
        <v>0</v>
      </c>
      <c r="M12" s="12">
        <f>[8]Raw!W62</f>
        <v>0</v>
      </c>
      <c r="N12" s="12">
        <f>[8]Raw!X62</f>
        <v>0</v>
      </c>
      <c r="P12" s="22">
        <f>[8]Raw!J62</f>
        <v>30.678899082568808</v>
      </c>
      <c r="R12" s="43">
        <f t="shared" si="1"/>
        <v>0</v>
      </c>
    </row>
    <row r="13" spans="1:18" x14ac:dyDescent="0.15">
      <c r="A13" s="15" t="str">
        <f>[8]Raw!A63</f>
        <v>Fur seal</v>
      </c>
      <c r="B13" s="20">
        <f>[8]Raw!L63</f>
        <v>0</v>
      </c>
      <c r="C13" s="20">
        <f>[8]Raw!M63</f>
        <v>0</v>
      </c>
      <c r="D13" s="20">
        <f>[8]Raw!N63</f>
        <v>0</v>
      </c>
      <c r="E13" s="20">
        <f>[8]Raw!O63</f>
        <v>0</v>
      </c>
      <c r="F13" s="20">
        <f>[8]Raw!P63</f>
        <v>0</v>
      </c>
      <c r="G13" s="20">
        <f>[8]Raw!Q63</f>
        <v>0</v>
      </c>
      <c r="H13" s="20">
        <f>[8]Raw!R63</f>
        <v>0</v>
      </c>
      <c r="I13" s="20">
        <f>[8]Raw!S63</f>
        <v>0</v>
      </c>
      <c r="J13" s="20">
        <f>[8]Raw!T63</f>
        <v>0</v>
      </c>
      <c r="K13" s="20">
        <f>[8]Raw!U63</f>
        <v>0</v>
      </c>
      <c r="L13" s="20">
        <f>[8]Raw!V63</f>
        <v>0</v>
      </c>
      <c r="M13" s="20">
        <f>[8]Raw!W63</f>
        <v>0</v>
      </c>
      <c r="N13" s="20">
        <f>[8]Raw!X63</f>
        <v>0</v>
      </c>
      <c r="O13" s="21"/>
      <c r="P13" s="22">
        <f>[8]Raw!J63</f>
        <v>0</v>
      </c>
      <c r="R13" s="43">
        <f>SUM(B13:N13)-P13</f>
        <v>0</v>
      </c>
    </row>
    <row r="14" spans="1:18" ht="12.75" customHeight="1" x14ac:dyDescent="0.15">
      <c r="A14" s="14" t="str">
        <f>[8]Raw!A64</f>
        <v>Fur seal, male</v>
      </c>
      <c r="B14" s="20">
        <f>[8]Raw!L64</f>
        <v>0</v>
      </c>
      <c r="C14" s="20">
        <f>[8]Raw!M64</f>
        <v>0</v>
      </c>
      <c r="D14" s="20">
        <f>[8]Raw!N64</f>
        <v>0</v>
      </c>
      <c r="E14" s="20">
        <f>[8]Raw!O64</f>
        <v>0</v>
      </c>
      <c r="F14" s="20">
        <f>[8]Raw!P64</f>
        <v>0</v>
      </c>
      <c r="G14" s="20">
        <f>[8]Raw!Q64</f>
        <v>0</v>
      </c>
      <c r="H14" s="20">
        <f>[8]Raw!R64</f>
        <v>0</v>
      </c>
      <c r="I14" s="20">
        <f>[8]Raw!S64</f>
        <v>0</v>
      </c>
      <c r="J14" s="20">
        <f>[8]Raw!T64</f>
        <v>0</v>
      </c>
      <c r="K14" s="20">
        <f>[8]Raw!U64</f>
        <v>0</v>
      </c>
      <c r="L14" s="20">
        <f>[8]Raw!V64</f>
        <v>0</v>
      </c>
      <c r="M14" s="20">
        <f>[8]Raw!W64</f>
        <v>0</v>
      </c>
      <c r="N14" s="20">
        <f>[8]Raw!X64</f>
        <v>0</v>
      </c>
      <c r="O14" s="21"/>
      <c r="P14" s="22">
        <f>[8]Raw!J64</f>
        <v>0</v>
      </c>
      <c r="R14" s="43">
        <f t="shared" ref="R14:R33" si="2">SUM(B14:N14)-P14</f>
        <v>0</v>
      </c>
    </row>
    <row r="15" spans="1:18" ht="12.75" customHeight="1" x14ac:dyDescent="0.15">
      <c r="A15" s="14" t="str">
        <f>[8]Raw!A65</f>
        <v>Fur seal, female</v>
      </c>
      <c r="B15" s="20">
        <f>[8]Raw!L65</f>
        <v>0</v>
      </c>
      <c r="C15" s="20">
        <f>[8]Raw!M65</f>
        <v>0</v>
      </c>
      <c r="D15" s="20">
        <f>[8]Raw!N65</f>
        <v>0</v>
      </c>
      <c r="E15" s="20">
        <f>[8]Raw!O65</f>
        <v>0</v>
      </c>
      <c r="F15" s="20">
        <f>[8]Raw!P65</f>
        <v>0</v>
      </c>
      <c r="G15" s="20">
        <f>[8]Raw!Q65</f>
        <v>0</v>
      </c>
      <c r="H15" s="20">
        <f>[8]Raw!R65</f>
        <v>0</v>
      </c>
      <c r="I15" s="20">
        <f>[8]Raw!S65</f>
        <v>0</v>
      </c>
      <c r="J15" s="20">
        <f>[8]Raw!T65</f>
        <v>0</v>
      </c>
      <c r="K15" s="20">
        <f>[8]Raw!U65</f>
        <v>0</v>
      </c>
      <c r="L15" s="20">
        <f>[8]Raw!V65</f>
        <v>0</v>
      </c>
      <c r="M15" s="20">
        <f>[8]Raw!W65</f>
        <v>0</v>
      </c>
      <c r="N15" s="20">
        <f>[8]Raw!X65</f>
        <v>0</v>
      </c>
      <c r="O15" s="21"/>
      <c r="P15" s="22">
        <f>[8]Raw!J65</f>
        <v>0</v>
      </c>
      <c r="R15" s="43">
        <f t="shared" si="2"/>
        <v>0</v>
      </c>
    </row>
    <row r="16" spans="1:18" ht="12.75" customHeight="1" x14ac:dyDescent="0.15">
      <c r="A16" s="14" t="str">
        <f>[8]Raw!A66</f>
        <v>Fur seal, unknown sex</v>
      </c>
      <c r="B16" s="20">
        <f>[8]Raw!L66</f>
        <v>0</v>
      </c>
      <c r="C16" s="20">
        <f>[8]Raw!M66</f>
        <v>0</v>
      </c>
      <c r="D16" s="20">
        <f>[8]Raw!N66</f>
        <v>0</v>
      </c>
      <c r="E16" s="20">
        <f>[8]Raw!O66</f>
        <v>0</v>
      </c>
      <c r="F16" s="20">
        <f>[8]Raw!P66</f>
        <v>0</v>
      </c>
      <c r="G16" s="20">
        <f>[8]Raw!Q66</f>
        <v>0</v>
      </c>
      <c r="H16" s="20">
        <f>[8]Raw!R66</f>
        <v>0</v>
      </c>
      <c r="I16" s="20">
        <f>[8]Raw!S66</f>
        <v>0</v>
      </c>
      <c r="J16" s="20">
        <f>[8]Raw!T66</f>
        <v>0</v>
      </c>
      <c r="K16" s="20">
        <f>[8]Raw!U66</f>
        <v>0</v>
      </c>
      <c r="L16" s="20">
        <f>[8]Raw!V66</f>
        <v>0</v>
      </c>
      <c r="M16" s="20">
        <f>[8]Raw!W66</f>
        <v>0</v>
      </c>
      <c r="N16" s="20">
        <f>[8]Raw!X66</f>
        <v>0</v>
      </c>
      <c r="O16" s="21"/>
      <c r="P16" s="22">
        <f>[8]Raw!J66</f>
        <v>0</v>
      </c>
      <c r="R16" s="43">
        <f t="shared" si="2"/>
        <v>0</v>
      </c>
    </row>
    <row r="17" spans="1:18" ht="12.75" customHeight="1" x14ac:dyDescent="0.15">
      <c r="A17" s="15" t="str">
        <f>[8]Raw!A67</f>
        <v>Harbor seal</v>
      </c>
      <c r="B17" s="20">
        <f>[8]Raw!L67</f>
        <v>11.881188118811881</v>
      </c>
      <c r="C17" s="20">
        <f>[8]Raw!M67</f>
        <v>11.881188118811881</v>
      </c>
      <c r="D17" s="20">
        <f>[8]Raw!N67</f>
        <v>5.9405940594059405</v>
      </c>
      <c r="E17" s="20">
        <f>[8]Raw!O67</f>
        <v>21.678899082568808</v>
      </c>
      <c r="F17" s="20">
        <f>[8]Raw!P67</f>
        <v>3</v>
      </c>
      <c r="G17" s="20">
        <f>[8]Raw!Q67</f>
        <v>3</v>
      </c>
      <c r="H17" s="20">
        <f>[8]Raw!R67</f>
        <v>3</v>
      </c>
      <c r="I17" s="20">
        <f>[8]Raw!S67</f>
        <v>0</v>
      </c>
      <c r="J17" s="20">
        <f>[8]Raw!T67</f>
        <v>5.9405940594059405</v>
      </c>
      <c r="K17" s="20">
        <f>[8]Raw!U67</f>
        <v>5.9405940594059405</v>
      </c>
      <c r="L17" s="20">
        <f>[8]Raw!V67</f>
        <v>17.821782178217823</v>
      </c>
      <c r="M17" s="20">
        <f>[8]Raw!W67</f>
        <v>11.881188118811881</v>
      </c>
      <c r="N17" s="20">
        <f>[8]Raw!X67</f>
        <v>172.27722772277227</v>
      </c>
      <c r="O17" s="21"/>
      <c r="P17" s="22">
        <f>[8]Raw!J67</f>
        <v>274.24325551821238</v>
      </c>
      <c r="R17" s="43">
        <f t="shared" si="2"/>
        <v>0</v>
      </c>
    </row>
    <row r="18" spans="1:18" ht="12.75" customHeight="1" x14ac:dyDescent="0.15">
      <c r="A18" s="26" t="str">
        <f>[8]Raw!A68</f>
        <v>Harbor seal, male</v>
      </c>
      <c r="B18" s="20">
        <f>[8]Raw!L68</f>
        <v>0</v>
      </c>
      <c r="C18" s="20">
        <f>[8]Raw!M68</f>
        <v>5.9405940594059405</v>
      </c>
      <c r="D18" s="20">
        <f>[8]Raw!N68</f>
        <v>0</v>
      </c>
      <c r="E18" s="20">
        <f>[8]Raw!O68</f>
        <v>0</v>
      </c>
      <c r="F18" s="20">
        <f>[8]Raw!P68</f>
        <v>0</v>
      </c>
      <c r="G18" s="20">
        <f>[8]Raw!Q68</f>
        <v>0</v>
      </c>
      <c r="H18" s="20">
        <f>[8]Raw!R68</f>
        <v>0</v>
      </c>
      <c r="I18" s="20">
        <f>[8]Raw!S68</f>
        <v>0</v>
      </c>
      <c r="J18" s="20">
        <f>[8]Raw!T68</f>
        <v>0</v>
      </c>
      <c r="K18" s="20">
        <f>[8]Raw!U68</f>
        <v>0</v>
      </c>
      <c r="L18" s="20">
        <f>[8]Raw!V68</f>
        <v>5.9405940594059405</v>
      </c>
      <c r="M18" s="20">
        <f>[8]Raw!W68</f>
        <v>0</v>
      </c>
      <c r="N18" s="20">
        <f>[8]Raw!X68</f>
        <v>148.51485148514851</v>
      </c>
      <c r="O18" s="21"/>
      <c r="P18" s="22">
        <f>[8]Raw!J68</f>
        <v>160.39603960396039</v>
      </c>
      <c r="R18" s="43">
        <f t="shared" si="2"/>
        <v>0</v>
      </c>
    </row>
    <row r="19" spans="1:18" ht="12.75" customHeight="1" x14ac:dyDescent="0.15">
      <c r="A19" s="26" t="str">
        <f>[8]Raw!A69</f>
        <v>Harbor seal, female</v>
      </c>
      <c r="B19" s="20">
        <f>[8]Raw!L69</f>
        <v>11.881188118811881</v>
      </c>
      <c r="C19" s="20">
        <f>[8]Raw!M69</f>
        <v>5.9405940594059405</v>
      </c>
      <c r="D19" s="20">
        <f>[8]Raw!N69</f>
        <v>5.9405940594059405</v>
      </c>
      <c r="E19" s="20">
        <f>[8]Raw!O69</f>
        <v>0</v>
      </c>
      <c r="F19" s="20">
        <f>[8]Raw!P69</f>
        <v>0</v>
      </c>
      <c r="G19" s="20">
        <f>[8]Raw!Q69</f>
        <v>0</v>
      </c>
      <c r="H19" s="20">
        <f>[8]Raw!R69</f>
        <v>0</v>
      </c>
      <c r="I19" s="20">
        <f>[8]Raw!S69</f>
        <v>0</v>
      </c>
      <c r="J19" s="20">
        <f>[8]Raw!T69</f>
        <v>5.9405940594059405</v>
      </c>
      <c r="K19" s="20">
        <f>[8]Raw!U69</f>
        <v>5.9405940594059405</v>
      </c>
      <c r="L19" s="20">
        <f>[8]Raw!V69</f>
        <v>11.881188118811881</v>
      </c>
      <c r="M19" s="20">
        <f>[8]Raw!W69</f>
        <v>11.881188118811881</v>
      </c>
      <c r="N19" s="20">
        <f>[8]Raw!X69</f>
        <v>23.762376237623762</v>
      </c>
      <c r="O19" s="21"/>
      <c r="P19" s="22">
        <f>[8]Raw!J69</f>
        <v>83.168316831683171</v>
      </c>
      <c r="R19" s="43">
        <f t="shared" si="2"/>
        <v>0</v>
      </c>
    </row>
    <row r="20" spans="1:18" ht="13.25" customHeight="1" x14ac:dyDescent="0.15">
      <c r="A20" s="26" t="str">
        <f>[8]Raw!A70</f>
        <v>Harbor seal, unknown sex</v>
      </c>
      <c r="B20" s="20">
        <f>[8]Raw!L70</f>
        <v>0</v>
      </c>
      <c r="C20" s="20">
        <f>[8]Raw!M70</f>
        <v>0</v>
      </c>
      <c r="D20" s="20">
        <f>[8]Raw!N70</f>
        <v>0</v>
      </c>
      <c r="E20" s="20">
        <f>[8]Raw!O70</f>
        <v>21.678899082568808</v>
      </c>
      <c r="F20" s="20">
        <f>[8]Raw!P70</f>
        <v>3</v>
      </c>
      <c r="G20" s="20">
        <f>[8]Raw!Q70</f>
        <v>3</v>
      </c>
      <c r="H20" s="20">
        <f>[8]Raw!R70</f>
        <v>3</v>
      </c>
      <c r="I20" s="20">
        <f>[8]Raw!S70</f>
        <v>0</v>
      </c>
      <c r="J20" s="20">
        <f>[8]Raw!T70</f>
        <v>0</v>
      </c>
      <c r="K20" s="20">
        <f>[8]Raw!U70</f>
        <v>0</v>
      </c>
      <c r="L20" s="20">
        <f>[8]Raw!V70</f>
        <v>0</v>
      </c>
      <c r="M20" s="20">
        <f>[8]Raw!W70</f>
        <v>0</v>
      </c>
      <c r="N20" s="20">
        <f>[8]Raw!X70</f>
        <v>0</v>
      </c>
      <c r="O20" s="21"/>
      <c r="P20" s="22">
        <f>[8]Raw!J70</f>
        <v>30.678899082568808</v>
      </c>
      <c r="R20" s="43">
        <f t="shared" si="2"/>
        <v>0</v>
      </c>
    </row>
    <row r="21" spans="1:18" ht="12.75" customHeight="1" x14ac:dyDescent="0.15">
      <c r="A21" s="15" t="str">
        <f>[8]Raw!A71</f>
        <v>Unknown seal</v>
      </c>
      <c r="B21" s="20">
        <f>[8]Raw!L71</f>
        <v>0</v>
      </c>
      <c r="C21" s="20">
        <f>[8]Raw!M71</f>
        <v>0</v>
      </c>
      <c r="D21" s="20">
        <f>[8]Raw!N71</f>
        <v>0</v>
      </c>
      <c r="E21" s="20">
        <f>[8]Raw!O71</f>
        <v>0</v>
      </c>
      <c r="F21" s="20">
        <f>[8]Raw!P71</f>
        <v>0</v>
      </c>
      <c r="G21" s="20">
        <f>[8]Raw!Q71</f>
        <v>0</v>
      </c>
      <c r="H21" s="20">
        <f>[8]Raw!R71</f>
        <v>0</v>
      </c>
      <c r="I21" s="20">
        <f>[8]Raw!S71</f>
        <v>0</v>
      </c>
      <c r="J21" s="20">
        <f>[8]Raw!T71</f>
        <v>0</v>
      </c>
      <c r="K21" s="20">
        <f>[8]Raw!U71</f>
        <v>0</v>
      </c>
      <c r="L21" s="20">
        <f>[8]Raw!V71</f>
        <v>0</v>
      </c>
      <c r="M21" s="20">
        <f>[8]Raw!W71</f>
        <v>0</v>
      </c>
      <c r="N21" s="20">
        <f>[8]Raw!X71</f>
        <v>0</v>
      </c>
      <c r="O21" s="21"/>
      <c r="P21" s="22">
        <f>[8]Raw!J71</f>
        <v>0</v>
      </c>
      <c r="R21" s="43">
        <f t="shared" si="2"/>
        <v>0</v>
      </c>
    </row>
    <row r="22" spans="1:18" ht="12.75" hidden="1" customHeight="1" x14ac:dyDescent="0.15">
      <c r="A22" s="15" t="str">
        <f>[8]Raw!A72</f>
        <v>Unknown seal, unknown sex</v>
      </c>
      <c r="B22" s="20">
        <f>[8]Raw!L72</f>
        <v>0</v>
      </c>
      <c r="C22" s="20">
        <f>[8]Raw!M72</f>
        <v>0</v>
      </c>
      <c r="D22" s="20">
        <f>[8]Raw!N72</f>
        <v>0</v>
      </c>
      <c r="E22" s="20">
        <f>[8]Raw!O72</f>
        <v>0</v>
      </c>
      <c r="F22" s="20">
        <f>[8]Raw!P72</f>
        <v>0</v>
      </c>
      <c r="G22" s="20">
        <f>[8]Raw!Q72</f>
        <v>0</v>
      </c>
      <c r="H22" s="20">
        <f>[8]Raw!R72</f>
        <v>0</v>
      </c>
      <c r="I22" s="20">
        <f>[8]Raw!S72</f>
        <v>0</v>
      </c>
      <c r="J22" s="20">
        <f>[8]Raw!T72</f>
        <v>0</v>
      </c>
      <c r="K22" s="20">
        <f>[8]Raw!U72</f>
        <v>0</v>
      </c>
      <c r="L22" s="20">
        <f>[8]Raw!V72</f>
        <v>0</v>
      </c>
      <c r="M22" s="20">
        <f>[8]Raw!W72</f>
        <v>0</v>
      </c>
      <c r="N22" s="20">
        <f>[8]Raw!X72</f>
        <v>0</v>
      </c>
      <c r="O22" s="21"/>
      <c r="P22" s="22">
        <f>[8]Raw!J72</f>
        <v>0</v>
      </c>
      <c r="R22" s="43">
        <f t="shared" si="2"/>
        <v>0</v>
      </c>
    </row>
    <row r="23" spans="1:18" ht="12.75" customHeight="1" x14ac:dyDescent="0.15">
      <c r="A23" s="15" t="str">
        <f>[8]Raw!A73</f>
        <v>Sea otter</v>
      </c>
      <c r="B23" s="20">
        <f>[8]Raw!L73</f>
        <v>5.9405940594059405</v>
      </c>
      <c r="C23" s="20">
        <f>[8]Raw!M73</f>
        <v>0</v>
      </c>
      <c r="D23" s="20">
        <f>[8]Raw!N73</f>
        <v>0</v>
      </c>
      <c r="E23" s="20">
        <f>[8]Raw!O73</f>
        <v>0</v>
      </c>
      <c r="F23" s="20">
        <f>[8]Raw!P73</f>
        <v>47.524752475247524</v>
      </c>
      <c r="G23" s="20">
        <f>[8]Raw!Q73</f>
        <v>0</v>
      </c>
      <c r="H23" s="20">
        <f>[8]Raw!R73</f>
        <v>11.881188118811881</v>
      </c>
      <c r="I23" s="20">
        <f>[8]Raw!S73</f>
        <v>5.9405940594059405</v>
      </c>
      <c r="J23" s="20">
        <f>[8]Raw!T73</f>
        <v>11.881188118811881</v>
      </c>
      <c r="K23" s="20">
        <f>[8]Raw!U73</f>
        <v>0</v>
      </c>
      <c r="L23" s="20">
        <f>[8]Raw!V73</f>
        <v>0</v>
      </c>
      <c r="M23" s="20">
        <f>[8]Raw!W73</f>
        <v>5.9405940594059405</v>
      </c>
      <c r="N23" s="20">
        <f>468-M23-J23-I23-H23-F23-B23</f>
        <v>378.89108910891082</v>
      </c>
      <c r="O23" s="21"/>
      <c r="P23" s="22">
        <f>[8]Raw!J73</f>
        <v>468</v>
      </c>
      <c r="R23" s="43">
        <f t="shared" si="2"/>
        <v>0</v>
      </c>
    </row>
    <row r="24" spans="1:18" ht="12.75" customHeight="1" x14ac:dyDescent="0.15">
      <c r="A24" s="14" t="str">
        <f>[8]Raw!A74</f>
        <v>Sea otter, male</v>
      </c>
      <c r="B24" s="20">
        <f>[8]Raw!L74</f>
        <v>0</v>
      </c>
      <c r="C24" s="20">
        <f>[8]Raw!M74</f>
        <v>0</v>
      </c>
      <c r="D24" s="20">
        <f>[8]Raw!N74</f>
        <v>0</v>
      </c>
      <c r="E24" s="20">
        <f>[8]Raw!O74</f>
        <v>0</v>
      </c>
      <c r="F24" s="20">
        <f>[8]Raw!P74</f>
        <v>0</v>
      </c>
      <c r="G24" s="20">
        <f>[8]Raw!Q74</f>
        <v>0</v>
      </c>
      <c r="H24" s="20">
        <f>[8]Raw!R74</f>
        <v>0</v>
      </c>
      <c r="I24" s="20">
        <f>[8]Raw!S74</f>
        <v>0</v>
      </c>
      <c r="J24" s="20">
        <f>[8]Raw!T74</f>
        <v>0</v>
      </c>
      <c r="K24" s="20">
        <f>[8]Raw!U74</f>
        <v>0</v>
      </c>
      <c r="L24" s="20">
        <f>[8]Raw!V74</f>
        <v>0</v>
      </c>
      <c r="M24" s="20">
        <f>[8]Raw!W74</f>
        <v>0</v>
      </c>
      <c r="N24" s="20">
        <f>[8]Raw!X74</f>
        <v>47.524752475247524</v>
      </c>
      <c r="O24" s="21"/>
      <c r="P24" s="22">
        <f>[8]Raw!J74</f>
        <v>47.524752475247524</v>
      </c>
      <c r="R24" s="43">
        <f t="shared" si="2"/>
        <v>0</v>
      </c>
    </row>
    <row r="25" spans="1:18" ht="12.75" customHeight="1" x14ac:dyDescent="0.15">
      <c r="A25" s="14" t="str">
        <f>[8]Raw!A75</f>
        <v>Sea otter, female</v>
      </c>
      <c r="B25" s="20">
        <f>[8]Raw!L75</f>
        <v>0</v>
      </c>
      <c r="C25" s="20">
        <f>[8]Raw!M75</f>
        <v>0</v>
      </c>
      <c r="D25" s="20">
        <f>[8]Raw!N75</f>
        <v>0</v>
      </c>
      <c r="E25" s="20">
        <f>[8]Raw!O75</f>
        <v>0</v>
      </c>
      <c r="F25" s="20">
        <f>[8]Raw!P75</f>
        <v>0</v>
      </c>
      <c r="G25" s="20">
        <f>[8]Raw!Q75</f>
        <v>0</v>
      </c>
      <c r="H25" s="20">
        <f>[8]Raw!R75</f>
        <v>0</v>
      </c>
      <c r="I25" s="20">
        <f>[8]Raw!S75</f>
        <v>0</v>
      </c>
      <c r="J25" s="20">
        <f>[8]Raw!T75</f>
        <v>0</v>
      </c>
      <c r="K25" s="20">
        <f>[8]Raw!U75</f>
        <v>0</v>
      </c>
      <c r="L25" s="20">
        <f>[8]Raw!V75</f>
        <v>0</v>
      </c>
      <c r="M25" s="20">
        <f>[8]Raw!W75</f>
        <v>0</v>
      </c>
      <c r="N25" s="20">
        <f>[8]Raw!X75</f>
        <v>297.02970297029702</v>
      </c>
      <c r="O25" s="21"/>
      <c r="P25" s="22">
        <f>[8]Raw!J75</f>
        <v>297.02970297029702</v>
      </c>
      <c r="R25" s="43">
        <f t="shared" si="2"/>
        <v>0</v>
      </c>
    </row>
    <row r="26" spans="1:18" ht="12.75" customHeight="1" x14ac:dyDescent="0.15">
      <c r="A26" s="14" t="str">
        <f>[8]Raw!A76</f>
        <v>Sea otter, unknown sex</v>
      </c>
      <c r="B26" s="20">
        <f>[8]Raw!L76</f>
        <v>5.9405940594059405</v>
      </c>
      <c r="C26" s="20">
        <f>[8]Raw!M76</f>
        <v>0</v>
      </c>
      <c r="D26" s="20">
        <f>[8]Raw!N76</f>
        <v>0</v>
      </c>
      <c r="E26" s="20">
        <f>[8]Raw!O76</f>
        <v>0</v>
      </c>
      <c r="F26" s="20">
        <f>[8]Raw!P76</f>
        <v>47.524752475247524</v>
      </c>
      <c r="G26" s="20">
        <f>[8]Raw!Q76</f>
        <v>0</v>
      </c>
      <c r="H26" s="20">
        <f>[8]Raw!R76</f>
        <v>11.881188118811881</v>
      </c>
      <c r="I26" s="20">
        <f>[8]Raw!S76</f>
        <v>5.9405940594059405</v>
      </c>
      <c r="J26" s="20">
        <f>[8]Raw!T76</f>
        <v>11.881188118811881</v>
      </c>
      <c r="K26" s="20">
        <f>[8]Raw!U76</f>
        <v>0</v>
      </c>
      <c r="L26" s="20">
        <f>[8]Raw!V76</f>
        <v>0</v>
      </c>
      <c r="M26" s="20">
        <f>[8]Raw!W76</f>
        <v>5.9405940594059405</v>
      </c>
      <c r="N26" s="20">
        <f>[8]Raw!X76</f>
        <v>2457.3044781542376</v>
      </c>
      <c r="O26" s="21"/>
      <c r="P26" s="22">
        <f>[8]Raw!J76</f>
        <v>2546.4133890453268</v>
      </c>
      <c r="R26" s="43">
        <f t="shared" si="2"/>
        <v>0</v>
      </c>
    </row>
    <row r="27" spans="1:18" ht="12.75" customHeight="1" x14ac:dyDescent="0.15">
      <c r="A27" s="15" t="str">
        <f>[8]Raw!A77</f>
        <v>Steller sea lion</v>
      </c>
      <c r="B27" s="20">
        <f>[8]Raw!L77</f>
        <v>5.9405940594059405</v>
      </c>
      <c r="C27" s="20">
        <f>[8]Raw!M77</f>
        <v>0</v>
      </c>
      <c r="D27" s="20">
        <f>[8]Raw!N77</f>
        <v>0</v>
      </c>
      <c r="E27" s="20">
        <f>[8]Raw!O77</f>
        <v>0</v>
      </c>
      <c r="F27" s="20">
        <f>[8]Raw!P77</f>
        <v>0</v>
      </c>
      <c r="G27" s="20">
        <f>[8]Raw!Q77</f>
        <v>0</v>
      </c>
      <c r="H27" s="20">
        <f>[8]Raw!R77</f>
        <v>0</v>
      </c>
      <c r="I27" s="20">
        <f>[8]Raw!S77</f>
        <v>0</v>
      </c>
      <c r="J27" s="20">
        <f>[8]Raw!T77</f>
        <v>0</v>
      </c>
      <c r="K27" s="20">
        <f>[8]Raw!U77</f>
        <v>0</v>
      </c>
      <c r="L27" s="20">
        <f>[8]Raw!V77</f>
        <v>0</v>
      </c>
      <c r="M27" s="20">
        <f>[8]Raw!W77</f>
        <v>0</v>
      </c>
      <c r="N27" s="20">
        <f>[8]Raw!X77</f>
        <v>0</v>
      </c>
      <c r="O27" s="21"/>
      <c r="P27" s="22">
        <f>[8]Raw!J77</f>
        <v>5.9405940594059405</v>
      </c>
      <c r="R27" s="43">
        <f t="shared" si="2"/>
        <v>0</v>
      </c>
    </row>
    <row r="28" spans="1:18" ht="12.75" customHeight="1" x14ac:dyDescent="0.15">
      <c r="A28" s="26" t="str">
        <f>[8]Raw!A78</f>
        <v>Steller sea lion, male</v>
      </c>
      <c r="B28" s="20">
        <f>[8]Raw!L78</f>
        <v>5.9405940594059405</v>
      </c>
      <c r="C28" s="20">
        <f>[8]Raw!M78</f>
        <v>0</v>
      </c>
      <c r="D28" s="20">
        <f>[8]Raw!N78</f>
        <v>0</v>
      </c>
      <c r="E28" s="20">
        <f>[8]Raw!O78</f>
        <v>0</v>
      </c>
      <c r="F28" s="20">
        <f>[8]Raw!P78</f>
        <v>0</v>
      </c>
      <c r="G28" s="20">
        <f>[8]Raw!Q78</f>
        <v>0</v>
      </c>
      <c r="H28" s="20">
        <f>[8]Raw!R78</f>
        <v>0</v>
      </c>
      <c r="I28" s="20">
        <f>[8]Raw!S78</f>
        <v>0</v>
      </c>
      <c r="J28" s="20">
        <f>[8]Raw!T78</f>
        <v>0</v>
      </c>
      <c r="K28" s="20">
        <f>[8]Raw!U78</f>
        <v>0</v>
      </c>
      <c r="L28" s="20">
        <f>[8]Raw!V78</f>
        <v>0</v>
      </c>
      <c r="M28" s="20">
        <f>[8]Raw!W78</f>
        <v>0</v>
      </c>
      <c r="N28" s="20">
        <f>[8]Raw!X78</f>
        <v>0</v>
      </c>
      <c r="O28" s="21"/>
      <c r="P28" s="22">
        <f>[8]Raw!J78</f>
        <v>5.9405940594059405</v>
      </c>
      <c r="R28" s="43">
        <f t="shared" si="2"/>
        <v>0</v>
      </c>
    </row>
    <row r="29" spans="1:18" ht="12.75" customHeight="1" x14ac:dyDescent="0.15">
      <c r="A29" s="26" t="str">
        <f>[8]Raw!A79</f>
        <v>Steller sea lion, female</v>
      </c>
      <c r="B29" s="20">
        <f>[8]Raw!L79</f>
        <v>0</v>
      </c>
      <c r="C29" s="20">
        <f>[8]Raw!M79</f>
        <v>0</v>
      </c>
      <c r="D29" s="20">
        <f>[8]Raw!N79</f>
        <v>0</v>
      </c>
      <c r="E29" s="20">
        <f>[8]Raw!O79</f>
        <v>0</v>
      </c>
      <c r="F29" s="20">
        <f>[8]Raw!P79</f>
        <v>0</v>
      </c>
      <c r="G29" s="20">
        <f>[8]Raw!Q79</f>
        <v>0</v>
      </c>
      <c r="H29" s="20">
        <f>[8]Raw!R79</f>
        <v>0</v>
      </c>
      <c r="I29" s="20">
        <f>[8]Raw!S79</f>
        <v>0</v>
      </c>
      <c r="J29" s="20">
        <f>[8]Raw!T79</f>
        <v>0</v>
      </c>
      <c r="K29" s="20">
        <f>[8]Raw!U79</f>
        <v>0</v>
      </c>
      <c r="L29" s="20">
        <f>[8]Raw!V79</f>
        <v>0</v>
      </c>
      <c r="M29" s="20">
        <f>[8]Raw!W79</f>
        <v>0</v>
      </c>
      <c r="N29" s="20">
        <f>[8]Raw!X79</f>
        <v>0</v>
      </c>
      <c r="O29" s="21"/>
      <c r="P29" s="22">
        <f>[8]Raw!J79</f>
        <v>0</v>
      </c>
      <c r="R29" s="43">
        <f t="shared" si="2"/>
        <v>0</v>
      </c>
    </row>
    <row r="30" spans="1:18" ht="13.25" customHeight="1" x14ac:dyDescent="0.15">
      <c r="A30" s="26" t="str">
        <f>[8]Raw!A80</f>
        <v>Steller sea lion, unknown sex</v>
      </c>
      <c r="B30" s="20">
        <f>[8]Raw!L80</f>
        <v>0</v>
      </c>
      <c r="C30" s="20">
        <f>[8]Raw!M80</f>
        <v>0</v>
      </c>
      <c r="D30" s="20">
        <f>[8]Raw!N80</f>
        <v>0</v>
      </c>
      <c r="E30" s="20">
        <f>[8]Raw!O80</f>
        <v>0</v>
      </c>
      <c r="F30" s="20">
        <f>[8]Raw!P80</f>
        <v>0</v>
      </c>
      <c r="G30" s="20">
        <f>[8]Raw!Q80</f>
        <v>0</v>
      </c>
      <c r="H30" s="20">
        <f>[8]Raw!R80</f>
        <v>0</v>
      </c>
      <c r="I30" s="20">
        <f>[8]Raw!S80</f>
        <v>0</v>
      </c>
      <c r="J30" s="20">
        <f>[8]Raw!T80</f>
        <v>0</v>
      </c>
      <c r="K30" s="20">
        <f>[8]Raw!U80</f>
        <v>0</v>
      </c>
      <c r="L30" s="20">
        <f>[8]Raw!V80</f>
        <v>0</v>
      </c>
      <c r="M30" s="20">
        <f>[8]Raw!W80</f>
        <v>0</v>
      </c>
      <c r="N30" s="20">
        <f>[8]Raw!X80</f>
        <v>0</v>
      </c>
      <c r="O30" s="21"/>
      <c r="P30" s="22">
        <f>[8]Raw!J80</f>
        <v>0</v>
      </c>
      <c r="R30" s="43">
        <f t="shared" si="2"/>
        <v>0</v>
      </c>
    </row>
    <row r="31" spans="1:18" ht="12.75" hidden="1" customHeight="1" x14ac:dyDescent="0.15">
      <c r="A31" s="15" t="str">
        <f>[8]Raw!A81</f>
        <v>Whale</v>
      </c>
      <c r="B31" s="20">
        <f>[8]Raw!L81</f>
        <v>0</v>
      </c>
      <c r="C31" s="20">
        <f>[8]Raw!M81</f>
        <v>0</v>
      </c>
      <c r="D31" s="20">
        <f>[8]Raw!N81</f>
        <v>0</v>
      </c>
      <c r="E31" s="20">
        <f>[8]Raw!O81</f>
        <v>0</v>
      </c>
      <c r="F31" s="20">
        <f>[8]Raw!P81</f>
        <v>0</v>
      </c>
      <c r="G31" s="20">
        <f>[8]Raw!Q81</f>
        <v>0</v>
      </c>
      <c r="H31" s="20">
        <f>[8]Raw!R81</f>
        <v>0</v>
      </c>
      <c r="I31" s="20">
        <f>[8]Raw!S81</f>
        <v>0</v>
      </c>
      <c r="J31" s="20">
        <f>[8]Raw!T81</f>
        <v>0</v>
      </c>
      <c r="K31" s="20">
        <f>[8]Raw!U81</f>
        <v>0</v>
      </c>
      <c r="L31" s="20">
        <f>[8]Raw!V81</f>
        <v>0</v>
      </c>
      <c r="M31" s="20">
        <f>[8]Raw!W81</f>
        <v>0</v>
      </c>
      <c r="N31" s="20">
        <f>[8]Raw!X81</f>
        <v>0</v>
      </c>
      <c r="O31" s="21"/>
      <c r="P31" s="22">
        <f>[8]Raw!J81</f>
        <v>0</v>
      </c>
      <c r="R31" s="43">
        <f t="shared" si="2"/>
        <v>0</v>
      </c>
    </row>
    <row r="32" spans="1:18" ht="12.75" hidden="1" customHeight="1" x14ac:dyDescent="0.15">
      <c r="A32" s="15" t="str">
        <f>[8]Raw!A82</f>
        <v>Whale, unknown sex</v>
      </c>
      <c r="B32" s="20">
        <f>[8]Raw!L82</f>
        <v>0</v>
      </c>
      <c r="C32" s="20">
        <f>[8]Raw!M82</f>
        <v>0</v>
      </c>
      <c r="D32" s="20">
        <f>[8]Raw!N82</f>
        <v>0</v>
      </c>
      <c r="E32" s="20">
        <f>[8]Raw!O82</f>
        <v>0</v>
      </c>
      <c r="F32" s="20">
        <f>[8]Raw!P82</f>
        <v>0</v>
      </c>
      <c r="G32" s="20">
        <f>[8]Raw!Q82</f>
        <v>0</v>
      </c>
      <c r="H32" s="20">
        <f>[8]Raw!R82</f>
        <v>0</v>
      </c>
      <c r="I32" s="20">
        <f>[8]Raw!S82</f>
        <v>0</v>
      </c>
      <c r="J32" s="20">
        <f>[8]Raw!T82</f>
        <v>0</v>
      </c>
      <c r="K32" s="20">
        <f>[8]Raw!U82</f>
        <v>0</v>
      </c>
      <c r="L32" s="20">
        <f>[8]Raw!V82</f>
        <v>0</v>
      </c>
      <c r="M32" s="20">
        <f>[8]Raw!W82</f>
        <v>0</v>
      </c>
      <c r="N32" s="20">
        <f>[8]Raw!X82</f>
        <v>0</v>
      </c>
      <c r="O32" s="21"/>
      <c r="P32" s="22">
        <f>[8]Raw!J82</f>
        <v>0</v>
      </c>
      <c r="R32" s="43">
        <f t="shared" si="2"/>
        <v>0</v>
      </c>
    </row>
    <row r="33" spans="1:18" ht="12.75" customHeight="1" x14ac:dyDescent="0.15">
      <c r="A33" s="15" t="str">
        <f>[8]Raw!A83</f>
        <v>Unknown whale</v>
      </c>
      <c r="B33" s="20">
        <f>[8]Raw!L83</f>
        <v>0</v>
      </c>
      <c r="C33" s="20">
        <f>[8]Raw!M83</f>
        <v>0</v>
      </c>
      <c r="D33" s="20">
        <f>[8]Raw!N83</f>
        <v>0</v>
      </c>
      <c r="E33" s="20">
        <f>[8]Raw!O83</f>
        <v>0</v>
      </c>
      <c r="F33" s="20">
        <f>[8]Raw!P83</f>
        <v>0</v>
      </c>
      <c r="G33" s="20">
        <f>[8]Raw!Q83</f>
        <v>0</v>
      </c>
      <c r="H33" s="20">
        <f>[8]Raw!R83</f>
        <v>0</v>
      </c>
      <c r="I33" s="20">
        <f>[8]Raw!S83</f>
        <v>0</v>
      </c>
      <c r="J33" s="20">
        <f>[8]Raw!T83</f>
        <v>0</v>
      </c>
      <c r="K33" s="20">
        <f>[8]Raw!U83</f>
        <v>0</v>
      </c>
      <c r="L33" s="20">
        <f>[8]Raw!V83</f>
        <v>0</v>
      </c>
      <c r="M33" s="20">
        <f>[8]Raw!W83</f>
        <v>0</v>
      </c>
      <c r="N33" s="20">
        <f>[8]Raw!X83</f>
        <v>0</v>
      </c>
      <c r="O33" s="21"/>
      <c r="P33" s="22">
        <f>[8]Raw!J83</f>
        <v>0</v>
      </c>
      <c r="R33" s="43">
        <f t="shared" si="2"/>
        <v>0</v>
      </c>
    </row>
    <row r="34" spans="1:18" ht="12.75" hidden="1" customHeight="1" x14ac:dyDescent="0.15">
      <c r="A34" s="15" t="str">
        <f>[8]Raw!A84</f>
        <v>Unknown whale, unknown sex</v>
      </c>
      <c r="B34" s="12">
        <f>[8]Raw!L84</f>
        <v>0</v>
      </c>
      <c r="C34" s="12">
        <f>[8]Raw!M84</f>
        <v>0</v>
      </c>
      <c r="D34" s="12">
        <f>[8]Raw!N84</f>
        <v>0</v>
      </c>
      <c r="E34" s="12">
        <f>[8]Raw!O84</f>
        <v>0</v>
      </c>
      <c r="F34" s="12">
        <f>[8]Raw!P84</f>
        <v>0</v>
      </c>
      <c r="G34" s="12">
        <f>[8]Raw!Q84</f>
        <v>0</v>
      </c>
      <c r="H34" s="12">
        <f>[8]Raw!R84</f>
        <v>0</v>
      </c>
      <c r="I34" s="12">
        <f>[8]Raw!S84</f>
        <v>0</v>
      </c>
      <c r="J34" s="12">
        <f>[8]Raw!T84</f>
        <v>0</v>
      </c>
      <c r="K34" s="12">
        <f>[8]Raw!U84</f>
        <v>0</v>
      </c>
      <c r="L34" s="12">
        <f>[8]Raw!V84</f>
        <v>0</v>
      </c>
      <c r="M34" s="12">
        <f>[8]Raw!W84</f>
        <v>0</v>
      </c>
      <c r="N34" s="12">
        <f>[8]Raw!X84</f>
        <v>0</v>
      </c>
      <c r="P34" s="22">
        <f>[8]Raw!J84</f>
        <v>0</v>
      </c>
    </row>
    <row r="35" spans="1:18" ht="12.75" hidden="1" customHeight="1" x14ac:dyDescent="0.15">
      <c r="A35" s="15" t="str">
        <f>[8]Raw!A85</f>
        <v>Unknown marine mammals</v>
      </c>
      <c r="B35" s="12">
        <f>[8]Raw!L85</f>
        <v>0</v>
      </c>
      <c r="C35" s="12">
        <f>[8]Raw!M85</f>
        <v>0</v>
      </c>
      <c r="D35" s="12">
        <f>[8]Raw!N85</f>
        <v>0</v>
      </c>
      <c r="E35" s="12">
        <f>[8]Raw!O85</f>
        <v>0</v>
      </c>
      <c r="F35" s="12">
        <f>[8]Raw!P85</f>
        <v>0</v>
      </c>
      <c r="G35" s="12">
        <f>[8]Raw!Q85</f>
        <v>0</v>
      </c>
      <c r="H35" s="12">
        <f>[8]Raw!R85</f>
        <v>0</v>
      </c>
      <c r="I35" s="12">
        <f>[8]Raw!S85</f>
        <v>0</v>
      </c>
      <c r="J35" s="12">
        <f>[8]Raw!T85</f>
        <v>0</v>
      </c>
      <c r="K35" s="12">
        <f>[8]Raw!U85</f>
        <v>0</v>
      </c>
      <c r="L35" s="12">
        <f>[8]Raw!V85</f>
        <v>0</v>
      </c>
      <c r="M35" s="12">
        <f>[8]Raw!W85</f>
        <v>0</v>
      </c>
      <c r="N35" s="12">
        <f>[8]Raw!X85</f>
        <v>0</v>
      </c>
      <c r="P35" s="22">
        <f>[8]Raw!J85</f>
        <v>0</v>
      </c>
    </row>
    <row r="36" spans="1:18" ht="12.75" hidden="1" customHeight="1" x14ac:dyDescent="0.15">
      <c r="A36" s="15" t="str">
        <f>[8]Raw!A86</f>
        <v>Unknown marine mammals, unknown sex</v>
      </c>
      <c r="B36" s="12">
        <f>[8]Raw!L86</f>
        <v>0</v>
      </c>
      <c r="C36" s="12">
        <f>[8]Raw!M86</f>
        <v>0</v>
      </c>
      <c r="D36" s="12">
        <f>[8]Raw!N86</f>
        <v>0</v>
      </c>
      <c r="E36" s="12">
        <f>[8]Raw!O86</f>
        <v>0</v>
      </c>
      <c r="F36" s="12">
        <f>[8]Raw!P86</f>
        <v>0</v>
      </c>
      <c r="G36" s="12">
        <f>[8]Raw!Q86</f>
        <v>0</v>
      </c>
      <c r="H36" s="12">
        <f>[8]Raw!R86</f>
        <v>0</v>
      </c>
      <c r="I36" s="12">
        <f>[8]Raw!S86</f>
        <v>0</v>
      </c>
      <c r="J36" s="12">
        <f>[8]Raw!T86</f>
        <v>0</v>
      </c>
      <c r="K36" s="12">
        <f>[8]Raw!U86</f>
        <v>0</v>
      </c>
      <c r="L36" s="12">
        <f>[8]Raw!V86</f>
        <v>0</v>
      </c>
      <c r="M36" s="12">
        <f>[8]Raw!W86</f>
        <v>0</v>
      </c>
      <c r="N36" s="12">
        <f>[8]Raw!X86</f>
        <v>0</v>
      </c>
      <c r="P36" s="22">
        <f>[8]Raw!J86</f>
        <v>0</v>
      </c>
    </row>
    <row r="37" spans="1:18" ht="12.75" customHeight="1" x14ac:dyDescent="0.15">
      <c r="A37" s="49" t="s">
        <v>29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</row>
  </sheetData>
  <mergeCells count="6">
    <mergeCell ref="A37:P37"/>
    <mergeCell ref="A1:P1"/>
    <mergeCell ref="A2:A3"/>
    <mergeCell ref="B2:N2"/>
    <mergeCell ref="O2:O3"/>
    <mergeCell ref="P2:P3"/>
  </mergeCells>
  <conditionalFormatting sqref="B4:P36">
    <cfRule type="cellIs" dxfId="13" priority="2" operator="equal">
      <formula>0</formula>
    </cfRule>
  </conditionalFormatting>
  <conditionalFormatting sqref="R4:R33">
    <cfRule type="cellIs" dxfId="12" priority="1" operator="notEqual">
      <formula>0</formula>
    </cfRule>
  </conditionalFormatting>
  <printOptions horizontalCentered="1"/>
  <pageMargins left="1" right="1" top="1" bottom="1" header="0.5" footer="0.5"/>
  <pageSetup scale="8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700B-2F3B-4616-ABDB-395BA16F6796}">
  <sheetPr>
    <tabColor rgb="FFC00000"/>
  </sheetPr>
  <dimension ref="A1:Q32"/>
  <sheetViews>
    <sheetView zoomScaleNormal="100" workbookViewId="0">
      <selection activeCell="A37" sqref="A37:XFD37"/>
    </sheetView>
  </sheetViews>
  <sheetFormatPr baseColWidth="10" defaultColWidth="9.1640625" defaultRowHeight="13" x14ac:dyDescent="0.15"/>
  <cols>
    <col min="1" max="1" width="25.6640625" style="2" customWidth="1"/>
    <col min="2" max="5" width="7.33203125" style="2" customWidth="1"/>
    <col min="6" max="6" width="8.6640625" style="2" customWidth="1"/>
    <col min="7" max="7" width="1.6640625" style="2" customWidth="1"/>
    <col min="8" max="8" width="7.33203125" style="2" customWidth="1"/>
    <col min="9" max="16384" width="9.1640625" style="2"/>
  </cols>
  <sheetData>
    <row r="1" spans="1:15" s="1" customFormat="1" ht="25" customHeight="1" x14ac:dyDescent="0.15">
      <c r="A1" s="54" t="str">
        <f>CONCATENATE("Table n-m.–Estimated bird harvest by season, ", [8]Raw!E10, ", 2013.")</f>
        <v>Table n-m.–Estimated bird harvest by season, Sitka, 2013.</v>
      </c>
      <c r="B1" s="54"/>
      <c r="C1" s="54"/>
      <c r="D1" s="54"/>
      <c r="E1" s="54"/>
      <c r="F1" s="54"/>
      <c r="G1" s="54"/>
      <c r="H1" s="54"/>
    </row>
    <row r="2" spans="1:15" ht="12.75" customHeight="1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15" ht="25" customHeight="1" x14ac:dyDescent="0.15">
      <c r="A3" s="57"/>
      <c r="B3" s="31" t="s">
        <v>23</v>
      </c>
      <c r="C3" s="31" t="s">
        <v>24</v>
      </c>
      <c r="D3" s="31" t="s">
        <v>25</v>
      </c>
      <c r="E3" s="31" t="s">
        <v>22</v>
      </c>
      <c r="F3" s="32" t="s">
        <v>30</v>
      </c>
      <c r="G3" s="59"/>
      <c r="H3" s="61"/>
      <c r="J3" s="2" t="s">
        <v>28</v>
      </c>
      <c r="K3" s="62" t="s">
        <v>31</v>
      </c>
      <c r="L3" s="62"/>
      <c r="M3" s="62"/>
      <c r="N3" s="62"/>
      <c r="O3" s="62"/>
    </row>
    <row r="4" spans="1:15" s="7" customFormat="1" ht="12.75" customHeight="1" x14ac:dyDescent="0.15">
      <c r="A4" s="4" t="s">
        <v>27</v>
      </c>
      <c r="B4" s="13">
        <f>SUM(B6:B27)</f>
        <v>0</v>
      </c>
      <c r="C4" s="13">
        <f>SUM(C6:C27)</f>
        <v>0</v>
      </c>
      <c r="D4" s="13">
        <f>SUM(D6:D27)</f>
        <v>3163.5479153419938</v>
      </c>
      <c r="E4" s="13">
        <f>SUM(E6:E27)</f>
        <v>209.07475701698613</v>
      </c>
      <c r="F4" s="13">
        <f>SUM(F6:F27)</f>
        <v>0</v>
      </c>
      <c r="G4" s="17"/>
      <c r="H4" s="13">
        <f>SUM(H6:H27)</f>
        <v>3372.6226723589793</v>
      </c>
      <c r="J4" s="43">
        <f>SUM(B4:F4)-H4</f>
        <v>0</v>
      </c>
      <c r="K4" s="62"/>
      <c r="L4" s="62"/>
      <c r="M4" s="62"/>
      <c r="N4" s="62"/>
      <c r="O4" s="62"/>
    </row>
    <row r="5" spans="1:15" ht="12.75" customHeight="1" x14ac:dyDescent="0.15">
      <c r="A5" s="8"/>
      <c r="B5" s="12"/>
      <c r="C5" s="12"/>
      <c r="D5" s="12"/>
      <c r="E5" s="12"/>
      <c r="F5" s="12"/>
      <c r="H5" s="12"/>
      <c r="K5" s="62"/>
      <c r="L5" s="62"/>
      <c r="M5" s="62"/>
      <c r="N5" s="62"/>
      <c r="O5" s="62"/>
    </row>
    <row r="6" spans="1:15" ht="12.75" customHeight="1" x14ac:dyDescent="0.15">
      <c r="A6" s="11" t="str">
        <f>[8]Raw!A88</f>
        <v>Goldeneye</v>
      </c>
      <c r="B6" s="12">
        <f>[8]Raw!Y88</f>
        <v>0</v>
      </c>
      <c r="C6" s="12">
        <f>[8]Raw!Z88</f>
        <v>0</v>
      </c>
      <c r="D6" s="12">
        <f>[8]Raw!AA88</f>
        <v>0</v>
      </c>
      <c r="E6" s="12">
        <f>[8]Raw!AB88</f>
        <v>0</v>
      </c>
      <c r="F6" s="12">
        <f>[8]Raw!X88</f>
        <v>0</v>
      </c>
      <c r="H6" s="13">
        <f>[8]Raw!J88</f>
        <v>0</v>
      </c>
      <c r="J6" s="43">
        <f>SUM(B6:F6)-H6</f>
        <v>0</v>
      </c>
      <c r="K6" s="62"/>
      <c r="L6" s="62"/>
      <c r="M6" s="62"/>
      <c r="N6" s="62"/>
      <c r="O6" s="62"/>
    </row>
    <row r="7" spans="1:15" ht="12.75" customHeight="1" x14ac:dyDescent="0.15">
      <c r="A7" s="11" t="str">
        <f>[8]Raw!A89</f>
        <v>Mallard</v>
      </c>
      <c r="B7" s="12">
        <f>[8]Raw!Y89</f>
        <v>0</v>
      </c>
      <c r="C7" s="12">
        <f>[8]Raw!Z89</f>
        <v>0</v>
      </c>
      <c r="D7" s="12">
        <f>[8]Raw!AA89</f>
        <v>1127.3027522935781</v>
      </c>
      <c r="E7" s="12">
        <f>[8]Raw!AB89</f>
        <v>147.89517667363069</v>
      </c>
      <c r="F7" s="12">
        <f>[8]Raw!X89</f>
        <v>0</v>
      </c>
      <c r="H7" s="13">
        <f>[8]Raw!J89</f>
        <v>1275.1979289672086</v>
      </c>
      <c r="J7" s="43">
        <f t="shared" ref="J7:J27" si="0">SUM(B7:F7)-H7</f>
        <v>0</v>
      </c>
      <c r="K7" s="62"/>
      <c r="L7" s="62"/>
      <c r="M7" s="62"/>
      <c r="N7" s="62"/>
      <c r="O7" s="62"/>
    </row>
    <row r="8" spans="1:15" ht="12.75" customHeight="1" x14ac:dyDescent="0.15">
      <c r="A8" s="11" t="str">
        <f>[8]Raw!A90</f>
        <v>Long-tailed duck</v>
      </c>
      <c r="B8" s="12">
        <f>[8]Raw!Y90</f>
        <v>0</v>
      </c>
      <c r="C8" s="12">
        <f>[8]Raw!Z90</f>
        <v>0</v>
      </c>
      <c r="D8" s="12">
        <f>[8]Raw!AA90</f>
        <v>0</v>
      </c>
      <c r="E8" s="12">
        <f>[8]Raw!AB90</f>
        <v>0</v>
      </c>
      <c r="F8" s="12">
        <f>[8]Raw!X90</f>
        <v>0</v>
      </c>
      <c r="H8" s="13">
        <f>[8]Raw!J90</f>
        <v>0</v>
      </c>
      <c r="J8" s="43">
        <f t="shared" si="0"/>
        <v>0</v>
      </c>
      <c r="K8" s="62"/>
      <c r="L8" s="62"/>
      <c r="M8" s="62"/>
      <c r="N8" s="62"/>
      <c r="O8" s="62"/>
    </row>
    <row r="9" spans="1:15" ht="12.75" customHeight="1" x14ac:dyDescent="0.15">
      <c r="A9" s="11" t="str">
        <f>[8]Raw!A91</f>
        <v>Northern pintail</v>
      </c>
      <c r="B9" s="12">
        <f>[8]Raw!Y91</f>
        <v>0</v>
      </c>
      <c r="C9" s="12">
        <f>[8]Raw!Z91</f>
        <v>0</v>
      </c>
      <c r="D9" s="12">
        <f>[8]Raw!AA91</f>
        <v>390.22018348623862</v>
      </c>
      <c r="E9" s="12">
        <f>[8]Raw!AB91</f>
        <v>0</v>
      </c>
      <c r="F9" s="12">
        <f>[8]Raw!X91</f>
        <v>0</v>
      </c>
      <c r="H9" s="13">
        <f>[8]Raw!J91</f>
        <v>390.22018348623862</v>
      </c>
      <c r="J9" s="43">
        <f t="shared" si="0"/>
        <v>0</v>
      </c>
      <c r="K9" s="62"/>
      <c r="L9" s="62"/>
      <c r="M9" s="62"/>
      <c r="N9" s="62"/>
      <c r="O9" s="62"/>
    </row>
    <row r="10" spans="1:15" ht="12.75" customHeight="1" x14ac:dyDescent="0.15">
      <c r="A10" s="11" t="str">
        <f>[8]Raw!A92</f>
        <v>Scaup</v>
      </c>
      <c r="B10" s="12">
        <f>[8]Raw!Y92</f>
        <v>0</v>
      </c>
      <c r="C10" s="12">
        <f>[8]Raw!Z92</f>
        <v>0</v>
      </c>
      <c r="D10" s="12">
        <f>[8]Raw!AA92</f>
        <v>0</v>
      </c>
      <c r="E10" s="12">
        <f>[8]Raw!AB92</f>
        <v>0</v>
      </c>
      <c r="F10" s="12">
        <f>[8]Raw!X92</f>
        <v>0</v>
      </c>
      <c r="H10" s="13">
        <f>[8]Raw!J92</f>
        <v>0</v>
      </c>
      <c r="J10" s="43">
        <f t="shared" si="0"/>
        <v>0</v>
      </c>
      <c r="K10" s="62"/>
      <c r="L10" s="62"/>
      <c r="M10" s="62"/>
      <c r="N10" s="62"/>
      <c r="O10" s="62"/>
    </row>
    <row r="11" spans="1:15" ht="12.75" customHeight="1" x14ac:dyDescent="0.15">
      <c r="A11" s="11" t="str">
        <f>[8]Raw!A93</f>
        <v>Teal</v>
      </c>
      <c r="B11" s="12">
        <f>[8]Raw!Y93</f>
        <v>0</v>
      </c>
      <c r="C11" s="12">
        <f>[8]Raw!Z93</f>
        <v>0</v>
      </c>
      <c r="D11" s="12">
        <f>[8]Raw!AA93</f>
        <v>516.43646107730046</v>
      </c>
      <c r="E11" s="12">
        <f>[8]Raw!AB93</f>
        <v>17.821782178217823</v>
      </c>
      <c r="F11" s="12">
        <f>[8]Raw!X93</f>
        <v>0</v>
      </c>
      <c r="H11" s="13">
        <f>[8]Raw!J93</f>
        <v>534.25824325551821</v>
      </c>
      <c r="J11" s="43">
        <f t="shared" si="0"/>
        <v>0</v>
      </c>
      <c r="K11" s="62"/>
      <c r="L11" s="62"/>
      <c r="M11" s="62"/>
      <c r="N11" s="62"/>
      <c r="O11" s="62"/>
    </row>
    <row r="12" spans="1:15" ht="12.75" customHeight="1" x14ac:dyDescent="0.15">
      <c r="A12" s="11" t="str">
        <f>[8]Raw!A94</f>
        <v>American wigeon</v>
      </c>
      <c r="B12" s="12">
        <f>[8]Raw!Y94</f>
        <v>0</v>
      </c>
      <c r="C12" s="12">
        <f>[8]Raw!Z94</f>
        <v>0</v>
      </c>
      <c r="D12" s="12">
        <f>[8]Raw!AA94</f>
        <v>404.18484876010541</v>
      </c>
      <c r="E12" s="12">
        <f>[8]Raw!AB94</f>
        <v>0</v>
      </c>
      <c r="F12" s="12">
        <f>[8]Raw!X94</f>
        <v>0</v>
      </c>
      <c r="H12" s="13">
        <f>[8]Raw!J94</f>
        <v>404.18484876010541</v>
      </c>
      <c r="J12" s="43">
        <f t="shared" si="0"/>
        <v>0</v>
      </c>
    </row>
    <row r="13" spans="1:15" ht="12.75" customHeight="1" x14ac:dyDescent="0.15">
      <c r="A13" s="11" t="str">
        <f>[8]Raw!A95</f>
        <v>Unknown ducks</v>
      </c>
      <c r="B13" s="12">
        <f>[8]Raw!Y95</f>
        <v>0</v>
      </c>
      <c r="C13" s="12">
        <f>[8]Raw!Z95</f>
        <v>0</v>
      </c>
      <c r="D13" s="12">
        <f>[8]Raw!AA95</f>
        <v>21.678899082568808</v>
      </c>
      <c r="E13" s="12">
        <f>[8]Raw!AB95</f>
        <v>0</v>
      </c>
      <c r="F13" s="12">
        <f>[8]Raw!X95</f>
        <v>0</v>
      </c>
      <c r="H13" s="13">
        <f>[8]Raw!J95</f>
        <v>21.678899082568808</v>
      </c>
      <c r="J13" s="43">
        <f t="shared" si="0"/>
        <v>0</v>
      </c>
    </row>
    <row r="14" spans="1:15" ht="12.75" customHeight="1" x14ac:dyDescent="0.15">
      <c r="A14" s="11" t="str">
        <f>[8]Raw!A96</f>
        <v>Brant</v>
      </c>
      <c r="B14" s="12">
        <f>[8]Raw!Y96</f>
        <v>0</v>
      </c>
      <c r="C14" s="12">
        <v>0</v>
      </c>
      <c r="D14" s="12">
        <f>[8]Raw!AA96+[8]Raw!Z96</f>
        <v>173.43119266055047</v>
      </c>
      <c r="E14" s="12">
        <f>[8]Raw!AB96</f>
        <v>0</v>
      </c>
      <c r="F14" s="12">
        <f>[8]Raw!X96</f>
        <v>0</v>
      </c>
      <c r="H14" s="13">
        <f>[8]Raw!J96</f>
        <v>173.43119266055047</v>
      </c>
      <c r="J14" s="43">
        <f t="shared" si="0"/>
        <v>0</v>
      </c>
    </row>
    <row r="15" spans="1:15" ht="12.75" customHeight="1" x14ac:dyDescent="0.15">
      <c r="A15" s="11" t="str">
        <f>[8]Raw!A97</f>
        <v>Canada goose</v>
      </c>
      <c r="B15" s="12">
        <f>[8]Raw!Y97</f>
        <v>0</v>
      </c>
      <c r="C15" s="12">
        <v>0</v>
      </c>
      <c r="D15" s="12">
        <f>[8]Raw!AA97+[8]Raw!Z97</f>
        <v>173.43119266055047</v>
      </c>
      <c r="E15" s="12">
        <f>[8]Raw!AB97</f>
        <v>0</v>
      </c>
      <c r="F15" s="12">
        <f>[8]Raw!X97</f>
        <v>0</v>
      </c>
      <c r="H15" s="13">
        <f>[8]Raw!J97</f>
        <v>173.43119266055047</v>
      </c>
      <c r="J15" s="43">
        <f t="shared" si="0"/>
        <v>0</v>
      </c>
    </row>
    <row r="16" spans="1:15" ht="12.75" customHeight="1" x14ac:dyDescent="0.15">
      <c r="A16" s="11" t="str">
        <f>[8]Raw!A98</f>
        <v>White-fronted goose</v>
      </c>
      <c r="B16" s="12">
        <f>[8]Raw!Y98</f>
        <v>0</v>
      </c>
      <c r="C16" s="12">
        <f>[8]Raw!Z98</f>
        <v>0</v>
      </c>
      <c r="D16" s="12">
        <f>[8]Raw!AA98</f>
        <v>0</v>
      </c>
      <c r="E16" s="12">
        <f>[8]Raw!AB98</f>
        <v>0</v>
      </c>
      <c r="F16" s="12">
        <f>[8]Raw!X98</f>
        <v>0</v>
      </c>
      <c r="H16" s="13">
        <f>[8]Raw!J98</f>
        <v>0</v>
      </c>
      <c r="J16" s="43">
        <f t="shared" si="0"/>
        <v>0</v>
      </c>
    </row>
    <row r="17" spans="1:17" ht="12.75" customHeight="1" x14ac:dyDescent="0.15">
      <c r="A17" s="11" t="str">
        <f>[8]Raw!A99</f>
        <v>Unknown geese</v>
      </c>
      <c r="B17" s="12">
        <f>[8]Raw!Y99</f>
        <v>0</v>
      </c>
      <c r="C17" s="12">
        <f>[8]Raw!Z99</f>
        <v>0</v>
      </c>
      <c r="D17" s="12">
        <f>[8]Raw!AA99</f>
        <v>0</v>
      </c>
      <c r="E17" s="12">
        <f>[8]Raw!AB99</f>
        <v>0</v>
      </c>
      <c r="F17" s="12">
        <f>[8]Raw!X99</f>
        <v>0</v>
      </c>
      <c r="H17" s="13">
        <f>[8]Raw!J99</f>
        <v>0</v>
      </c>
      <c r="J17" s="43">
        <f t="shared" si="0"/>
        <v>0</v>
      </c>
    </row>
    <row r="18" spans="1:17" ht="12.75" customHeight="1" x14ac:dyDescent="0.15">
      <c r="A18" s="11" t="str">
        <f>[8]Raw!A100</f>
        <v>Swans</v>
      </c>
      <c r="B18" s="12">
        <f>[8]Raw!Y100</f>
        <v>0</v>
      </c>
      <c r="C18" s="12">
        <f>[8]Raw!Z100</f>
        <v>0</v>
      </c>
      <c r="D18" s="12">
        <f>[8]Raw!AA100</f>
        <v>0</v>
      </c>
      <c r="E18" s="12">
        <f>[8]Raw!AB100</f>
        <v>0</v>
      </c>
      <c r="F18" s="12">
        <f>[8]Raw!X100</f>
        <v>0</v>
      </c>
      <c r="H18" s="13">
        <f>[8]Raw!J100</f>
        <v>0</v>
      </c>
      <c r="J18" s="43">
        <f t="shared" si="0"/>
        <v>0</v>
      </c>
    </row>
    <row r="19" spans="1:17" ht="12.75" customHeight="1" x14ac:dyDescent="0.15">
      <c r="A19" s="11" t="str">
        <f>[8]Raw!A101</f>
        <v>Sandhill crane</v>
      </c>
      <c r="B19" s="12">
        <f>[8]Raw!Y101</f>
        <v>0</v>
      </c>
      <c r="C19" s="12">
        <f>[8]Raw!Z101</f>
        <v>0</v>
      </c>
      <c r="D19" s="12">
        <f>[8]Raw!AA101</f>
        <v>0</v>
      </c>
      <c r="E19" s="12">
        <f>[8]Raw!AB101</f>
        <v>0</v>
      </c>
      <c r="F19" s="12">
        <f>[8]Raw!X101</f>
        <v>0</v>
      </c>
      <c r="H19" s="13">
        <f>[8]Raw!J101</f>
        <v>0</v>
      </c>
      <c r="J19" s="43">
        <f t="shared" si="0"/>
        <v>0</v>
      </c>
    </row>
    <row r="20" spans="1:17" ht="12.75" customHeight="1" x14ac:dyDescent="0.15">
      <c r="A20" s="11" t="str">
        <f>[8]Raw!A102</f>
        <v>Black oystercatcher</v>
      </c>
      <c r="B20" s="12">
        <f>[8]Raw!Y102</f>
        <v>0</v>
      </c>
      <c r="C20" s="12">
        <f>[8]Raw!Z102</f>
        <v>0</v>
      </c>
      <c r="D20" s="12">
        <f>[8]Raw!AA102</f>
        <v>0</v>
      </c>
      <c r="E20" s="12">
        <f>[8]Raw!AB102</f>
        <v>0</v>
      </c>
      <c r="F20" s="12">
        <f>[8]Raw!X102</f>
        <v>0</v>
      </c>
      <c r="H20" s="13">
        <f>[8]Raw!J102</f>
        <v>0</v>
      </c>
      <c r="J20" s="43">
        <f t="shared" si="0"/>
        <v>0</v>
      </c>
    </row>
    <row r="21" spans="1:17" ht="12.75" customHeight="1" x14ac:dyDescent="0.15">
      <c r="A21" s="11" t="str">
        <f>[8]Raw!A103</f>
        <v>Unknown shorebirds – small</v>
      </c>
      <c r="B21" s="12">
        <f>[8]Raw!Y103</f>
        <v>0</v>
      </c>
      <c r="C21" s="12">
        <f>[8]Raw!Z103</f>
        <v>0</v>
      </c>
      <c r="D21" s="12">
        <f>[8]Raw!AA103</f>
        <v>0</v>
      </c>
      <c r="E21" s="12">
        <f>[8]Raw!AB103</f>
        <v>0</v>
      </c>
      <c r="F21" s="12">
        <f>[8]Raw!X103</f>
        <v>0</v>
      </c>
      <c r="H21" s="13">
        <f>[8]Raw!J103</f>
        <v>0</v>
      </c>
      <c r="J21" s="43">
        <f t="shared" si="0"/>
        <v>0</v>
      </c>
    </row>
    <row r="22" spans="1:17" ht="12.75" customHeight="1" x14ac:dyDescent="0.15">
      <c r="A22" s="11" t="str">
        <f>[8]Raw!A104</f>
        <v>Unknown shorebirds – large</v>
      </c>
      <c r="B22" s="12">
        <f>[8]Raw!Y104</f>
        <v>0</v>
      </c>
      <c r="C22" s="12">
        <f>[8]Raw!Z104</f>
        <v>0</v>
      </c>
      <c r="D22" s="12">
        <f>[8]Raw!AA104</f>
        <v>0</v>
      </c>
      <c r="E22" s="12">
        <f>[8]Raw!AB104</f>
        <v>0</v>
      </c>
      <c r="F22" s="12">
        <f>[8]Raw!X104</f>
        <v>0</v>
      </c>
      <c r="H22" s="13">
        <f>[8]Raw!J104</f>
        <v>0</v>
      </c>
      <c r="J22" s="43">
        <f t="shared" si="0"/>
        <v>0</v>
      </c>
    </row>
    <row r="23" spans="1:17" ht="12.75" customHeight="1" x14ac:dyDescent="0.15">
      <c r="A23" s="11" t="str">
        <f>[8]Raw!A105</f>
        <v>Guillemot</v>
      </c>
      <c r="B23" s="12">
        <f>[8]Raw!Y105</f>
        <v>0</v>
      </c>
      <c r="C23" s="12">
        <f>[8]Raw!Z105</f>
        <v>0</v>
      </c>
      <c r="D23" s="12">
        <f>[8]Raw!AA105</f>
        <v>0</v>
      </c>
      <c r="E23" s="12">
        <f>[8]Raw!AB105</f>
        <v>43.357798165137616</v>
      </c>
      <c r="F23" s="12">
        <f>[8]Raw!X105</f>
        <v>0</v>
      </c>
      <c r="H23" s="13">
        <f>[8]Raw!J105</f>
        <v>43.357798165137616</v>
      </c>
      <c r="J23" s="43">
        <f t="shared" si="0"/>
        <v>0</v>
      </c>
    </row>
    <row r="24" spans="1:17" ht="12.75" customHeight="1" x14ac:dyDescent="0.15">
      <c r="A24" s="11" t="str">
        <f>[8]Raw!A106</f>
        <v>Unknown loon</v>
      </c>
      <c r="B24" s="12">
        <f>[8]Raw!Y106</f>
        <v>0</v>
      </c>
      <c r="C24" s="12">
        <f>[8]Raw!Z106</f>
        <v>0</v>
      </c>
      <c r="D24" s="12">
        <f>[8]Raw!AA106</f>
        <v>0</v>
      </c>
      <c r="E24" s="12">
        <f>[8]Raw!AB106</f>
        <v>0</v>
      </c>
      <c r="F24" s="12">
        <f>[8]Raw!X106</f>
        <v>0</v>
      </c>
      <c r="H24" s="13">
        <f>[8]Raw!J106</f>
        <v>0</v>
      </c>
      <c r="J24" s="43">
        <f t="shared" si="0"/>
        <v>0</v>
      </c>
    </row>
    <row r="25" spans="1:17" ht="12.75" customHeight="1" x14ac:dyDescent="0.15">
      <c r="A25" s="11" t="str">
        <f>[8]Raw!A107</f>
        <v>Unknown seabirds</v>
      </c>
      <c r="B25" s="12">
        <f>[8]Raw!Y107</f>
        <v>0</v>
      </c>
      <c r="C25" s="12">
        <f>[8]Raw!Z107</f>
        <v>0</v>
      </c>
      <c r="D25" s="12">
        <f>[8]Raw!AA107</f>
        <v>0</v>
      </c>
      <c r="E25" s="12">
        <f>[8]Raw!AB107</f>
        <v>0</v>
      </c>
      <c r="F25" s="12">
        <f>[8]Raw!X107</f>
        <v>0</v>
      </c>
      <c r="H25" s="13">
        <f>[8]Raw!J107</f>
        <v>0</v>
      </c>
      <c r="J25" s="43">
        <f t="shared" si="0"/>
        <v>0</v>
      </c>
    </row>
    <row r="26" spans="1:17" ht="12.75" customHeight="1" x14ac:dyDescent="0.15">
      <c r="A26" s="11" t="str">
        <f>[8]Raw!A108</f>
        <v>Grouse</v>
      </c>
      <c r="B26" s="12">
        <f>[8]Raw!Y108</f>
        <v>0</v>
      </c>
      <c r="C26" s="12">
        <f>[8]Raw!Z108</f>
        <v>0</v>
      </c>
      <c r="D26" s="12">
        <f>[8]Raw!AA108</f>
        <v>10</v>
      </c>
      <c r="E26" s="12">
        <f>[8]Raw!AB108</f>
        <v>0</v>
      </c>
      <c r="F26" s="12">
        <f>[8]Raw!X108</f>
        <v>0</v>
      </c>
      <c r="H26" s="13">
        <f>[8]Raw!J108</f>
        <v>10</v>
      </c>
      <c r="J26" s="43">
        <f t="shared" si="0"/>
        <v>0</v>
      </c>
    </row>
    <row r="27" spans="1:17" ht="12.75" customHeight="1" x14ac:dyDescent="0.15">
      <c r="A27" s="11" t="str">
        <f>[8]Raw!A109</f>
        <v>Ptarmigan</v>
      </c>
      <c r="B27" s="12">
        <f>[8]Raw!Y109</f>
        <v>0</v>
      </c>
      <c r="C27" s="12">
        <v>0</v>
      </c>
      <c r="D27" s="12">
        <f>[8]Raw!AA109+[8]Raw!Z109</f>
        <v>346.86238532110093</v>
      </c>
      <c r="E27" s="12">
        <f>[8]Raw!AB109</f>
        <v>0</v>
      </c>
      <c r="F27" s="12">
        <f>[8]Raw!X109</f>
        <v>0</v>
      </c>
      <c r="H27" s="13">
        <f>[8]Raw!J109</f>
        <v>346.86238532110093</v>
      </c>
      <c r="J27" s="43">
        <f t="shared" si="0"/>
        <v>0</v>
      </c>
    </row>
    <row r="28" spans="1:17" ht="12.75" customHeight="1" x14ac:dyDescent="0.15">
      <c r="A28" s="55" t="s">
        <v>29</v>
      </c>
      <c r="B28" s="55"/>
      <c r="C28" s="55"/>
      <c r="D28" s="55"/>
      <c r="E28" s="55"/>
      <c r="F28" s="55"/>
      <c r="G28" s="55"/>
      <c r="H28" s="55"/>
    </row>
    <row r="32" spans="1:17" x14ac:dyDescent="0.15">
      <c r="Q32" s="2" t="s">
        <v>17</v>
      </c>
    </row>
  </sheetData>
  <mergeCells count="7">
    <mergeCell ref="K3:O11"/>
    <mergeCell ref="A28:H28"/>
    <mergeCell ref="A1:H1"/>
    <mergeCell ref="A2:A3"/>
    <mergeCell ref="B2:F2"/>
    <mergeCell ref="G2:G3"/>
    <mergeCell ref="H2:H3"/>
  </mergeCells>
  <conditionalFormatting sqref="B4:H27">
    <cfRule type="cellIs" dxfId="11" priority="3" operator="equal">
      <formula>0</formula>
    </cfRule>
  </conditionalFormatting>
  <conditionalFormatting sqref="J4">
    <cfRule type="cellIs" dxfId="10" priority="2" operator="notEqual">
      <formula>0</formula>
    </cfRule>
  </conditionalFormatting>
  <conditionalFormatting sqref="J6:J27">
    <cfRule type="cellIs" dxfId="9" priority="1" operator="notEqual">
      <formula>0</formula>
    </cfRule>
  </conditionalFormatting>
  <printOptions horizontalCentered="1"/>
  <pageMargins left="1" right="1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09D-33CD-4C14-9A62-5058F397A836}">
  <sheetPr>
    <tabColor theme="8" tint="0.79998168889431442"/>
  </sheetPr>
  <dimension ref="A1:R26"/>
  <sheetViews>
    <sheetView zoomScaleNormal="100" workbookViewId="0">
      <selection activeCell="I50" sqref="I50"/>
    </sheetView>
  </sheetViews>
  <sheetFormatPr baseColWidth="10" defaultColWidth="9.1640625" defaultRowHeight="13" x14ac:dyDescent="0.15"/>
  <cols>
    <col min="1" max="1" width="20.6640625" style="2" customWidth="1"/>
    <col min="2" max="14" width="6.6640625" style="2" customWidth="1"/>
    <col min="15" max="15" width="1.6640625" style="2" customWidth="1"/>
    <col min="16" max="16" width="6.83203125" style="2" customWidth="1"/>
    <col min="17" max="16384" width="9.1640625" style="2"/>
  </cols>
  <sheetData>
    <row r="1" spans="1:18" s="1" customFormat="1" ht="25" customHeight="1" x14ac:dyDescent="0.15">
      <c r="A1" s="50" t="str">
        <f>CONCATENATE("Table n-m.–Estimated large land mammal harvests by month and sex, ", [9]Raw!E10, ", 2014.")</f>
        <v>Table n-m.–Estimated large land mammal harvests by month and sex, Yakutat, 2014.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8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8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18" s="7" customFormat="1" ht="12.75" customHeight="1" x14ac:dyDescent="0.15">
      <c r="A4" s="4" t="s">
        <v>16</v>
      </c>
      <c r="B4" s="5">
        <f>SUM(B6:B10)+B14+B15+B19</f>
        <v>0</v>
      </c>
      <c r="C4" s="5">
        <f t="shared" ref="C4:N4" si="0">SUM(C6:C10)+C14+C15+C19</f>
        <v>0</v>
      </c>
      <c r="D4" s="5">
        <f t="shared" si="0"/>
        <v>0</v>
      </c>
      <c r="E4" s="5">
        <f t="shared" si="0"/>
        <v>0</v>
      </c>
      <c r="F4" s="5">
        <f t="shared" si="0"/>
        <v>9.5049504950495045</v>
      </c>
      <c r="G4" s="5">
        <f t="shared" si="0"/>
        <v>4.7524752475247523</v>
      </c>
      <c r="H4" s="5">
        <f t="shared" si="0"/>
        <v>0</v>
      </c>
      <c r="I4" s="5">
        <f t="shared" si="0"/>
        <v>0</v>
      </c>
      <c r="J4" s="5">
        <f t="shared" si="0"/>
        <v>4.7524752475247523</v>
      </c>
      <c r="K4" s="5">
        <f t="shared" si="0"/>
        <v>38.019801980198011</v>
      </c>
      <c r="L4" s="5">
        <f t="shared" si="0"/>
        <v>42.772277227722768</v>
      </c>
      <c r="M4" s="5">
        <f t="shared" si="0"/>
        <v>0</v>
      </c>
      <c r="N4" s="5">
        <f t="shared" si="0"/>
        <v>0</v>
      </c>
      <c r="O4" s="6"/>
      <c r="P4" s="5">
        <f>[9]Raw!J3</f>
        <v>99.80198019801982</v>
      </c>
      <c r="R4" s="43">
        <f>SUM(B4:N4)-P4</f>
        <v>0</v>
      </c>
    </row>
    <row r="5" spans="1:18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5"/>
      <c r="R5" s="44"/>
    </row>
    <row r="6" spans="1:18" ht="12.75" customHeight="1" x14ac:dyDescent="0.15">
      <c r="A6" s="19" t="str">
        <f>[9]Raw!A7</f>
        <v>Bison</v>
      </c>
      <c r="B6" s="20">
        <f>[9]Raw!L7</f>
        <v>0</v>
      </c>
      <c r="C6" s="20">
        <f>[9]Raw!M7</f>
        <v>0</v>
      </c>
      <c r="D6" s="20">
        <f>[9]Raw!N7</f>
        <v>0</v>
      </c>
      <c r="E6" s="20">
        <f>[9]Raw!O7</f>
        <v>0</v>
      </c>
      <c r="F6" s="20">
        <f>[9]Raw!P7</f>
        <v>0</v>
      </c>
      <c r="G6" s="20">
        <f>[9]Raw!Q7</f>
        <v>0</v>
      </c>
      <c r="H6" s="20">
        <f>[9]Raw!R7</f>
        <v>0</v>
      </c>
      <c r="I6" s="20">
        <f>[9]Raw!S7</f>
        <v>0</v>
      </c>
      <c r="J6" s="20">
        <f>[9]Raw!T7</f>
        <v>0</v>
      </c>
      <c r="K6" s="20">
        <f>[9]Raw!U7</f>
        <v>0</v>
      </c>
      <c r="L6" s="20">
        <f>[9]Raw!V7</f>
        <v>0</v>
      </c>
      <c r="M6" s="20">
        <f>[9]Raw!W7</f>
        <v>0</v>
      </c>
      <c r="N6" s="20">
        <f>[9]Raw!X7</f>
        <v>0</v>
      </c>
      <c r="O6" s="20"/>
      <c r="P6" s="5">
        <f>[9]Raw!J7</f>
        <v>0</v>
      </c>
      <c r="R6" s="43">
        <f>SUM(B6:N6)-P6</f>
        <v>0</v>
      </c>
    </row>
    <row r="7" spans="1:18" ht="12.75" customHeight="1" x14ac:dyDescent="0.15">
      <c r="A7" s="30" t="str">
        <f>[9]Raw!A9</f>
        <v>Black bear</v>
      </c>
      <c r="B7" s="20">
        <f>[9]Raw!L9</f>
        <v>0</v>
      </c>
      <c r="C7" s="20">
        <f>[9]Raw!M9</f>
        <v>0</v>
      </c>
      <c r="D7" s="20">
        <f>[9]Raw!N9</f>
        <v>0</v>
      </c>
      <c r="E7" s="20">
        <f>[9]Raw!O9</f>
        <v>0</v>
      </c>
      <c r="F7" s="20">
        <f>[9]Raw!P9</f>
        <v>9.5049504950495045</v>
      </c>
      <c r="G7" s="20">
        <f>[9]Raw!Q9</f>
        <v>4.7524752475247523</v>
      </c>
      <c r="H7" s="20">
        <f>[9]Raw!R9</f>
        <v>0</v>
      </c>
      <c r="I7" s="20">
        <f>[9]Raw!S9</f>
        <v>0</v>
      </c>
      <c r="J7" s="20">
        <f>[9]Raw!T9</f>
        <v>0</v>
      </c>
      <c r="K7" s="20">
        <f>[9]Raw!U9</f>
        <v>2.3762376237623761</v>
      </c>
      <c r="L7" s="20">
        <f>[9]Raw!V9</f>
        <v>0</v>
      </c>
      <c r="M7" s="20">
        <f>[9]Raw!W9</f>
        <v>0</v>
      </c>
      <c r="N7" s="20">
        <f>[9]Raw!X9</f>
        <v>0</v>
      </c>
      <c r="O7" s="20"/>
      <c r="P7" s="5">
        <f>[9]Raw!J9</f>
        <v>16.633663366336634</v>
      </c>
      <c r="R7" s="43">
        <f t="shared" ref="R7:R19" si="1">SUM(B7:N7)-P7</f>
        <v>0</v>
      </c>
    </row>
    <row r="8" spans="1:18" ht="12.75" customHeight="1" x14ac:dyDescent="0.15">
      <c r="A8" s="19" t="str">
        <f>[9]Raw!A11</f>
        <v>Brown bear</v>
      </c>
      <c r="B8" s="20">
        <f>[9]Raw!L11</f>
        <v>0</v>
      </c>
      <c r="C8" s="20">
        <f>[9]Raw!M11</f>
        <v>0</v>
      </c>
      <c r="D8" s="20">
        <f>[9]Raw!N11</f>
        <v>0</v>
      </c>
      <c r="E8" s="20">
        <f>[9]Raw!O11</f>
        <v>0</v>
      </c>
      <c r="F8" s="20">
        <f>[9]Raw!P11</f>
        <v>0</v>
      </c>
      <c r="G8" s="20">
        <f>[9]Raw!Q11</f>
        <v>0</v>
      </c>
      <c r="H8" s="20">
        <f>[9]Raw!R11</f>
        <v>0</v>
      </c>
      <c r="I8" s="20">
        <f>[9]Raw!S11</f>
        <v>0</v>
      </c>
      <c r="J8" s="20">
        <f>[9]Raw!T11</f>
        <v>0</v>
      </c>
      <c r="K8" s="20">
        <f>[9]Raw!U11</f>
        <v>2.3762376237623761</v>
      </c>
      <c r="L8" s="20">
        <f>[9]Raw!V11</f>
        <v>0</v>
      </c>
      <c r="M8" s="20">
        <f>[9]Raw!W11</f>
        <v>0</v>
      </c>
      <c r="N8" s="20">
        <f>[9]Raw!X11</f>
        <v>0</v>
      </c>
      <c r="O8" s="21"/>
      <c r="P8" s="5">
        <f>[9]Raw!J11</f>
        <v>2.3762376237623761</v>
      </c>
      <c r="R8" s="43">
        <f t="shared" si="1"/>
        <v>0</v>
      </c>
    </row>
    <row r="9" spans="1:18" ht="12.75" customHeight="1" x14ac:dyDescent="0.15">
      <c r="A9" s="30" t="str">
        <f>[9]Raw!A13</f>
        <v>Caribou</v>
      </c>
      <c r="B9" s="20">
        <f>[9]Raw!L13</f>
        <v>0</v>
      </c>
      <c r="C9" s="20">
        <f>[9]Raw!M13</f>
        <v>0</v>
      </c>
      <c r="D9" s="20">
        <f>[9]Raw!N13</f>
        <v>0</v>
      </c>
      <c r="E9" s="20">
        <f>[9]Raw!O13</f>
        <v>0</v>
      </c>
      <c r="F9" s="20">
        <f>[9]Raw!P13</f>
        <v>0</v>
      </c>
      <c r="G9" s="20">
        <f>[9]Raw!Q13</f>
        <v>0</v>
      </c>
      <c r="H9" s="20">
        <f>[9]Raw!R13</f>
        <v>0</v>
      </c>
      <c r="I9" s="20">
        <f>[9]Raw!S13</f>
        <v>0</v>
      </c>
      <c r="J9" s="20">
        <f>[9]Raw!T13</f>
        <v>0</v>
      </c>
      <c r="K9" s="20">
        <f>[9]Raw!U13</f>
        <v>0</v>
      </c>
      <c r="L9" s="20">
        <f>[9]Raw!V13</f>
        <v>0</v>
      </c>
      <c r="M9" s="20">
        <f>[9]Raw!W13</f>
        <v>0</v>
      </c>
      <c r="N9" s="20">
        <f>[9]Raw!X13</f>
        <v>0</v>
      </c>
      <c r="O9" s="21"/>
      <c r="P9" s="5">
        <f>[9]Raw!J13</f>
        <v>0</v>
      </c>
      <c r="R9" s="43">
        <f t="shared" si="1"/>
        <v>0</v>
      </c>
    </row>
    <row r="10" spans="1:18" ht="12.75" customHeight="1" x14ac:dyDescent="0.15">
      <c r="A10" s="30" t="str">
        <f>[9]Raw!A15</f>
        <v>Deer</v>
      </c>
      <c r="B10" s="20">
        <f>[9]Raw!L15</f>
        <v>0</v>
      </c>
      <c r="C10" s="20">
        <f>[9]Raw!M15</f>
        <v>0</v>
      </c>
      <c r="D10" s="20">
        <f>[9]Raw!N15</f>
        <v>0</v>
      </c>
      <c r="E10" s="20">
        <f>[9]Raw!O15</f>
        <v>0</v>
      </c>
      <c r="F10" s="20">
        <f>[9]Raw!P15</f>
        <v>0</v>
      </c>
      <c r="G10" s="20">
        <f>[9]Raw!Q15</f>
        <v>0</v>
      </c>
      <c r="H10" s="20">
        <f>[9]Raw!R15</f>
        <v>0</v>
      </c>
      <c r="I10" s="20">
        <f>[9]Raw!S15</f>
        <v>0</v>
      </c>
      <c r="J10" s="20">
        <f>[9]Raw!T15</f>
        <v>0</v>
      </c>
      <c r="K10" s="20">
        <f>[9]Raw!U15</f>
        <v>0</v>
      </c>
      <c r="L10" s="20">
        <f>[9]Raw!V15</f>
        <v>33.267326732673261</v>
      </c>
      <c r="M10" s="20">
        <f>[9]Raw!W15</f>
        <v>0</v>
      </c>
      <c r="N10" s="20">
        <f>[9]Raw!X15</f>
        <v>0</v>
      </c>
      <c r="O10" s="21"/>
      <c r="P10" s="5">
        <f>[9]Raw!J15</f>
        <v>33.267326732673261</v>
      </c>
      <c r="R10" s="43">
        <f t="shared" si="1"/>
        <v>0</v>
      </c>
    </row>
    <row r="11" spans="1:18" ht="14" x14ac:dyDescent="0.15">
      <c r="A11" s="26" t="str">
        <f>[9]Raw!A16</f>
        <v>Deer, male</v>
      </c>
      <c r="B11" s="20">
        <f>[9]Raw!L16</f>
        <v>0</v>
      </c>
      <c r="C11" s="20">
        <f>[9]Raw!M16</f>
        <v>0</v>
      </c>
      <c r="D11" s="20">
        <f>[9]Raw!N16</f>
        <v>0</v>
      </c>
      <c r="E11" s="20">
        <f>[9]Raw!O16</f>
        <v>0</v>
      </c>
      <c r="F11" s="20">
        <f>[9]Raw!P16</f>
        <v>0</v>
      </c>
      <c r="G11" s="20">
        <f>[9]Raw!Q16</f>
        <v>0</v>
      </c>
      <c r="H11" s="20">
        <f>[9]Raw!R16</f>
        <v>0</v>
      </c>
      <c r="I11" s="20">
        <f>[9]Raw!S16</f>
        <v>0</v>
      </c>
      <c r="J11" s="20">
        <f>[9]Raw!T16</f>
        <v>0</v>
      </c>
      <c r="K11" s="20">
        <f>[9]Raw!U16</f>
        <v>0</v>
      </c>
      <c r="L11" s="20">
        <f>[9]Raw!V16</f>
        <v>33.267326732673261</v>
      </c>
      <c r="M11" s="20">
        <f>[9]Raw!W16</f>
        <v>0</v>
      </c>
      <c r="N11" s="20">
        <f>[9]Raw!X16</f>
        <v>0</v>
      </c>
      <c r="O11" s="21"/>
      <c r="P11" s="5">
        <f>[9]Raw!J16</f>
        <v>33.267326732673261</v>
      </c>
      <c r="R11" s="43">
        <f t="shared" si="1"/>
        <v>0</v>
      </c>
    </row>
    <row r="12" spans="1:18" ht="12.75" customHeight="1" x14ac:dyDescent="0.15">
      <c r="A12" s="26" t="str">
        <f>[9]Raw!A17</f>
        <v>Deer, female</v>
      </c>
      <c r="B12" s="20">
        <f>[9]Raw!L17</f>
        <v>0</v>
      </c>
      <c r="C12" s="20">
        <f>[9]Raw!M17</f>
        <v>0</v>
      </c>
      <c r="D12" s="20">
        <f>[9]Raw!N17</f>
        <v>0</v>
      </c>
      <c r="E12" s="20">
        <f>[9]Raw!O17</f>
        <v>0</v>
      </c>
      <c r="F12" s="20">
        <f>[9]Raw!P17</f>
        <v>0</v>
      </c>
      <c r="G12" s="20">
        <f>[9]Raw!Q17</f>
        <v>0</v>
      </c>
      <c r="H12" s="20">
        <f>[9]Raw!R17</f>
        <v>0</v>
      </c>
      <c r="I12" s="20">
        <f>[9]Raw!S17</f>
        <v>0</v>
      </c>
      <c r="J12" s="20">
        <f>[9]Raw!T17</f>
        <v>0</v>
      </c>
      <c r="K12" s="20">
        <f>[9]Raw!U17</f>
        <v>0</v>
      </c>
      <c r="L12" s="20">
        <f>[9]Raw!V17</f>
        <v>0</v>
      </c>
      <c r="M12" s="20">
        <f>[9]Raw!W17</f>
        <v>0</v>
      </c>
      <c r="N12" s="20">
        <f>[9]Raw!X17</f>
        <v>0</v>
      </c>
      <c r="O12" s="21"/>
      <c r="P12" s="5">
        <f>[9]Raw!J17</f>
        <v>0</v>
      </c>
      <c r="R12" s="43">
        <f t="shared" si="1"/>
        <v>0</v>
      </c>
    </row>
    <row r="13" spans="1:18" ht="12.75" customHeight="1" x14ac:dyDescent="0.15">
      <c r="A13" s="26" t="str">
        <f>[9]Raw!A18</f>
        <v>Deer, unknown sex</v>
      </c>
      <c r="B13" s="20">
        <f>[9]Raw!L18</f>
        <v>0</v>
      </c>
      <c r="C13" s="20">
        <f>[9]Raw!M18</f>
        <v>0</v>
      </c>
      <c r="D13" s="20">
        <f>[9]Raw!N18</f>
        <v>0</v>
      </c>
      <c r="E13" s="20">
        <f>[9]Raw!O18</f>
        <v>0</v>
      </c>
      <c r="F13" s="20">
        <f>[9]Raw!P18</f>
        <v>0</v>
      </c>
      <c r="G13" s="20">
        <f>[9]Raw!Q18</f>
        <v>0</v>
      </c>
      <c r="H13" s="20">
        <f>[9]Raw!R18</f>
        <v>0</v>
      </c>
      <c r="I13" s="20">
        <f>[9]Raw!S18</f>
        <v>0</v>
      </c>
      <c r="J13" s="20">
        <f>[9]Raw!T18</f>
        <v>0</v>
      </c>
      <c r="K13" s="20">
        <f>[9]Raw!U18</f>
        <v>0</v>
      </c>
      <c r="L13" s="20">
        <f>[9]Raw!V18</f>
        <v>0</v>
      </c>
      <c r="M13" s="20">
        <f>[9]Raw!W18</f>
        <v>0</v>
      </c>
      <c r="N13" s="20">
        <f>[9]Raw!X18</f>
        <v>0</v>
      </c>
      <c r="O13" s="21"/>
      <c r="P13" s="5">
        <f>[9]Raw!J18</f>
        <v>0</v>
      </c>
      <c r="R13" s="43"/>
    </row>
    <row r="14" spans="1:18" ht="12.75" customHeight="1" x14ac:dyDescent="0.15">
      <c r="A14" s="30" t="str">
        <f>[9]Raw!A19</f>
        <v>Mountain goat</v>
      </c>
      <c r="B14" s="20">
        <f>[9]Raw!L19</f>
        <v>0</v>
      </c>
      <c r="C14" s="20">
        <f>[9]Raw!M19</f>
        <v>0</v>
      </c>
      <c r="D14" s="20">
        <f>[9]Raw!N19</f>
        <v>0</v>
      </c>
      <c r="E14" s="20">
        <f>[9]Raw!O19</f>
        <v>0</v>
      </c>
      <c r="F14" s="20">
        <f>[9]Raw!P19</f>
        <v>0</v>
      </c>
      <c r="G14" s="20">
        <f>[9]Raw!Q19</f>
        <v>0</v>
      </c>
      <c r="H14" s="20">
        <f>[9]Raw!R19</f>
        <v>0</v>
      </c>
      <c r="I14" s="20">
        <f>[9]Raw!S19</f>
        <v>0</v>
      </c>
      <c r="J14" s="20">
        <f>[9]Raw!T19</f>
        <v>0</v>
      </c>
      <c r="K14" s="20">
        <f>[9]Raw!U19</f>
        <v>0</v>
      </c>
      <c r="L14" s="20">
        <f>[9]Raw!V19</f>
        <v>0</v>
      </c>
      <c r="M14" s="20">
        <f>[9]Raw!W19</f>
        <v>0</v>
      </c>
      <c r="N14" s="20">
        <f>[9]Raw!X19</f>
        <v>0</v>
      </c>
      <c r="O14" s="21"/>
      <c r="P14" s="5">
        <f>[9]Raw!J19</f>
        <v>0</v>
      </c>
      <c r="R14" s="43">
        <f t="shared" si="1"/>
        <v>0</v>
      </c>
    </row>
    <row r="15" spans="1:18" ht="12.75" customHeight="1" x14ac:dyDescent="0.15">
      <c r="A15" s="30" t="str">
        <f>[9]Raw!A21</f>
        <v>Moose</v>
      </c>
      <c r="B15" s="20">
        <f>[9]Raw!L21</f>
        <v>0</v>
      </c>
      <c r="C15" s="20">
        <f>[9]Raw!M21</f>
        <v>0</v>
      </c>
      <c r="D15" s="20">
        <f>[9]Raw!N21</f>
        <v>0</v>
      </c>
      <c r="E15" s="20">
        <f>[9]Raw!O21</f>
        <v>0</v>
      </c>
      <c r="F15" s="20">
        <f>[9]Raw!P21</f>
        <v>0</v>
      </c>
      <c r="G15" s="20">
        <f>[9]Raw!Q21</f>
        <v>0</v>
      </c>
      <c r="H15" s="20">
        <f>[9]Raw!R21</f>
        <v>0</v>
      </c>
      <c r="I15" s="20">
        <f>[9]Raw!S21</f>
        <v>0</v>
      </c>
      <c r="J15" s="20">
        <f>[9]Raw!T21</f>
        <v>4.7524752475247523</v>
      </c>
      <c r="K15" s="20">
        <f>[9]Raw!U21</f>
        <v>33.267326732673261</v>
      </c>
      <c r="L15" s="20">
        <f>[9]Raw!V21</f>
        <v>9.5049504950495045</v>
      </c>
      <c r="M15" s="20">
        <f>[9]Raw!W21</f>
        <v>0</v>
      </c>
      <c r="N15" s="20">
        <f>[9]Raw!X21</f>
        <v>0</v>
      </c>
      <c r="O15" s="21"/>
      <c r="P15" s="5">
        <f>[9]Raw!J21</f>
        <v>47.524752475247531</v>
      </c>
      <c r="R15" s="43">
        <f t="shared" si="1"/>
        <v>0</v>
      </c>
    </row>
    <row r="16" spans="1:18" ht="12.75" customHeight="1" x14ac:dyDescent="0.15">
      <c r="A16" s="26" t="str">
        <f>[9]Raw!A22</f>
        <v>Moose, bull</v>
      </c>
      <c r="B16" s="20">
        <f>[9]Raw!L22</f>
        <v>0</v>
      </c>
      <c r="C16" s="20">
        <f>[9]Raw!M22</f>
        <v>0</v>
      </c>
      <c r="D16" s="20">
        <f>[9]Raw!N22</f>
        <v>0</v>
      </c>
      <c r="E16" s="20">
        <f>[9]Raw!O22</f>
        <v>0</v>
      </c>
      <c r="F16" s="20">
        <f>[9]Raw!P22</f>
        <v>0</v>
      </c>
      <c r="G16" s="20">
        <f>[9]Raw!Q22</f>
        <v>0</v>
      </c>
      <c r="H16" s="20">
        <f>[9]Raw!R22</f>
        <v>0</v>
      </c>
      <c r="I16" s="20">
        <f>[9]Raw!S22</f>
        <v>0</v>
      </c>
      <c r="J16" s="20">
        <f>[9]Raw!T22</f>
        <v>4.7524752475247523</v>
      </c>
      <c r="K16" s="20">
        <f>[9]Raw!U22</f>
        <v>30.891089108910883</v>
      </c>
      <c r="L16" s="20">
        <f>[9]Raw!V22</f>
        <v>7.1287128712871279</v>
      </c>
      <c r="M16" s="20">
        <f>[9]Raw!W22</f>
        <v>0</v>
      </c>
      <c r="N16" s="20">
        <f>[9]Raw!X22</f>
        <v>0</v>
      </c>
      <c r="O16" s="21"/>
      <c r="P16" s="5">
        <f>[9]Raw!J22</f>
        <v>42.772277227722775</v>
      </c>
      <c r="R16" s="43"/>
    </row>
    <row r="17" spans="1:18" ht="12.75" customHeight="1" x14ac:dyDescent="0.15">
      <c r="A17" s="26" t="str">
        <f>[9]Raw!A23</f>
        <v>Moose, cow</v>
      </c>
      <c r="B17" s="20">
        <f>[9]Raw!L23</f>
        <v>0</v>
      </c>
      <c r="C17" s="20">
        <f>[9]Raw!M23</f>
        <v>0</v>
      </c>
      <c r="D17" s="20">
        <f>[9]Raw!N23</f>
        <v>0</v>
      </c>
      <c r="E17" s="20">
        <f>[9]Raw!O23</f>
        <v>0</v>
      </c>
      <c r="F17" s="20">
        <f>[9]Raw!P23</f>
        <v>0</v>
      </c>
      <c r="G17" s="20">
        <f>[9]Raw!Q23</f>
        <v>0</v>
      </c>
      <c r="H17" s="20">
        <f>[9]Raw!R23</f>
        <v>0</v>
      </c>
      <c r="I17" s="20">
        <f>[9]Raw!S23</f>
        <v>0</v>
      </c>
      <c r="J17" s="20">
        <f>[9]Raw!T23</f>
        <v>0</v>
      </c>
      <c r="K17" s="20">
        <f>[9]Raw!U23</f>
        <v>0</v>
      </c>
      <c r="L17" s="20">
        <f>[9]Raw!V23</f>
        <v>2.3762376237623761</v>
      </c>
      <c r="M17" s="20">
        <f>[9]Raw!W23</f>
        <v>0</v>
      </c>
      <c r="N17" s="20">
        <f>[9]Raw!X23</f>
        <v>0</v>
      </c>
      <c r="O17" s="21"/>
      <c r="P17" s="5">
        <f>[9]Raw!J23</f>
        <v>2.3762376237623761</v>
      </c>
      <c r="R17" s="43">
        <f t="shared" si="1"/>
        <v>0</v>
      </c>
    </row>
    <row r="18" spans="1:18" ht="12.75" customHeight="1" x14ac:dyDescent="0.15">
      <c r="A18" s="26" t="str">
        <f>[9]Raw!A24</f>
        <v>Moose, unknown sex</v>
      </c>
      <c r="B18" s="20">
        <f>[9]Raw!L24</f>
        <v>0</v>
      </c>
      <c r="C18" s="20">
        <f>[9]Raw!M24</f>
        <v>0</v>
      </c>
      <c r="D18" s="20">
        <f>[9]Raw!N24</f>
        <v>0</v>
      </c>
      <c r="E18" s="20">
        <f>[9]Raw!O24</f>
        <v>0</v>
      </c>
      <c r="F18" s="20">
        <f>[9]Raw!P24</f>
        <v>0</v>
      </c>
      <c r="G18" s="20">
        <f>[9]Raw!Q24</f>
        <v>0</v>
      </c>
      <c r="H18" s="20">
        <f>[9]Raw!R24</f>
        <v>0</v>
      </c>
      <c r="I18" s="20">
        <f>[9]Raw!S24</f>
        <v>0</v>
      </c>
      <c r="J18" s="20">
        <f>[9]Raw!T24</f>
        <v>0</v>
      </c>
      <c r="K18" s="20">
        <f>[9]Raw!U24</f>
        <v>2.3762376237623761</v>
      </c>
      <c r="L18" s="20">
        <f>[9]Raw!V24</f>
        <v>0</v>
      </c>
      <c r="M18" s="20">
        <f>[9]Raw!W24</f>
        <v>0</v>
      </c>
      <c r="N18" s="20">
        <f>[9]Raw!X24</f>
        <v>0</v>
      </c>
      <c r="O18" s="21"/>
      <c r="P18" s="5">
        <f>[9]Raw!J24</f>
        <v>2.3762376237623761</v>
      </c>
      <c r="R18" s="43"/>
    </row>
    <row r="19" spans="1:18" ht="12.75" customHeight="1" x14ac:dyDescent="0.15">
      <c r="A19" s="30" t="str">
        <f>[9]Raw!A25</f>
        <v>Dall sheep</v>
      </c>
      <c r="B19" s="20">
        <f>[9]Raw!L25</f>
        <v>0</v>
      </c>
      <c r="C19" s="20">
        <f>[9]Raw!M25</f>
        <v>0</v>
      </c>
      <c r="D19" s="20">
        <f>[9]Raw!N25</f>
        <v>0</v>
      </c>
      <c r="E19" s="20">
        <f>[9]Raw!O25</f>
        <v>0</v>
      </c>
      <c r="F19" s="20">
        <f>[9]Raw!P25</f>
        <v>0</v>
      </c>
      <c r="G19" s="20">
        <f>[9]Raw!Q25</f>
        <v>0</v>
      </c>
      <c r="H19" s="20">
        <f>[9]Raw!R25</f>
        <v>0</v>
      </c>
      <c r="I19" s="20">
        <f>[9]Raw!S25</f>
        <v>0</v>
      </c>
      <c r="J19" s="20">
        <f>[9]Raw!T25</f>
        <v>0</v>
      </c>
      <c r="K19" s="20">
        <f>[9]Raw!U25</f>
        <v>0</v>
      </c>
      <c r="L19" s="20">
        <f>[9]Raw!V25</f>
        <v>0</v>
      </c>
      <c r="M19" s="20">
        <f>[9]Raw!W25</f>
        <v>0</v>
      </c>
      <c r="N19" s="20">
        <f>[9]Raw!X25</f>
        <v>0</v>
      </c>
      <c r="O19" s="21"/>
      <c r="P19" s="5">
        <f>[9]Raw!J25</f>
        <v>0</v>
      </c>
      <c r="R19" s="43">
        <f t="shared" si="1"/>
        <v>0</v>
      </c>
    </row>
    <row r="20" spans="1:18" ht="12.75" customHeight="1" x14ac:dyDescent="0.15">
      <c r="A20" s="49" t="s">
        <v>32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</row>
    <row r="26" spans="1:18" x14ac:dyDescent="0.15">
      <c r="R26" s="2" t="s">
        <v>17</v>
      </c>
    </row>
  </sheetData>
  <mergeCells count="6">
    <mergeCell ref="A20:P20"/>
    <mergeCell ref="A1:P1"/>
    <mergeCell ref="A2:A3"/>
    <mergeCell ref="B2:N2"/>
    <mergeCell ref="O2:O3"/>
    <mergeCell ref="P2:P3"/>
  </mergeCells>
  <conditionalFormatting sqref="B4:P19">
    <cfRule type="cellIs" dxfId="8" priority="2" operator="equal">
      <formula>0</formula>
    </cfRule>
  </conditionalFormatting>
  <conditionalFormatting sqref="R4 R6:R19">
    <cfRule type="cellIs" dxfId="7" priority="1" operator="notEqual">
      <formula>0</formula>
    </cfRule>
  </conditionalFormatting>
  <printOptions horizontalCentered="1"/>
  <pageMargins left="1" right="1" top="1" bottom="1" header="0.5" footer="0.5"/>
  <pageSetup scale="72" fitToWidth="0" fitToHeight="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57CA-634F-418F-8585-2492BAF328F4}">
  <sheetPr>
    <tabColor theme="8" tint="0.79998168889431442"/>
    <pageSetUpPr fitToPage="1"/>
  </sheetPr>
  <dimension ref="A1:T21"/>
  <sheetViews>
    <sheetView zoomScaleNormal="100" workbookViewId="0">
      <selection activeCell="I50" sqref="I50"/>
    </sheetView>
  </sheetViews>
  <sheetFormatPr baseColWidth="10" defaultColWidth="9.1640625" defaultRowHeight="13" x14ac:dyDescent="0.15"/>
  <cols>
    <col min="1" max="1" width="20.6640625" style="2" customWidth="1"/>
    <col min="2" max="14" width="6.6640625" style="2" customWidth="1"/>
    <col min="15" max="15" width="1.6640625" style="2" customWidth="1"/>
    <col min="16" max="16" width="6.6640625" style="2" customWidth="1"/>
    <col min="17" max="16384" width="9.1640625" style="2"/>
  </cols>
  <sheetData>
    <row r="1" spans="1:20" s="1" customFormat="1" ht="25" customHeight="1" x14ac:dyDescent="0.15">
      <c r="A1" s="50" t="str">
        <f>CONCATENATE("Table n-m.–Estimated small land mammal/furbearer harvests by month, ", [9]Raw!E10, ", 2014.")</f>
        <v>Table n-m.–Estimated small land mammal/furbearer harvests by month, Yakutat, 2014.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20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20" s="7" customFormat="1" ht="12.75" customHeight="1" x14ac:dyDescent="0.15">
      <c r="A4" s="4" t="s">
        <v>19</v>
      </c>
      <c r="B4" s="16">
        <f t="shared" ref="B4:N4" si="0">SUM(B6:B20)</f>
        <v>169.06930693069305</v>
      </c>
      <c r="C4" s="16">
        <f t="shared" si="0"/>
        <v>93.100990099009906</v>
      </c>
      <c r="D4" s="16">
        <f t="shared" si="0"/>
        <v>2.4</v>
      </c>
      <c r="E4" s="16">
        <f t="shared" si="0"/>
        <v>14.304950495049503</v>
      </c>
      <c r="F4" s="16">
        <f t="shared" si="0"/>
        <v>11.904950495049505</v>
      </c>
      <c r="G4" s="16">
        <f t="shared" si="0"/>
        <v>0</v>
      </c>
      <c r="H4" s="16">
        <f t="shared" si="0"/>
        <v>2.4</v>
      </c>
      <c r="I4" s="16">
        <f t="shared" si="0"/>
        <v>69.504950495049499</v>
      </c>
      <c r="J4" s="16">
        <f t="shared" si="0"/>
        <v>59.999999999999993</v>
      </c>
      <c r="K4" s="16">
        <f t="shared" si="0"/>
        <v>47.904950495049505</v>
      </c>
      <c r="L4" s="16">
        <f t="shared" si="0"/>
        <v>176.45940594059405</v>
      </c>
      <c r="M4" s="16">
        <f t="shared" si="0"/>
        <v>221.48910891089105</v>
      </c>
      <c r="N4" s="16">
        <f t="shared" si="0"/>
        <v>0</v>
      </c>
      <c r="O4" s="17"/>
      <c r="P4" s="16">
        <f>[9]Raw!J27</f>
        <v>868.53861386138601</v>
      </c>
      <c r="R4" s="43">
        <f>SUM(B4:N4)-P4</f>
        <v>0</v>
      </c>
    </row>
    <row r="5" spans="1:20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20" ht="12.75" customHeight="1" x14ac:dyDescent="0.15">
      <c r="A6" s="19" t="str">
        <f>[9]Raw!A28</f>
        <v>Beaver</v>
      </c>
      <c r="B6" s="20">
        <f>[9]Raw!L28</f>
        <v>4.7524752475247523</v>
      </c>
      <c r="C6" s="20">
        <f>[9]Raw!M28</f>
        <v>9.5049504950495045</v>
      </c>
      <c r="D6" s="20">
        <f>[9]Raw!N28</f>
        <v>0</v>
      </c>
      <c r="E6" s="20">
        <f>[9]Raw!O28</f>
        <v>0</v>
      </c>
      <c r="F6" s="20">
        <f>[9]Raw!P28</f>
        <v>0</v>
      </c>
      <c r="G6" s="20">
        <f>[9]Raw!Q28</f>
        <v>0</v>
      </c>
      <c r="H6" s="20">
        <f>[9]Raw!R28</f>
        <v>0</v>
      </c>
      <c r="I6" s="20">
        <f>[9]Raw!S28</f>
        <v>0</v>
      </c>
      <c r="J6" s="20">
        <f>[9]Raw!T28</f>
        <v>0</v>
      </c>
      <c r="K6" s="20">
        <f>[9]Raw!U28</f>
        <v>0</v>
      </c>
      <c r="L6" s="20">
        <f>[9]Raw!V28</f>
        <v>4.7524752475247523</v>
      </c>
      <c r="M6" s="20">
        <f>[9]Raw!W28</f>
        <v>4.7524752475247523</v>
      </c>
      <c r="N6" s="20">
        <f>[9]Raw!X28</f>
        <v>0</v>
      </c>
      <c r="O6" s="21"/>
      <c r="P6" s="22">
        <f>[9]Raw!J28</f>
        <v>23.762376237623762</v>
      </c>
      <c r="R6" s="43">
        <f>SUM(B6:N6)-P6</f>
        <v>0</v>
      </c>
      <c r="T6" s="48"/>
    </row>
    <row r="7" spans="1:20" ht="12.75" customHeight="1" x14ac:dyDescent="0.15">
      <c r="A7" s="19" t="str">
        <f>[9]Raw!A29</f>
        <v>Coyote</v>
      </c>
      <c r="B7" s="20">
        <f>[9]Raw!L29</f>
        <v>0</v>
      </c>
      <c r="C7" s="20">
        <f>[9]Raw!M29</f>
        <v>0</v>
      </c>
      <c r="D7" s="20">
        <f>[9]Raw!N29</f>
        <v>0</v>
      </c>
      <c r="E7" s="20">
        <f>[9]Raw!O29</f>
        <v>0</v>
      </c>
      <c r="F7" s="20">
        <f>[9]Raw!P29</f>
        <v>0</v>
      </c>
      <c r="G7" s="20">
        <f>[9]Raw!Q29</f>
        <v>0</v>
      </c>
      <c r="H7" s="20">
        <f>[9]Raw!R29</f>
        <v>0</v>
      </c>
      <c r="I7" s="20">
        <f>[9]Raw!S29</f>
        <v>0</v>
      </c>
      <c r="J7" s="20">
        <f>[9]Raw!T29</f>
        <v>0</v>
      </c>
      <c r="K7" s="20">
        <f>[9]Raw!U29</f>
        <v>0</v>
      </c>
      <c r="L7" s="20">
        <f>[9]Raw!V29</f>
        <v>0</v>
      </c>
      <c r="M7" s="20">
        <f>[9]Raw!W29</f>
        <v>2.3762376237623761</v>
      </c>
      <c r="N7" s="20">
        <f>[9]Raw!X29</f>
        <v>0</v>
      </c>
      <c r="O7" s="21"/>
      <c r="P7" s="22">
        <f>[9]Raw!J29</f>
        <v>2.3762376237623761</v>
      </c>
      <c r="R7" s="43">
        <f t="shared" ref="R7:R20" si="1">SUM(B7:N7)-P7</f>
        <v>0</v>
      </c>
      <c r="T7" s="48"/>
    </row>
    <row r="8" spans="1:20" ht="12.75" customHeight="1" x14ac:dyDescent="0.15">
      <c r="A8" s="19" t="str">
        <f>[9]Raw!A30</f>
        <v>Red fox</v>
      </c>
      <c r="B8" s="20">
        <f>[9]Raw!L30</f>
        <v>0</v>
      </c>
      <c r="C8" s="20">
        <f>[9]Raw!M30</f>
        <v>0</v>
      </c>
      <c r="D8" s="20">
        <f>[9]Raw!N30</f>
        <v>0</v>
      </c>
      <c r="E8" s="20">
        <f>[9]Raw!O30</f>
        <v>0</v>
      </c>
      <c r="F8" s="20">
        <f>[9]Raw!P30</f>
        <v>0</v>
      </c>
      <c r="G8" s="20">
        <f>[9]Raw!Q30</f>
        <v>0</v>
      </c>
      <c r="H8" s="20">
        <f>[9]Raw!R30</f>
        <v>0</v>
      </c>
      <c r="I8" s="20">
        <f>[9]Raw!S30</f>
        <v>0</v>
      </c>
      <c r="J8" s="20">
        <f>[9]Raw!T30</f>
        <v>0</v>
      </c>
      <c r="K8" s="20">
        <f>[9]Raw!U30</f>
        <v>0</v>
      </c>
      <c r="L8" s="20">
        <f>[9]Raw!V30</f>
        <v>0</v>
      </c>
      <c r="M8" s="20">
        <f>[9]Raw!W30</f>
        <v>0</v>
      </c>
      <c r="N8" s="20">
        <f>[9]Raw!X30</f>
        <v>0</v>
      </c>
      <c r="O8" s="21"/>
      <c r="P8" s="22">
        <f>[9]Raw!J30</f>
        <v>0</v>
      </c>
      <c r="R8" s="43">
        <f t="shared" si="1"/>
        <v>0</v>
      </c>
      <c r="T8" s="48"/>
    </row>
    <row r="9" spans="1:20" ht="12.75" customHeight="1" x14ac:dyDescent="0.15">
      <c r="A9" s="19" t="str">
        <f>[9]Raw!A31</f>
        <v>Snowshoe hare</v>
      </c>
      <c r="B9" s="20">
        <f>[9]Raw!L31</f>
        <v>35.999999999999993</v>
      </c>
      <c r="C9" s="20">
        <f>[9]Raw!M31</f>
        <v>43.199999999999996</v>
      </c>
      <c r="D9" s="20">
        <f>[9]Raw!N31</f>
        <v>2.4</v>
      </c>
      <c r="E9" s="20">
        <f>[9]Raw!O31</f>
        <v>4.8</v>
      </c>
      <c r="F9" s="20">
        <f>[9]Raw!P31</f>
        <v>2.4</v>
      </c>
      <c r="G9" s="20">
        <f>[9]Raw!Q31</f>
        <v>0</v>
      </c>
      <c r="H9" s="20">
        <f>[9]Raw!R31</f>
        <v>2.4</v>
      </c>
      <c r="I9" s="20">
        <f>[9]Raw!S31</f>
        <v>59.999999999999993</v>
      </c>
      <c r="J9" s="20">
        <f>[9]Raw!T31</f>
        <v>59.999999999999993</v>
      </c>
      <c r="K9" s="20">
        <f>[9]Raw!U31</f>
        <v>38.4</v>
      </c>
      <c r="L9" s="20">
        <f>[9]Raw!V31</f>
        <v>38.4</v>
      </c>
      <c r="M9" s="20">
        <f>[9]Raw!W31</f>
        <v>26.4</v>
      </c>
      <c r="N9" s="20">
        <f>[9]Raw!X31</f>
        <v>0</v>
      </c>
      <c r="O9" s="21"/>
      <c r="P9" s="22">
        <f>[9]Raw!J31</f>
        <v>314.39999999999998</v>
      </c>
      <c r="R9" s="43">
        <f t="shared" si="1"/>
        <v>0</v>
      </c>
      <c r="T9" s="48"/>
    </row>
    <row r="10" spans="1:20" ht="12.75" customHeight="1" x14ac:dyDescent="0.15">
      <c r="A10" s="19" t="str">
        <f>[9]Raw!A32</f>
        <v>River (land) otter</v>
      </c>
      <c r="B10" s="20">
        <f>[9]Raw!L32</f>
        <v>0</v>
      </c>
      <c r="C10" s="20">
        <f>[9]Raw!M32</f>
        <v>0</v>
      </c>
      <c r="D10" s="20">
        <f>[9]Raw!N32</f>
        <v>0</v>
      </c>
      <c r="E10" s="20">
        <f>[9]Raw!O32</f>
        <v>0</v>
      </c>
      <c r="F10" s="20">
        <f>[9]Raw!P32</f>
        <v>0</v>
      </c>
      <c r="G10" s="20">
        <f>[9]Raw!Q32</f>
        <v>0</v>
      </c>
      <c r="H10" s="20">
        <f>[9]Raw!R32</f>
        <v>0</v>
      </c>
      <c r="I10" s="20">
        <f>[9]Raw!S32</f>
        <v>0</v>
      </c>
      <c r="J10" s="20">
        <f>[9]Raw!T32</f>
        <v>0</v>
      </c>
      <c r="K10" s="20">
        <f>[9]Raw!U32</f>
        <v>0</v>
      </c>
      <c r="L10" s="20">
        <f>[9]Raw!V32</f>
        <v>0</v>
      </c>
      <c r="M10" s="20">
        <f>[9]Raw!W32</f>
        <v>9.5049504950495045</v>
      </c>
      <c r="N10" s="20">
        <f>[9]Raw!X32</f>
        <v>0</v>
      </c>
      <c r="O10" s="21"/>
      <c r="P10" s="22">
        <f>[9]Raw!J32</f>
        <v>9.5049504950495045</v>
      </c>
      <c r="R10" s="43">
        <f t="shared" si="1"/>
        <v>0</v>
      </c>
      <c r="T10" s="48"/>
    </row>
    <row r="11" spans="1:20" ht="12.75" customHeight="1" x14ac:dyDescent="0.15">
      <c r="A11" s="19" t="str">
        <f>[9]Raw!A33</f>
        <v>Lynx</v>
      </c>
      <c r="B11" s="20">
        <f>[9]Raw!L33</f>
        <v>0</v>
      </c>
      <c r="C11" s="20">
        <f>[9]Raw!M33</f>
        <v>0</v>
      </c>
      <c r="D11" s="20">
        <f>[9]Raw!N33</f>
        <v>0</v>
      </c>
      <c r="E11" s="20">
        <f>[9]Raw!O33</f>
        <v>0</v>
      </c>
      <c r="F11" s="20">
        <f>[9]Raw!P33</f>
        <v>0</v>
      </c>
      <c r="G11" s="20">
        <f>[9]Raw!Q33</f>
        <v>0</v>
      </c>
      <c r="H11" s="20">
        <f>[9]Raw!R33</f>
        <v>0</v>
      </c>
      <c r="I11" s="20">
        <f>[9]Raw!S33</f>
        <v>0</v>
      </c>
      <c r="J11" s="20">
        <f>[9]Raw!T33</f>
        <v>0</v>
      </c>
      <c r="K11" s="20">
        <f>[9]Raw!U33</f>
        <v>0</v>
      </c>
      <c r="L11" s="20">
        <f>[9]Raw!V33</f>
        <v>0</v>
      </c>
      <c r="M11" s="20">
        <f>[9]Raw!W33</f>
        <v>2.3762376237623761</v>
      </c>
      <c r="N11" s="20">
        <f>[9]Raw!X33</f>
        <v>0</v>
      </c>
      <c r="O11" s="21"/>
      <c r="P11" s="22">
        <f>[9]Raw!J33</f>
        <v>2.3762376237623761</v>
      </c>
      <c r="R11" s="43">
        <f t="shared" si="1"/>
        <v>0</v>
      </c>
      <c r="T11" s="48"/>
    </row>
    <row r="12" spans="1:20" ht="12.75" customHeight="1" x14ac:dyDescent="0.15">
      <c r="A12" s="19" t="str">
        <f>[9]Raw!A34</f>
        <v>Marmot</v>
      </c>
      <c r="B12" s="20">
        <f>[9]Raw!L34</f>
        <v>0</v>
      </c>
      <c r="C12" s="20">
        <f>[9]Raw!M34</f>
        <v>0</v>
      </c>
      <c r="D12" s="20">
        <f>[9]Raw!N34</f>
        <v>0</v>
      </c>
      <c r="E12" s="20">
        <f>[9]Raw!O34</f>
        <v>0</v>
      </c>
      <c r="F12" s="20">
        <f>[9]Raw!P34</f>
        <v>0</v>
      </c>
      <c r="G12" s="20">
        <f>[9]Raw!Q34</f>
        <v>0</v>
      </c>
      <c r="H12" s="20">
        <f>[9]Raw!R34</f>
        <v>0</v>
      </c>
      <c r="I12" s="20">
        <f>[9]Raw!S34</f>
        <v>0</v>
      </c>
      <c r="J12" s="20">
        <f>[9]Raw!T34</f>
        <v>0</v>
      </c>
      <c r="K12" s="20">
        <f>[9]Raw!U34</f>
        <v>0</v>
      </c>
      <c r="L12" s="20">
        <f>[9]Raw!V34</f>
        <v>0</v>
      </c>
      <c r="M12" s="20">
        <f>[9]Raw!W34</f>
        <v>0</v>
      </c>
      <c r="N12" s="20">
        <f>[9]Raw!X34</f>
        <v>0</v>
      </c>
      <c r="O12" s="21"/>
      <c r="P12" s="22">
        <f>[9]Raw!J34</f>
        <v>0</v>
      </c>
      <c r="R12" s="43">
        <f t="shared" si="1"/>
        <v>0</v>
      </c>
      <c r="T12" s="48"/>
    </row>
    <row r="13" spans="1:20" ht="12.75" customHeight="1" x14ac:dyDescent="0.15">
      <c r="A13" s="19" t="str">
        <f>[9]Raw!A35</f>
        <v>Marten</v>
      </c>
      <c r="B13" s="20">
        <f>[9]Raw!L35</f>
        <v>121.18811881188118</v>
      </c>
      <c r="C13" s="20">
        <f>[9]Raw!M35</f>
        <v>26.138613861386137</v>
      </c>
      <c r="D13" s="20">
        <f>[9]Raw!N35</f>
        <v>0</v>
      </c>
      <c r="E13" s="20">
        <f>[9]Raw!O35</f>
        <v>0</v>
      </c>
      <c r="F13" s="20">
        <f>[9]Raw!P35</f>
        <v>0</v>
      </c>
      <c r="G13" s="20">
        <f>[9]Raw!Q35</f>
        <v>0</v>
      </c>
      <c r="H13" s="20">
        <f>[9]Raw!R35</f>
        <v>0</v>
      </c>
      <c r="I13" s="20">
        <f>[9]Raw!S35</f>
        <v>0</v>
      </c>
      <c r="J13" s="20">
        <f>[9]Raw!T35</f>
        <v>0</v>
      </c>
      <c r="K13" s="20">
        <f>[9]Raw!U35</f>
        <v>0</v>
      </c>
      <c r="L13" s="20">
        <f>[9]Raw!V35</f>
        <v>109.3069306930693</v>
      </c>
      <c r="M13" s="20">
        <f>[9]Raw!W35</f>
        <v>133.06930693069305</v>
      </c>
      <c r="N13" s="20">
        <f>[9]Raw!X35</f>
        <v>0</v>
      </c>
      <c r="O13" s="21"/>
      <c r="P13" s="22">
        <f>[9]Raw!J35</f>
        <v>389.70297029702965</v>
      </c>
      <c r="R13" s="43">
        <f t="shared" si="1"/>
        <v>0</v>
      </c>
      <c r="T13" s="48"/>
    </row>
    <row r="14" spans="1:20" ht="12.75" customHeight="1" x14ac:dyDescent="0.15">
      <c r="A14" s="19" t="str">
        <f>[9]Raw!A36</f>
        <v>Mink</v>
      </c>
      <c r="B14" s="20">
        <f>[9]Raw!L36</f>
        <v>0</v>
      </c>
      <c r="C14" s="20">
        <f>[9]Raw!M36</f>
        <v>0</v>
      </c>
      <c r="D14" s="20">
        <f>[9]Raw!N36</f>
        <v>0</v>
      </c>
      <c r="E14" s="20">
        <f>[9]Raw!O36</f>
        <v>0</v>
      </c>
      <c r="F14" s="20">
        <f>[9]Raw!P36</f>
        <v>0</v>
      </c>
      <c r="G14" s="20">
        <f>[9]Raw!Q36</f>
        <v>0</v>
      </c>
      <c r="H14" s="20">
        <f>[9]Raw!R36</f>
        <v>0</v>
      </c>
      <c r="I14" s="20">
        <f>[9]Raw!S36</f>
        <v>0</v>
      </c>
      <c r="J14" s="20">
        <f>[9]Raw!T36</f>
        <v>0</v>
      </c>
      <c r="K14" s="20">
        <f>[9]Raw!U36</f>
        <v>0</v>
      </c>
      <c r="L14" s="20">
        <f>[9]Raw!V36</f>
        <v>24</v>
      </c>
      <c r="M14" s="20">
        <f>[9]Raw!W36</f>
        <v>24</v>
      </c>
      <c r="N14" s="20">
        <f>[9]Raw!X36</f>
        <v>0</v>
      </c>
      <c r="O14" s="21"/>
      <c r="P14" s="22">
        <f>[9]Raw!J36</f>
        <v>48</v>
      </c>
      <c r="R14" s="43">
        <f t="shared" si="1"/>
        <v>0</v>
      </c>
      <c r="T14" s="48"/>
    </row>
    <row r="15" spans="1:20" ht="12.75" customHeight="1" x14ac:dyDescent="0.15">
      <c r="A15" s="19" t="str">
        <f>[9]Raw!A37</f>
        <v>Muskrat</v>
      </c>
      <c r="B15" s="20">
        <f>[9]Raw!L37</f>
        <v>0</v>
      </c>
      <c r="C15" s="20">
        <f>[9]Raw!M37</f>
        <v>0</v>
      </c>
      <c r="D15" s="20">
        <f>[9]Raw!N37</f>
        <v>0</v>
      </c>
      <c r="E15" s="20">
        <f>[9]Raw!O37</f>
        <v>0</v>
      </c>
      <c r="F15" s="20">
        <f>[9]Raw!P37</f>
        <v>0</v>
      </c>
      <c r="G15" s="20">
        <f>[9]Raw!Q37</f>
        <v>0</v>
      </c>
      <c r="H15" s="20">
        <f>[9]Raw!R37</f>
        <v>0</v>
      </c>
      <c r="I15" s="20">
        <f>[9]Raw!S37</f>
        <v>0</v>
      </c>
      <c r="J15" s="20">
        <f>[9]Raw!T37</f>
        <v>0</v>
      </c>
      <c r="K15" s="20">
        <f>[9]Raw!U37</f>
        <v>0</v>
      </c>
      <c r="L15" s="20">
        <f>[9]Raw!V37</f>
        <v>0</v>
      </c>
      <c r="M15" s="20">
        <f>[9]Raw!W37</f>
        <v>0</v>
      </c>
      <c r="N15" s="20">
        <f>[9]Raw!X37</f>
        <v>0</v>
      </c>
      <c r="O15" s="21"/>
      <c r="P15" s="22">
        <f>[9]Raw!J37</f>
        <v>0</v>
      </c>
      <c r="R15" s="43">
        <f t="shared" si="1"/>
        <v>0</v>
      </c>
      <c r="T15" s="48"/>
    </row>
    <row r="16" spans="1:20" ht="12.75" customHeight="1" x14ac:dyDescent="0.15">
      <c r="A16" s="19" t="str">
        <f>[9]Raw!A38</f>
        <v>Porcupine</v>
      </c>
      <c r="B16" s="20">
        <f>[9]Raw!L38</f>
        <v>0</v>
      </c>
      <c r="C16" s="20">
        <f>[9]Raw!M38</f>
        <v>0</v>
      </c>
      <c r="D16" s="20">
        <f>[9]Raw!N38</f>
        <v>0</v>
      </c>
      <c r="E16" s="20">
        <f>[9]Raw!O38</f>
        <v>0</v>
      </c>
      <c r="F16" s="20">
        <f>[9]Raw!P38</f>
        <v>0</v>
      </c>
      <c r="G16" s="20">
        <f>[9]Raw!Q38</f>
        <v>0</v>
      </c>
      <c r="H16" s="20">
        <f>[9]Raw!R38</f>
        <v>0</v>
      </c>
      <c r="I16" s="20">
        <f>[9]Raw!S38</f>
        <v>0</v>
      </c>
      <c r="J16" s="20">
        <f>[9]Raw!T38</f>
        <v>0</v>
      </c>
      <c r="K16" s="20">
        <f>[9]Raw!U38</f>
        <v>0</v>
      </c>
      <c r="L16" s="20">
        <f>[9]Raw!V38</f>
        <v>0</v>
      </c>
      <c r="M16" s="20">
        <f>[9]Raw!W38</f>
        <v>0</v>
      </c>
      <c r="N16" s="20">
        <f>[9]Raw!X38</f>
        <v>0</v>
      </c>
      <c r="O16" s="21"/>
      <c r="P16" s="22">
        <f>[9]Raw!J38</f>
        <v>0</v>
      </c>
      <c r="R16" s="43">
        <f t="shared" si="1"/>
        <v>0</v>
      </c>
      <c r="T16" s="48"/>
    </row>
    <row r="17" spans="1:20" ht="12.75" customHeight="1" x14ac:dyDescent="0.15">
      <c r="A17" s="19" t="str">
        <f>[9]Raw!A39</f>
        <v>Red (tree) squirrel</v>
      </c>
      <c r="B17" s="20">
        <f>[9]Raw!L39</f>
        <v>0</v>
      </c>
      <c r="C17" s="20">
        <f>[9]Raw!M39</f>
        <v>0</v>
      </c>
      <c r="D17" s="20">
        <f>[9]Raw!N39</f>
        <v>0</v>
      </c>
      <c r="E17" s="20">
        <f>[9]Raw!O39</f>
        <v>9.5049504950495045</v>
      </c>
      <c r="F17" s="20">
        <f>[9]Raw!P39</f>
        <v>9.5049504950495045</v>
      </c>
      <c r="G17" s="20">
        <f>[9]Raw!Q39</f>
        <v>0</v>
      </c>
      <c r="H17" s="20">
        <f>[9]Raw!R39</f>
        <v>0</v>
      </c>
      <c r="I17" s="20">
        <f>[9]Raw!S39</f>
        <v>9.5049504950495045</v>
      </c>
      <c r="J17" s="20">
        <f>[9]Raw!T39</f>
        <v>0</v>
      </c>
      <c r="K17" s="20">
        <f>[9]Raw!U39</f>
        <v>9.5049504950495045</v>
      </c>
      <c r="L17" s="20">
        <f>[9]Raw!V39</f>
        <v>0</v>
      </c>
      <c r="M17" s="20">
        <f>[9]Raw!W39</f>
        <v>0</v>
      </c>
      <c r="N17" s="20">
        <f>[9]Raw!X39</f>
        <v>0</v>
      </c>
      <c r="O17" s="21"/>
      <c r="P17" s="22">
        <f>[9]Raw!J39</f>
        <v>38.019801980198018</v>
      </c>
      <c r="R17" s="43">
        <f t="shared" si="1"/>
        <v>0</v>
      </c>
      <c r="T17" s="48"/>
    </row>
    <row r="18" spans="1:20" ht="12.75" customHeight="1" x14ac:dyDescent="0.15">
      <c r="A18" s="19" t="str">
        <f>[9]Raw!A40</f>
        <v>Weasel</v>
      </c>
      <c r="B18" s="20">
        <f>[9]Raw!L40</f>
        <v>7.1287128712871279</v>
      </c>
      <c r="C18" s="20">
        <f>[9]Raw!M40</f>
        <v>7.1287128712871279</v>
      </c>
      <c r="D18" s="20">
        <f>[9]Raw!N40</f>
        <v>0</v>
      </c>
      <c r="E18" s="20">
        <f>[9]Raw!O40</f>
        <v>0</v>
      </c>
      <c r="F18" s="20">
        <f>[9]Raw!P40</f>
        <v>0</v>
      </c>
      <c r="G18" s="20">
        <f>[9]Raw!Q40</f>
        <v>0</v>
      </c>
      <c r="H18" s="20">
        <f>[9]Raw!R40</f>
        <v>0</v>
      </c>
      <c r="I18" s="20">
        <f>[9]Raw!S40</f>
        <v>0</v>
      </c>
      <c r="J18" s="20">
        <f>[9]Raw!T40</f>
        <v>0</v>
      </c>
      <c r="K18" s="20">
        <f>[9]Raw!U40</f>
        <v>0</v>
      </c>
      <c r="L18" s="20">
        <f>[9]Raw!V40</f>
        <v>0</v>
      </c>
      <c r="M18" s="20">
        <f>[9]Raw!W40</f>
        <v>11.881188118811881</v>
      </c>
      <c r="N18" s="20">
        <f>[9]Raw!X40</f>
        <v>0</v>
      </c>
      <c r="O18" s="21"/>
      <c r="P18" s="22">
        <f>[9]Raw!J40</f>
        <v>26.138613861386137</v>
      </c>
      <c r="R18" s="43">
        <f t="shared" si="1"/>
        <v>0</v>
      </c>
      <c r="T18" s="48"/>
    </row>
    <row r="19" spans="1:20" ht="12.75" customHeight="1" x14ac:dyDescent="0.15">
      <c r="A19" s="19" t="str">
        <f>[9]Raw!A41</f>
        <v>Gray wolf</v>
      </c>
      <c r="B19" s="20">
        <f>[9]Raw!L41</f>
        <v>0</v>
      </c>
      <c r="C19" s="20">
        <f>[9]Raw!M41</f>
        <v>4.7524752475247523</v>
      </c>
      <c r="D19" s="20">
        <f>[9]Raw!N41</f>
        <v>0</v>
      </c>
      <c r="E19" s="20">
        <f>[9]Raw!O41</f>
        <v>0</v>
      </c>
      <c r="F19" s="20">
        <f>[9]Raw!P41</f>
        <v>0</v>
      </c>
      <c r="G19" s="20">
        <f>[9]Raw!Q41</f>
        <v>0</v>
      </c>
      <c r="H19" s="20">
        <f>[9]Raw!R41</f>
        <v>0</v>
      </c>
      <c r="I19" s="20">
        <f>[9]Raw!S41</f>
        <v>0</v>
      </c>
      <c r="J19" s="20">
        <f>[9]Raw!T41</f>
        <v>0</v>
      </c>
      <c r="K19" s="20">
        <f>[9]Raw!U41</f>
        <v>0</v>
      </c>
      <c r="L19" s="20">
        <f>[9]Raw!V41</f>
        <v>0</v>
      </c>
      <c r="M19" s="20">
        <f>[9]Raw!W41</f>
        <v>0</v>
      </c>
      <c r="N19" s="20">
        <f>[9]Raw!X41</f>
        <v>0</v>
      </c>
      <c r="O19" s="21"/>
      <c r="P19" s="22">
        <f>[9]Raw!J41</f>
        <v>4.7524752475247523</v>
      </c>
      <c r="R19" s="43">
        <f t="shared" si="1"/>
        <v>0</v>
      </c>
      <c r="T19" s="48"/>
    </row>
    <row r="20" spans="1:20" ht="12.75" customHeight="1" x14ac:dyDescent="0.15">
      <c r="A20" s="19" t="str">
        <f>[9]Raw!A42</f>
        <v>Wolverine</v>
      </c>
      <c r="B20" s="20">
        <f>[9]Raw!L42</f>
        <v>0</v>
      </c>
      <c r="C20" s="20">
        <f>[9]Raw!M42</f>
        <v>2.3762376237623761</v>
      </c>
      <c r="D20" s="20">
        <f>[9]Raw!N42</f>
        <v>0</v>
      </c>
      <c r="E20" s="20">
        <f>[9]Raw!O42</f>
        <v>0</v>
      </c>
      <c r="F20" s="20">
        <f>[9]Raw!P42</f>
        <v>0</v>
      </c>
      <c r="G20" s="20">
        <f>[9]Raw!Q42</f>
        <v>0</v>
      </c>
      <c r="H20" s="20">
        <f>[9]Raw!R42</f>
        <v>0</v>
      </c>
      <c r="I20" s="20">
        <f>[9]Raw!S42</f>
        <v>0</v>
      </c>
      <c r="J20" s="20">
        <f>[9]Raw!T42</f>
        <v>0</v>
      </c>
      <c r="K20" s="20">
        <f>[9]Raw!U42</f>
        <v>0</v>
      </c>
      <c r="L20" s="20">
        <f>[9]Raw!V42</f>
        <v>0</v>
      </c>
      <c r="M20" s="20">
        <f>[9]Raw!W42</f>
        <v>7.1287128712871279</v>
      </c>
      <c r="N20" s="20">
        <f>[9]Raw!X42</f>
        <v>0</v>
      </c>
      <c r="O20" s="21"/>
      <c r="P20" s="22">
        <f>[9]Raw!J42</f>
        <v>9.5049504950495045</v>
      </c>
      <c r="R20" s="43">
        <f t="shared" si="1"/>
        <v>0</v>
      </c>
      <c r="T20" s="48"/>
    </row>
    <row r="21" spans="1:20" ht="12.75" customHeight="1" x14ac:dyDescent="0.15">
      <c r="A21" s="49" t="s">
        <v>32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6" priority="3" operator="equal">
      <formula>0</formula>
    </cfRule>
  </conditionalFormatting>
  <conditionalFormatting sqref="R4">
    <cfRule type="cellIs" dxfId="5" priority="2" operator="notEqual">
      <formula>0</formula>
    </cfRule>
  </conditionalFormatting>
  <conditionalFormatting sqref="R6:R20">
    <cfRule type="cellIs" dxfId="4" priority="1" operator="notEqual">
      <formula>0</formula>
    </cfRule>
  </conditionalFormatting>
  <printOptions horizontalCentered="1"/>
  <pageMargins left="1" right="1" top="1" bottom="1" header="0.5" footer="0.5"/>
  <pageSetup scale="73" fitToHeight="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72BA-0576-4736-849B-41AF0881337E}">
  <sheetPr>
    <tabColor theme="8" tint="0.79998168889431442"/>
    <pageSetUpPr fitToPage="1"/>
  </sheetPr>
  <dimension ref="A1:S31"/>
  <sheetViews>
    <sheetView zoomScaleNormal="100" workbookViewId="0">
      <selection activeCell="I50" sqref="I50"/>
    </sheetView>
  </sheetViews>
  <sheetFormatPr baseColWidth="10" defaultColWidth="9.1640625" defaultRowHeight="13" x14ac:dyDescent="0.15"/>
  <cols>
    <col min="1" max="1" width="27.33203125" style="2" bestFit="1" customWidth="1"/>
    <col min="2" max="14" width="6.83203125" style="2" customWidth="1"/>
    <col min="15" max="15" width="1.6640625" style="2" customWidth="1"/>
    <col min="16" max="16" width="7" style="7" customWidth="1"/>
    <col min="17" max="17" width="13.5" style="7" customWidth="1"/>
    <col min="18" max="16384" width="9.1640625" style="2"/>
  </cols>
  <sheetData>
    <row r="1" spans="1:19" s="1" customFormat="1" ht="25" customHeight="1" x14ac:dyDescent="0.15">
      <c r="A1" s="54" t="str">
        <f>CONCATENATE("Table n-m.–Estimated marine mammal harvest by month and sex, ", [9]Raw!E10, ", 2015.")</f>
        <v>Table n-m.–Estimated marine mammal harvest by month and sex, Yakutat, 2015.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23"/>
    </row>
    <row r="2" spans="1:19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  <c r="Q2" s="18"/>
    </row>
    <row r="3" spans="1:19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Q3" s="18"/>
      <c r="R3" s="2" t="s">
        <v>28</v>
      </c>
    </row>
    <row r="4" spans="1:19" s="7" customFormat="1" ht="12.75" customHeight="1" x14ac:dyDescent="0.15">
      <c r="A4" s="4" t="str">
        <f>[9]Raw!A43</f>
        <v>Marine mammals</v>
      </c>
      <c r="B4" s="16">
        <f t="shared" ref="B4:N4" si="0">SUM(B6,B7,B12,B13,B17)</f>
        <v>19.009900990099009</v>
      </c>
      <c r="C4" s="16">
        <f t="shared" si="0"/>
        <v>14.257425742574256</v>
      </c>
      <c r="D4" s="16">
        <f t="shared" si="0"/>
        <v>66.534653465346537</v>
      </c>
      <c r="E4" s="16">
        <f t="shared" si="0"/>
        <v>95.049504950495049</v>
      </c>
      <c r="F4" s="16">
        <f t="shared" si="0"/>
        <v>83.168316831683171</v>
      </c>
      <c r="G4" s="16">
        <f t="shared" si="0"/>
        <v>78.415841584158414</v>
      </c>
      <c r="H4" s="16">
        <f t="shared" si="0"/>
        <v>59.405940594059402</v>
      </c>
      <c r="I4" s="16">
        <f t="shared" si="0"/>
        <v>59.405940594059402</v>
      </c>
      <c r="J4" s="16">
        <f t="shared" si="0"/>
        <v>64.158415841584144</v>
      </c>
      <c r="K4" s="16">
        <f t="shared" si="0"/>
        <v>78.415841584158414</v>
      </c>
      <c r="L4" s="16">
        <f t="shared" si="0"/>
        <v>47.524752475247524</v>
      </c>
      <c r="M4" s="16">
        <f t="shared" si="0"/>
        <v>16.633663366336634</v>
      </c>
      <c r="N4" s="16">
        <f t="shared" si="0"/>
        <v>11.881188118811881</v>
      </c>
      <c r="O4" s="17"/>
      <c r="P4" s="16">
        <f>[9]Raw!J43</f>
        <v>693.86138613861385</v>
      </c>
      <c r="Q4" s="13">
        <f>SUM(Q7,P12)</f>
        <v>693.86138613861385</v>
      </c>
      <c r="R4" s="43">
        <f>SUM(B4:N4)-P4</f>
        <v>0</v>
      </c>
      <c r="S4" s="13">
        <f>SUM(B4:N4)</f>
        <v>693.86138613861408</v>
      </c>
    </row>
    <row r="5" spans="1:19" s="7" customFormat="1" ht="12.75" customHeight="1" x14ac:dyDescent="0.15">
      <c r="A5" s="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3"/>
      <c r="Q5" s="13"/>
      <c r="R5" s="43"/>
      <c r="S5" s="13"/>
    </row>
    <row r="6" spans="1:19" ht="12.75" customHeight="1" x14ac:dyDescent="0.15">
      <c r="A6" s="15" t="str">
        <f>[9]Raw!A51</f>
        <v>Fur seal</v>
      </c>
      <c r="B6" s="12">
        <f>[9]Raw!L51</f>
        <v>0</v>
      </c>
      <c r="C6" s="12">
        <f>[9]Raw!M51</f>
        <v>0</v>
      </c>
      <c r="D6" s="12">
        <f>[9]Raw!N51</f>
        <v>0</v>
      </c>
      <c r="E6" s="12">
        <f>[9]Raw!O51</f>
        <v>0</v>
      </c>
      <c r="F6" s="12">
        <f>[9]Raw!P51</f>
        <v>0</v>
      </c>
      <c r="G6" s="12">
        <f>[9]Raw!Q51</f>
        <v>0</v>
      </c>
      <c r="H6" s="12">
        <f>[9]Raw!R51</f>
        <v>0</v>
      </c>
      <c r="I6" s="12">
        <f>[9]Raw!S51</f>
        <v>0</v>
      </c>
      <c r="J6" s="12">
        <f>[9]Raw!T51</f>
        <v>0</v>
      </c>
      <c r="K6" s="12">
        <f>[9]Raw!U51</f>
        <v>0</v>
      </c>
      <c r="L6" s="12">
        <f>[9]Raw!V51</f>
        <v>0</v>
      </c>
      <c r="M6" s="12">
        <f>[9]Raw!W51</f>
        <v>0</v>
      </c>
      <c r="N6" s="12">
        <f>[9]Raw!X51</f>
        <v>0</v>
      </c>
      <c r="P6" s="22">
        <f>[9]Raw!J51</f>
        <v>0</v>
      </c>
      <c r="Q6" s="22"/>
      <c r="R6" s="43"/>
    </row>
    <row r="7" spans="1:19" ht="12.75" customHeight="1" x14ac:dyDescent="0.15">
      <c r="A7" s="15" t="str">
        <f>[9]Raw!A53</f>
        <v>Harbor seal</v>
      </c>
      <c r="B7" s="12">
        <f>[9]Raw!L53</f>
        <v>19.009900990099009</v>
      </c>
      <c r="C7" s="12">
        <f>[9]Raw!M53</f>
        <v>14.257425742574256</v>
      </c>
      <c r="D7" s="12">
        <f>[9]Raw!N53</f>
        <v>30.89108910891089</v>
      </c>
      <c r="E7" s="12">
        <f>[9]Raw!O53</f>
        <v>38.019801980198018</v>
      </c>
      <c r="F7" s="12">
        <f>[9]Raw!P53</f>
        <v>38.019801980198018</v>
      </c>
      <c r="G7" s="12">
        <f>[9]Raw!Q53</f>
        <v>30.89108910891089</v>
      </c>
      <c r="H7" s="12">
        <f>[9]Raw!R53</f>
        <v>28.514851485148512</v>
      </c>
      <c r="I7" s="12">
        <f>[9]Raw!S53</f>
        <v>30.89108910891089</v>
      </c>
      <c r="J7" s="12">
        <f>[9]Raw!T53</f>
        <v>35.64356435643564</v>
      </c>
      <c r="K7" s="12">
        <f>[9]Raw!U53</f>
        <v>30.89108910891089</v>
      </c>
      <c r="L7" s="12">
        <f>[9]Raw!V53</f>
        <v>23.762376237623762</v>
      </c>
      <c r="M7" s="12">
        <f>[9]Raw!W53</f>
        <v>11.881188118811881</v>
      </c>
      <c r="N7" s="12">
        <f>[9]Raw!X53</f>
        <v>11.881188118811881</v>
      </c>
      <c r="P7" s="22">
        <f>[9]Raw!J53</f>
        <v>344.55445544554448</v>
      </c>
      <c r="Q7" s="22">
        <f>SUM(P8:P10)</f>
        <v>344.55445544554453</v>
      </c>
      <c r="R7" s="43"/>
    </row>
    <row r="8" spans="1:19" ht="12.75" customHeight="1" x14ac:dyDescent="0.15">
      <c r="A8" s="26" t="str">
        <f>[9]Raw!A54</f>
        <v>Harbor seal, male</v>
      </c>
      <c r="B8" s="12">
        <f>[9]Raw!L54</f>
        <v>4.7524752475247523</v>
      </c>
      <c r="C8" s="12">
        <f>[9]Raw!M54</f>
        <v>9.5049504950495045</v>
      </c>
      <c r="D8" s="12">
        <f>[9]Raw!N54</f>
        <v>14.257425742574256</v>
      </c>
      <c r="E8" s="12">
        <f>[9]Raw!O54</f>
        <v>23.762376237623762</v>
      </c>
      <c r="F8" s="12">
        <f>[9]Raw!P54</f>
        <v>19.009900990099009</v>
      </c>
      <c r="G8" s="12">
        <f>[9]Raw!Q54</f>
        <v>16.633663366336634</v>
      </c>
      <c r="H8" s="12">
        <f>[9]Raw!R54</f>
        <v>14.257425742574256</v>
      </c>
      <c r="I8" s="12">
        <f>[9]Raw!S54</f>
        <v>16.633663366336634</v>
      </c>
      <c r="J8" s="12">
        <f>[9]Raw!T54</f>
        <v>21.386138613861384</v>
      </c>
      <c r="K8" s="12">
        <f>[9]Raw!U54</f>
        <v>14.257425742574256</v>
      </c>
      <c r="L8" s="12">
        <f>[9]Raw!V54</f>
        <v>9.5049504950495045</v>
      </c>
      <c r="M8" s="12">
        <f>[9]Raw!W54</f>
        <v>7.1287128712871279</v>
      </c>
      <c r="N8" s="12">
        <f>[9]Raw!X54</f>
        <v>7.1287128712871279</v>
      </c>
      <c r="P8" s="22">
        <f>[9]Raw!J54</f>
        <v>178.21782178217825</v>
      </c>
      <c r="Q8" s="22"/>
      <c r="R8" s="43"/>
    </row>
    <row r="9" spans="1:19" ht="12.75" customHeight="1" x14ac:dyDescent="0.15">
      <c r="A9" s="26" t="str">
        <f>[9]Raw!A55</f>
        <v>Harbor seal, female</v>
      </c>
      <c r="B9" s="12">
        <f>[9]Raw!L55</f>
        <v>7.1287128712871279</v>
      </c>
      <c r="C9" s="12">
        <f>[9]Raw!M55</f>
        <v>4.7524752475247523</v>
      </c>
      <c r="D9" s="12">
        <f>[9]Raw!N55</f>
        <v>14.257425742574256</v>
      </c>
      <c r="E9" s="12">
        <f>[9]Raw!O55</f>
        <v>14.257425742574256</v>
      </c>
      <c r="F9" s="12">
        <f>[9]Raw!P55</f>
        <v>19.009900990099009</v>
      </c>
      <c r="G9" s="12">
        <f>[9]Raw!Q55</f>
        <v>14.257425742574256</v>
      </c>
      <c r="H9" s="12">
        <f>[9]Raw!R55</f>
        <v>14.257425742574256</v>
      </c>
      <c r="I9" s="12">
        <f>[9]Raw!S55</f>
        <v>14.257425742574256</v>
      </c>
      <c r="J9" s="12">
        <f>[9]Raw!T55</f>
        <v>14.257425742574256</v>
      </c>
      <c r="K9" s="12">
        <f>[9]Raw!U55</f>
        <v>14.257425742574256</v>
      </c>
      <c r="L9" s="12">
        <f>[9]Raw!V55</f>
        <v>11.881188118811881</v>
      </c>
      <c r="M9" s="12">
        <f>[9]Raw!W55</f>
        <v>4.7524752475247523</v>
      </c>
      <c r="N9" s="12">
        <f>[9]Raw!X55</f>
        <v>4.7524752475247523</v>
      </c>
      <c r="P9" s="22">
        <f>[9]Raw!J55</f>
        <v>152.07920792079204</v>
      </c>
      <c r="Q9" s="22"/>
      <c r="R9" s="43"/>
    </row>
    <row r="10" spans="1:19" ht="12.75" customHeight="1" x14ac:dyDescent="0.15">
      <c r="A10" s="26" t="str">
        <f>[9]Raw!A56</f>
        <v>Harbor seal, unknown sex</v>
      </c>
      <c r="B10" s="12">
        <f>[9]Raw!L56</f>
        <v>7.1287128712871279</v>
      </c>
      <c r="C10" s="12">
        <f>[9]Raw!M56</f>
        <v>0</v>
      </c>
      <c r="D10" s="12">
        <f>[9]Raw!N56</f>
        <v>2.3762376237623761</v>
      </c>
      <c r="E10" s="12">
        <f>[9]Raw!O56</f>
        <v>0</v>
      </c>
      <c r="F10" s="12">
        <f>[9]Raw!P56</f>
        <v>0</v>
      </c>
      <c r="G10" s="12">
        <f>[9]Raw!Q56</f>
        <v>0</v>
      </c>
      <c r="H10" s="12">
        <f>[9]Raw!R56</f>
        <v>0</v>
      </c>
      <c r="I10" s="12">
        <f>[9]Raw!S56</f>
        <v>0</v>
      </c>
      <c r="J10" s="12">
        <f>[9]Raw!T56</f>
        <v>0</v>
      </c>
      <c r="K10" s="12">
        <f>[9]Raw!U56</f>
        <v>2.3762376237623761</v>
      </c>
      <c r="L10" s="12">
        <f>[9]Raw!V56</f>
        <v>2.3762376237623761</v>
      </c>
      <c r="M10" s="12">
        <f>[9]Raw!W56</f>
        <v>0</v>
      </c>
      <c r="N10" s="12">
        <f>[9]Raw!X56</f>
        <v>0</v>
      </c>
      <c r="P10" s="22">
        <f>[9]Raw!J56</f>
        <v>14.257425742574256</v>
      </c>
      <c r="Q10" s="22"/>
      <c r="R10" s="43">
        <f t="shared" ref="R10:R14" si="1">SUM(B10:N10)-P10</f>
        <v>0</v>
      </c>
    </row>
    <row r="11" spans="1:19" ht="12.75" customHeight="1" x14ac:dyDescent="0.15">
      <c r="A11" s="15" t="str">
        <f>[9]Raw!A57</f>
        <v>Unknown seal oil</v>
      </c>
      <c r="B11" s="12">
        <f>[9]Raw!L57</f>
        <v>0</v>
      </c>
      <c r="C11" s="12">
        <f>[9]Raw!M57</f>
        <v>0</v>
      </c>
      <c r="D11" s="12">
        <f>[9]Raw!N57</f>
        <v>0</v>
      </c>
      <c r="E11" s="12">
        <f>[9]Raw!O57</f>
        <v>0</v>
      </c>
      <c r="F11" s="12">
        <f>[9]Raw!P57</f>
        <v>0</v>
      </c>
      <c r="G11" s="12">
        <f>[9]Raw!Q57</f>
        <v>0</v>
      </c>
      <c r="H11" s="12">
        <f>[9]Raw!R57</f>
        <v>0</v>
      </c>
      <c r="I11" s="12">
        <f>[9]Raw!S57</f>
        <v>0</v>
      </c>
      <c r="J11" s="12">
        <f>[9]Raw!T57</f>
        <v>0</v>
      </c>
      <c r="K11" s="12">
        <f>[9]Raw!U57</f>
        <v>0</v>
      </c>
      <c r="L11" s="12">
        <f>[9]Raw!V57</f>
        <v>0</v>
      </c>
      <c r="M11" s="12">
        <f>[9]Raw!W57</f>
        <v>0</v>
      </c>
      <c r="N11" s="12">
        <f>[9]Raw!X57</f>
        <v>0</v>
      </c>
      <c r="P11" s="22">
        <f>[9]Raw!J57</f>
        <v>0</v>
      </c>
      <c r="Q11" s="22"/>
      <c r="R11" s="43">
        <f t="shared" si="1"/>
        <v>0</v>
      </c>
    </row>
    <row r="12" spans="1:19" ht="12.75" customHeight="1" x14ac:dyDescent="0.15">
      <c r="A12" s="15" t="str">
        <f>[9]Raw!A59</f>
        <v>Sea otter</v>
      </c>
      <c r="B12" s="12">
        <f>[9]Raw!L59</f>
        <v>0</v>
      </c>
      <c r="C12" s="12">
        <f>[9]Raw!M59</f>
        <v>0</v>
      </c>
      <c r="D12" s="12">
        <f>[9]Raw!N59</f>
        <v>35.64356435643564</v>
      </c>
      <c r="E12" s="12">
        <f>[9]Raw!O59</f>
        <v>57.029702970297031</v>
      </c>
      <c r="F12" s="12">
        <f>[9]Raw!P59</f>
        <v>45.148514851485146</v>
      </c>
      <c r="G12" s="12">
        <f>[9]Raw!Q59</f>
        <v>47.524752475247524</v>
      </c>
      <c r="H12" s="12">
        <f>[9]Raw!R59</f>
        <v>30.89108910891089</v>
      </c>
      <c r="I12" s="12">
        <f>[9]Raw!S59</f>
        <v>28.514851485148512</v>
      </c>
      <c r="J12" s="12">
        <f>[9]Raw!T59</f>
        <v>28.514851485148512</v>
      </c>
      <c r="K12" s="12">
        <f>[9]Raw!U59</f>
        <v>47.524752475247524</v>
      </c>
      <c r="L12" s="12">
        <f>[9]Raw!V59</f>
        <v>23.762376237623762</v>
      </c>
      <c r="M12" s="12">
        <f>[9]Raw!W59</f>
        <v>4.7524752475247523</v>
      </c>
      <c r="N12" s="12">
        <f>[9]Raw!X59</f>
        <v>0</v>
      </c>
      <c r="P12" s="22">
        <f>[9]Raw!J59</f>
        <v>349.30693069306932</v>
      </c>
      <c r="Q12" s="22"/>
      <c r="R12" s="43">
        <f t="shared" si="1"/>
        <v>0</v>
      </c>
    </row>
    <row r="13" spans="1:19" ht="12.75" customHeight="1" x14ac:dyDescent="0.15">
      <c r="A13" s="15" t="str">
        <f>[9]Raw!A61</f>
        <v>Steller sea lion</v>
      </c>
      <c r="B13" s="12">
        <f>[9]Raw!L61</f>
        <v>0</v>
      </c>
      <c r="C13" s="12">
        <f>[9]Raw!M61</f>
        <v>0</v>
      </c>
      <c r="D13" s="12">
        <f>[9]Raw!N61</f>
        <v>0</v>
      </c>
      <c r="E13" s="12">
        <f>[9]Raw!O61</f>
        <v>0</v>
      </c>
      <c r="F13" s="12">
        <f>[9]Raw!P61</f>
        <v>0</v>
      </c>
      <c r="G13" s="12">
        <f>[9]Raw!Q61</f>
        <v>0</v>
      </c>
      <c r="H13" s="12">
        <f>[9]Raw!R61</f>
        <v>0</v>
      </c>
      <c r="I13" s="12">
        <f>[9]Raw!S61</f>
        <v>0</v>
      </c>
      <c r="J13" s="12">
        <f>[9]Raw!T61</f>
        <v>0</v>
      </c>
      <c r="K13" s="12">
        <f>[9]Raw!U61</f>
        <v>0</v>
      </c>
      <c r="L13" s="12">
        <f>[9]Raw!V61</f>
        <v>0</v>
      </c>
      <c r="M13" s="12">
        <f>[9]Raw!W61</f>
        <v>0</v>
      </c>
      <c r="N13" s="12">
        <f>[9]Raw!X61</f>
        <v>0</v>
      </c>
      <c r="P13" s="22">
        <f>[9]Raw!J61</f>
        <v>0</v>
      </c>
      <c r="Q13" s="22"/>
      <c r="R13" s="43">
        <f t="shared" si="1"/>
        <v>0</v>
      </c>
    </row>
    <row r="14" spans="1:19" ht="12.75" customHeight="1" x14ac:dyDescent="0.15">
      <c r="A14" s="26" t="str">
        <f>[9]Raw!A62</f>
        <v>Steller sea lion, male</v>
      </c>
      <c r="B14" s="12">
        <f>[9]Raw!L62</f>
        <v>0</v>
      </c>
      <c r="C14" s="12">
        <f>[9]Raw!M62</f>
        <v>0</v>
      </c>
      <c r="D14" s="12">
        <f>[9]Raw!N62</f>
        <v>0</v>
      </c>
      <c r="E14" s="12">
        <f>[9]Raw!O62</f>
        <v>0</v>
      </c>
      <c r="F14" s="12">
        <f>[9]Raw!P62</f>
        <v>0</v>
      </c>
      <c r="G14" s="12">
        <f>[9]Raw!Q62</f>
        <v>0</v>
      </c>
      <c r="H14" s="12">
        <f>[9]Raw!R62</f>
        <v>0</v>
      </c>
      <c r="I14" s="12">
        <f>[9]Raw!S62</f>
        <v>0</v>
      </c>
      <c r="J14" s="12">
        <f>[9]Raw!T62</f>
        <v>0</v>
      </c>
      <c r="K14" s="12">
        <f>[9]Raw!U62</f>
        <v>0</v>
      </c>
      <c r="L14" s="12">
        <f>[9]Raw!V62</f>
        <v>0</v>
      </c>
      <c r="M14" s="12">
        <f>[9]Raw!W62</f>
        <v>0</v>
      </c>
      <c r="N14" s="12">
        <f>[9]Raw!X62</f>
        <v>0</v>
      </c>
      <c r="P14" s="22">
        <f>[9]Raw!J62</f>
        <v>0</v>
      </c>
      <c r="Q14" s="22"/>
      <c r="R14" s="43">
        <f t="shared" si="1"/>
        <v>0</v>
      </c>
    </row>
    <row r="15" spans="1:19" ht="14" x14ac:dyDescent="0.15">
      <c r="A15" s="26" t="str">
        <f>[9]Raw!A63</f>
        <v>Steller sea lion, female</v>
      </c>
      <c r="B15" s="12">
        <f>[9]Raw!L63</f>
        <v>0</v>
      </c>
      <c r="C15" s="12">
        <f>[9]Raw!M63</f>
        <v>0</v>
      </c>
      <c r="D15" s="12">
        <f>[9]Raw!N63</f>
        <v>0</v>
      </c>
      <c r="E15" s="12">
        <f>[9]Raw!O63</f>
        <v>0</v>
      </c>
      <c r="F15" s="12">
        <f>[9]Raw!P63</f>
        <v>0</v>
      </c>
      <c r="G15" s="12">
        <f>[9]Raw!Q63</f>
        <v>0</v>
      </c>
      <c r="H15" s="12">
        <f>[9]Raw!R63</f>
        <v>0</v>
      </c>
      <c r="I15" s="12">
        <f>[9]Raw!S63</f>
        <v>0</v>
      </c>
      <c r="J15" s="12">
        <f>[9]Raw!T63</f>
        <v>0</v>
      </c>
      <c r="K15" s="12">
        <f>[9]Raw!U63</f>
        <v>0</v>
      </c>
      <c r="L15" s="12">
        <f>[9]Raw!V63</f>
        <v>0</v>
      </c>
      <c r="M15" s="12">
        <f>[9]Raw!W63</f>
        <v>0</v>
      </c>
      <c r="N15" s="12">
        <f>[9]Raw!X63</f>
        <v>0</v>
      </c>
      <c r="P15" s="22">
        <f>[9]Raw!J63</f>
        <v>0</v>
      </c>
      <c r="Q15" s="22"/>
      <c r="R15" s="43">
        <f>SUM(B15:N15)-P15</f>
        <v>0</v>
      </c>
    </row>
    <row r="16" spans="1:19" ht="12.75" customHeight="1" x14ac:dyDescent="0.15">
      <c r="A16" s="26" t="str">
        <f>[9]Raw!A64</f>
        <v>Steller sea lion, unknown sex</v>
      </c>
      <c r="B16" s="12">
        <f>[9]Raw!L64</f>
        <v>0</v>
      </c>
      <c r="C16" s="12">
        <f>[9]Raw!M64</f>
        <v>0</v>
      </c>
      <c r="D16" s="12">
        <f>[9]Raw!N64</f>
        <v>0</v>
      </c>
      <c r="E16" s="12">
        <f>[9]Raw!O64</f>
        <v>0</v>
      </c>
      <c r="F16" s="12">
        <f>[9]Raw!P64</f>
        <v>0</v>
      </c>
      <c r="G16" s="12">
        <f>[9]Raw!Q64</f>
        <v>0</v>
      </c>
      <c r="H16" s="12">
        <f>[9]Raw!R64</f>
        <v>0</v>
      </c>
      <c r="I16" s="12">
        <f>[9]Raw!S64</f>
        <v>0</v>
      </c>
      <c r="J16" s="12">
        <f>[9]Raw!T64</f>
        <v>0</v>
      </c>
      <c r="K16" s="12">
        <f>[9]Raw!U64</f>
        <v>0</v>
      </c>
      <c r="L16" s="12">
        <f>[9]Raw!V64</f>
        <v>0</v>
      </c>
      <c r="M16" s="12">
        <f>[9]Raw!W64</f>
        <v>0</v>
      </c>
      <c r="N16" s="12">
        <f>[9]Raw!X64</f>
        <v>0</v>
      </c>
      <c r="P16" s="22">
        <f>[9]Raw!J64</f>
        <v>0</v>
      </c>
      <c r="Q16" s="22"/>
      <c r="R16" s="43">
        <f t="shared" ref="R16:R17" si="2">SUM(B16:N16)-P16</f>
        <v>0</v>
      </c>
    </row>
    <row r="17" spans="1:18" ht="12.75" customHeight="1" x14ac:dyDescent="0.15">
      <c r="A17" s="15" t="str">
        <f>[9]Raw!A67</f>
        <v>Unknown whale</v>
      </c>
      <c r="B17" s="12">
        <f>[9]Raw!L67</f>
        <v>0</v>
      </c>
      <c r="C17" s="12">
        <f>[9]Raw!M67</f>
        <v>0</v>
      </c>
      <c r="D17" s="12">
        <f>[9]Raw!N67</f>
        <v>0</v>
      </c>
      <c r="E17" s="12">
        <f>[9]Raw!O67</f>
        <v>0</v>
      </c>
      <c r="F17" s="12">
        <f>[9]Raw!P67</f>
        <v>0</v>
      </c>
      <c r="G17" s="12">
        <f>[9]Raw!Q67</f>
        <v>0</v>
      </c>
      <c r="H17" s="12">
        <f>[9]Raw!R67</f>
        <v>0</v>
      </c>
      <c r="I17" s="12">
        <f>[9]Raw!S67</f>
        <v>0</v>
      </c>
      <c r="J17" s="12">
        <f>[9]Raw!T67</f>
        <v>0</v>
      </c>
      <c r="K17" s="12">
        <f>[9]Raw!U67</f>
        <v>0</v>
      </c>
      <c r="L17" s="12">
        <f>[9]Raw!V67</f>
        <v>0</v>
      </c>
      <c r="M17" s="12">
        <f>[9]Raw!W67</f>
        <v>0</v>
      </c>
      <c r="N17" s="12">
        <f>[9]Raw!X67</f>
        <v>0</v>
      </c>
      <c r="P17" s="22">
        <f>[9]Raw!J65</f>
        <v>0</v>
      </c>
      <c r="Q17" s="22"/>
      <c r="R17" s="43">
        <f t="shared" si="2"/>
        <v>0</v>
      </c>
    </row>
    <row r="18" spans="1:18" ht="12.75" customHeight="1" x14ac:dyDescent="0.15">
      <c r="A18" s="49" t="s">
        <v>32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15"/>
      <c r="R18" s="43" t="e">
        <f>SUM(#REF!)-#REF!</f>
        <v>#REF!</v>
      </c>
    </row>
    <row r="19" spans="1:18" ht="12.75" customHeight="1" x14ac:dyDescent="0.15">
      <c r="P19" s="13"/>
      <c r="Q19" s="13"/>
      <c r="R19" s="43" t="e">
        <f>SUM(#REF!)-#REF!</f>
        <v>#REF!</v>
      </c>
    </row>
    <row r="20" spans="1:18" x14ac:dyDescent="0.15">
      <c r="R20" s="43" t="e">
        <f>SUM(#REF!)-#REF!</f>
        <v>#REF!</v>
      </c>
    </row>
    <row r="21" spans="1:18" x14ac:dyDescent="0.15">
      <c r="R21" s="43" t="e">
        <f>SUM(#REF!)-#REF!</f>
        <v>#REF!</v>
      </c>
    </row>
    <row r="22" spans="1:18" ht="12.75" hidden="1" customHeight="1" x14ac:dyDescent="0.15">
      <c r="R22" s="43" t="e">
        <f>SUM(#REF!)-#REF!</f>
        <v>#REF!</v>
      </c>
    </row>
    <row r="23" spans="1:18" ht="12.75" customHeight="1" x14ac:dyDescent="0.15">
      <c r="R23" s="43"/>
    </row>
    <row r="24" spans="1:18" ht="12.75" hidden="1" customHeight="1" x14ac:dyDescent="0.15">
      <c r="R24" s="43"/>
    </row>
    <row r="25" spans="1:18" ht="12.75" hidden="1" customHeight="1" x14ac:dyDescent="0.15">
      <c r="R25" s="43"/>
    </row>
    <row r="26" spans="1:18" ht="12.75" hidden="1" customHeight="1" x14ac:dyDescent="0.15">
      <c r="R26" s="43"/>
    </row>
    <row r="27" spans="1:18" ht="12.75" customHeight="1" x14ac:dyDescent="0.15">
      <c r="R27" s="43"/>
    </row>
    <row r="28" spans="1:18" ht="12.75" hidden="1" customHeight="1" x14ac:dyDescent="0.15">
      <c r="R28" s="43"/>
    </row>
    <row r="29" spans="1:18" ht="12.75" hidden="1" customHeight="1" x14ac:dyDescent="0.15">
      <c r="R29" s="43"/>
    </row>
    <row r="30" spans="1:18" ht="12.75" hidden="1" customHeight="1" x14ac:dyDescent="0.15">
      <c r="R30" s="43"/>
    </row>
    <row r="31" spans="1:18" ht="12.75" customHeight="1" x14ac:dyDescent="0.15"/>
  </sheetData>
  <mergeCells count="6">
    <mergeCell ref="A18:P18"/>
    <mergeCell ref="A1:P1"/>
    <mergeCell ref="A2:A3"/>
    <mergeCell ref="B2:N2"/>
    <mergeCell ref="O2:O3"/>
    <mergeCell ref="P2:P3"/>
  </mergeCells>
  <conditionalFormatting sqref="B4:Q17">
    <cfRule type="cellIs" dxfId="3" priority="2" operator="equal">
      <formula>0</formula>
    </cfRule>
  </conditionalFormatting>
  <conditionalFormatting sqref="R4:R30">
    <cfRule type="cellIs" dxfId="2" priority="1" operator="notEqual">
      <formula>0</formula>
    </cfRule>
  </conditionalFormatting>
  <printOptions horizontalCentered="1"/>
  <pageMargins left="1" right="1" top="1" bottom="1" header="0.5" footer="0.5"/>
  <pageSetup scale="71" fitToHeight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4CAA-2DEE-4E12-A7BA-E8C242765CDE}">
  <sheetPr>
    <tabColor theme="8" tint="0.79998168889431442"/>
  </sheetPr>
  <dimension ref="A1:Q35"/>
  <sheetViews>
    <sheetView zoomScaleNormal="100" workbookViewId="0">
      <selection activeCell="I50" sqref="I50"/>
    </sheetView>
  </sheetViews>
  <sheetFormatPr baseColWidth="10" defaultColWidth="9.1640625" defaultRowHeight="13" x14ac:dyDescent="0.15"/>
  <cols>
    <col min="1" max="1" width="26.83203125" style="2" bestFit="1" customWidth="1"/>
    <col min="2" max="5" width="7.33203125" style="2" customWidth="1"/>
    <col min="6" max="6" width="8.6640625" style="2" customWidth="1"/>
    <col min="7" max="7" width="1.6640625" style="2" customWidth="1"/>
    <col min="8" max="8" width="7.33203125" style="2" customWidth="1"/>
    <col min="9" max="16384" width="9.1640625" style="2"/>
  </cols>
  <sheetData>
    <row r="1" spans="1:15" s="1" customFormat="1" ht="25" customHeight="1" x14ac:dyDescent="0.15">
      <c r="A1" s="54" t="str">
        <f>CONCATENATE("Table n-m.–Estimated bird harvest by season, ", [9]Raw!E10, ", 2015.")</f>
        <v>Table n-m.–Estimated bird harvest by season, Yakutat, 2015.</v>
      </c>
      <c r="B1" s="54"/>
      <c r="C1" s="54"/>
      <c r="D1" s="54"/>
      <c r="E1" s="54"/>
      <c r="F1" s="54"/>
      <c r="G1" s="54"/>
      <c r="H1" s="54"/>
    </row>
    <row r="2" spans="1:15" ht="12.75" customHeight="1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15" ht="25" customHeight="1" x14ac:dyDescent="0.15">
      <c r="A3" s="57"/>
      <c r="B3" s="31" t="s">
        <v>23</v>
      </c>
      <c r="C3" s="31" t="s">
        <v>24</v>
      </c>
      <c r="D3" s="31" t="s">
        <v>25</v>
      </c>
      <c r="E3" s="31" t="s">
        <v>22</v>
      </c>
      <c r="F3" s="32" t="s">
        <v>30</v>
      </c>
      <c r="G3" s="59"/>
      <c r="H3" s="61"/>
      <c r="J3" s="2" t="s">
        <v>28</v>
      </c>
      <c r="K3" s="62" t="s">
        <v>31</v>
      </c>
      <c r="L3" s="62"/>
      <c r="M3" s="62"/>
      <c r="N3" s="62"/>
      <c r="O3" s="62"/>
    </row>
    <row r="4" spans="1:15" s="7" customFormat="1" ht="12.75" customHeight="1" x14ac:dyDescent="0.15">
      <c r="A4" s="4" t="s">
        <v>27</v>
      </c>
      <c r="B4" s="13">
        <f>SUM(B6:B30)</f>
        <v>0</v>
      </c>
      <c r="C4" s="13">
        <f>SUM(C6:C30)</f>
        <v>0</v>
      </c>
      <c r="D4" s="13">
        <f>SUM(D6:D30)</f>
        <v>1347.3267326732675</v>
      </c>
      <c r="E4" s="13">
        <f>SUM(E6:E30)</f>
        <v>154.45544554455444</v>
      </c>
      <c r="F4" s="13">
        <f>SUM(F6:F30)</f>
        <v>0</v>
      </c>
      <c r="G4" s="17"/>
      <c r="H4" s="13">
        <f>SUM(H6:H30)</f>
        <v>1501.7821782178221</v>
      </c>
      <c r="J4" s="43">
        <f>SUM(B4:F4)-H4</f>
        <v>0</v>
      </c>
      <c r="K4" s="62"/>
      <c r="L4" s="62"/>
      <c r="M4" s="62"/>
      <c r="N4" s="62"/>
      <c r="O4" s="62"/>
    </row>
    <row r="5" spans="1:15" ht="12.75" customHeight="1" x14ac:dyDescent="0.15">
      <c r="A5" s="8"/>
      <c r="B5" s="12"/>
      <c r="C5" s="12"/>
      <c r="D5" s="12"/>
      <c r="E5" s="12"/>
      <c r="F5" s="12"/>
      <c r="H5" s="12"/>
      <c r="K5" s="62"/>
      <c r="L5" s="62"/>
      <c r="M5" s="62"/>
      <c r="N5" s="62"/>
      <c r="O5" s="62"/>
    </row>
    <row r="6" spans="1:15" ht="12.75" customHeight="1" x14ac:dyDescent="0.15">
      <c r="A6" s="11" t="str">
        <f>[9]Raw!A70</f>
        <v>Canvasback</v>
      </c>
      <c r="B6" s="12">
        <f>[9]Raw!Y70</f>
        <v>0</v>
      </c>
      <c r="C6" s="12">
        <v>0</v>
      </c>
      <c r="D6" s="12">
        <f>[9]Raw!AA70+[9]Raw!Z70+[9]Raw!Y70</f>
        <v>2.3762376237623761</v>
      </c>
      <c r="E6" s="12">
        <f>[9]Raw!AB70</f>
        <v>0</v>
      </c>
      <c r="F6" s="12">
        <f>[9]Raw!X63</f>
        <v>0</v>
      </c>
      <c r="H6" s="13">
        <f>[9]Raw!J70</f>
        <v>2.3762376237623761</v>
      </c>
      <c r="J6" s="43">
        <f t="shared" ref="J6:J20" si="0">SUM(B6:F6)-H6</f>
        <v>0</v>
      </c>
      <c r="K6" s="62"/>
      <c r="L6" s="62"/>
      <c r="M6" s="62"/>
      <c r="N6" s="62"/>
      <c r="O6" s="62"/>
    </row>
    <row r="7" spans="1:15" ht="12.75" customHeight="1" x14ac:dyDescent="0.15">
      <c r="A7" s="11" t="str">
        <f>[9]Raw!A71</f>
        <v>Unknown goldeneye</v>
      </c>
      <c r="B7" s="12">
        <f>[9]Raw!Y71</f>
        <v>0</v>
      </c>
      <c r="C7" s="12">
        <v>0</v>
      </c>
      <c r="D7" s="12">
        <f>[9]Raw!AA71+[9]Raw!Z71+[9]Raw!Y71</f>
        <v>11.881188118811881</v>
      </c>
      <c r="E7" s="12">
        <f>[9]Raw!AB71</f>
        <v>0</v>
      </c>
      <c r="F7" s="12">
        <f>[9]Raw!X64</f>
        <v>0</v>
      </c>
      <c r="H7" s="13">
        <f>[9]Raw!J71</f>
        <v>11.881188118811881</v>
      </c>
      <c r="J7" s="43">
        <f t="shared" si="0"/>
        <v>0</v>
      </c>
      <c r="K7" s="62"/>
      <c r="L7" s="62"/>
      <c r="M7" s="62"/>
      <c r="N7" s="62"/>
      <c r="O7" s="62"/>
    </row>
    <row r="8" spans="1:15" ht="12.75" customHeight="1" x14ac:dyDescent="0.15">
      <c r="A8" s="11" t="str">
        <f>[9]Raw!A72</f>
        <v>Mallard</v>
      </c>
      <c r="B8" s="12">
        <f>[9]Raw!Y72</f>
        <v>0</v>
      </c>
      <c r="C8" s="12">
        <v>0</v>
      </c>
      <c r="D8" s="12">
        <f>[9]Raw!AA72+[9]Raw!Z72+[9]Raw!Y72</f>
        <v>311.28712871287121</v>
      </c>
      <c r="E8" s="12">
        <f>[9]Raw!AB72</f>
        <v>0</v>
      </c>
      <c r="F8" s="12">
        <f>[9]Raw!X65</f>
        <v>0</v>
      </c>
      <c r="H8" s="13">
        <f>[9]Raw!J72</f>
        <v>311.28712871287127</v>
      </c>
      <c r="J8" s="43">
        <f t="shared" si="0"/>
        <v>0</v>
      </c>
      <c r="K8" s="62"/>
      <c r="L8" s="62"/>
      <c r="M8" s="62"/>
      <c r="N8" s="62"/>
      <c r="O8" s="62"/>
    </row>
    <row r="9" spans="1:15" ht="12.75" customHeight="1" x14ac:dyDescent="0.15">
      <c r="A9" s="11" t="str">
        <f>[9]Raw!A73</f>
        <v>Long-Tailed duck</v>
      </c>
      <c r="B9" s="12">
        <f>[9]Raw!Y73</f>
        <v>0</v>
      </c>
      <c r="C9" s="12">
        <v>0</v>
      </c>
      <c r="D9" s="12">
        <f>[9]Raw!AA73+[9]Raw!Z73+[9]Raw!Y73</f>
        <v>0</v>
      </c>
      <c r="E9" s="12">
        <f>[9]Raw!AB73</f>
        <v>0</v>
      </c>
      <c r="F9" s="12">
        <f>[9]Raw!X66</f>
        <v>0</v>
      </c>
      <c r="H9" s="13">
        <f>[9]Raw!J73</f>
        <v>0</v>
      </c>
      <c r="J9" s="43">
        <f t="shared" si="0"/>
        <v>0</v>
      </c>
      <c r="K9" s="62"/>
      <c r="L9" s="62"/>
      <c r="M9" s="62"/>
      <c r="N9" s="62"/>
      <c r="O9" s="62"/>
    </row>
    <row r="10" spans="1:15" ht="12.75" customHeight="1" x14ac:dyDescent="0.15">
      <c r="A10" s="11" t="str">
        <f>[9]Raw!A74</f>
        <v>Northern pintail</v>
      </c>
      <c r="B10" s="12">
        <f>[9]Raw!Y74</f>
        <v>0</v>
      </c>
      <c r="C10" s="12">
        <v>0</v>
      </c>
      <c r="D10" s="12">
        <f>[9]Raw!AA74+[9]Raw!Z74+[9]Raw!Y74</f>
        <v>102.17821782178217</v>
      </c>
      <c r="E10" s="12">
        <f>[9]Raw!AB74</f>
        <v>0</v>
      </c>
      <c r="F10" s="12">
        <f>[9]Raw!X67</f>
        <v>0</v>
      </c>
      <c r="H10" s="13">
        <f>[9]Raw!J74</f>
        <v>102.17821782178217</v>
      </c>
      <c r="J10" s="43">
        <f t="shared" si="0"/>
        <v>0</v>
      </c>
      <c r="K10" s="62"/>
      <c r="L10" s="62"/>
      <c r="M10" s="62"/>
      <c r="N10" s="62"/>
      <c r="O10" s="62"/>
    </row>
    <row r="11" spans="1:15" ht="12.75" customHeight="1" x14ac:dyDescent="0.15">
      <c r="A11" s="11" t="str">
        <f>[9]Raw!A75</f>
        <v>Unknown scaup</v>
      </c>
      <c r="B11" s="12">
        <f>[9]Raw!Y75</f>
        <v>0</v>
      </c>
      <c r="C11" s="12">
        <v>0</v>
      </c>
      <c r="D11" s="12">
        <f>[9]Raw!AA75+[9]Raw!Z75+[9]Raw!Y75</f>
        <v>11.881188118811881</v>
      </c>
      <c r="E11" s="12">
        <f>[9]Raw!AB75</f>
        <v>0</v>
      </c>
      <c r="F11" s="12">
        <f>[9]Raw!X68</f>
        <v>0</v>
      </c>
      <c r="H11" s="13">
        <f>[9]Raw!J75</f>
        <v>11.881188118811881</v>
      </c>
      <c r="J11" s="43">
        <f t="shared" si="0"/>
        <v>0</v>
      </c>
      <c r="K11" s="62"/>
      <c r="L11" s="62"/>
      <c r="M11" s="62"/>
      <c r="N11" s="62"/>
      <c r="O11" s="62"/>
    </row>
    <row r="12" spans="1:15" ht="12.75" customHeight="1" x14ac:dyDescent="0.15">
      <c r="A12" s="11" t="str">
        <f>[9]Raw!A76</f>
        <v>Unknown teal</v>
      </c>
      <c r="B12" s="12">
        <f>[9]Raw!Y76</f>
        <v>0</v>
      </c>
      <c r="C12" s="12">
        <v>0</v>
      </c>
      <c r="D12" s="12">
        <f>[9]Raw!AA76+[9]Raw!Z76+[9]Raw!Y76</f>
        <v>335.04950495049502</v>
      </c>
      <c r="E12" s="12">
        <f>[9]Raw!AB76</f>
        <v>0</v>
      </c>
      <c r="F12" s="12">
        <f>[9]Raw!X69</f>
        <v>0</v>
      </c>
      <c r="H12" s="13">
        <f>[9]Raw!J76</f>
        <v>335.04950495049502</v>
      </c>
      <c r="J12" s="43">
        <f t="shared" si="0"/>
        <v>0</v>
      </c>
    </row>
    <row r="13" spans="1:15" ht="12.75" customHeight="1" x14ac:dyDescent="0.15">
      <c r="A13" s="11" t="str">
        <f>[9]Raw!A77</f>
        <v>Unknown wigeon</v>
      </c>
      <c r="B13" s="12">
        <f>[9]Raw!Y77</f>
        <v>0</v>
      </c>
      <c r="C13" s="12">
        <v>0</v>
      </c>
      <c r="D13" s="12">
        <f>[9]Raw!AA77+[9]Raw!Z77+[9]Raw!Y77</f>
        <v>216.23762376237619</v>
      </c>
      <c r="E13" s="12">
        <f>[9]Raw!AB77</f>
        <v>0</v>
      </c>
      <c r="F13" s="12">
        <f>[9]Raw!X70</f>
        <v>0</v>
      </c>
      <c r="H13" s="13">
        <f>[9]Raw!J77</f>
        <v>216.23762376237624</v>
      </c>
      <c r="J13" s="43">
        <f t="shared" si="0"/>
        <v>0</v>
      </c>
    </row>
    <row r="14" spans="1:15" ht="12.75" customHeight="1" x14ac:dyDescent="0.15">
      <c r="A14" s="11" t="str">
        <f>[9]Raw!A78</f>
        <v>Unknown ducks</v>
      </c>
      <c r="B14" s="12">
        <f>[9]Raw!Y78</f>
        <v>0</v>
      </c>
      <c r="C14" s="12">
        <v>0</v>
      </c>
      <c r="D14" s="12">
        <f>[9]Raw!AA78+[9]Raw!Z78+[9]Raw!Y78</f>
        <v>11.881188118811881</v>
      </c>
      <c r="E14" s="12">
        <f>[9]Raw!AB78</f>
        <v>0</v>
      </c>
      <c r="F14" s="12">
        <f>[9]Raw!X71</f>
        <v>0</v>
      </c>
      <c r="H14" s="13">
        <f>[9]Raw!J78</f>
        <v>11.881188118811881</v>
      </c>
      <c r="J14" s="43">
        <f t="shared" si="0"/>
        <v>0</v>
      </c>
    </row>
    <row r="15" spans="1:15" ht="12.75" customHeight="1" x14ac:dyDescent="0.15">
      <c r="A15" s="11" t="str">
        <f>[9]Raw!A79</f>
        <v>Dusky canada goose</v>
      </c>
      <c r="B15" s="12">
        <f>[9]Raw!Y79</f>
        <v>0</v>
      </c>
      <c r="C15" s="12">
        <v>0</v>
      </c>
      <c r="D15" s="12">
        <f>[9]Raw!AA79+[9]Raw!Z79+[9]Raw!Y79</f>
        <v>0</v>
      </c>
      <c r="E15" s="12">
        <f>[9]Raw!AB79</f>
        <v>0</v>
      </c>
      <c r="F15" s="12">
        <f>[9]Raw!X72</f>
        <v>0</v>
      </c>
      <c r="H15" s="13">
        <f>[9]Raw!J79</f>
        <v>0</v>
      </c>
      <c r="J15" s="43">
        <f t="shared" si="0"/>
        <v>0</v>
      </c>
    </row>
    <row r="16" spans="1:15" ht="12.75" customHeight="1" x14ac:dyDescent="0.15">
      <c r="A16" s="11" t="str">
        <f>[9]Raw!A80</f>
        <v>Unknown canada/cackling geese</v>
      </c>
      <c r="B16" s="12">
        <f>[9]Raw!Y80</f>
        <v>0</v>
      </c>
      <c r="C16" s="12">
        <v>0</v>
      </c>
      <c r="D16" s="12">
        <f>[9]Raw!AA80+[9]Raw!Z80+[9]Raw!Y80</f>
        <v>106.93069306930694</v>
      </c>
      <c r="E16" s="12">
        <f>[9]Raw!AB80</f>
        <v>0</v>
      </c>
      <c r="F16" s="12">
        <f>[9]Raw!X73</f>
        <v>0</v>
      </c>
      <c r="H16" s="13">
        <f>[9]Raw!J80</f>
        <v>106.93069306930694</v>
      </c>
      <c r="J16" s="43">
        <f t="shared" si="0"/>
        <v>0</v>
      </c>
    </row>
    <row r="17" spans="1:10" ht="12.75" customHeight="1" x14ac:dyDescent="0.15">
      <c r="A17" s="11" t="str">
        <f>[9]Raw!A81</f>
        <v>Snow goose</v>
      </c>
      <c r="B17" s="12">
        <f>[9]Raw!Y81</f>
        <v>0</v>
      </c>
      <c r="C17" s="12">
        <v>0</v>
      </c>
      <c r="D17" s="12">
        <f>[9]Raw!AA81+[9]Raw!Z81+[9]Raw!Y81</f>
        <v>35.64356435643564</v>
      </c>
      <c r="E17" s="12">
        <f>[9]Raw!AB81</f>
        <v>0</v>
      </c>
      <c r="F17" s="12">
        <f>[9]Raw!X74</f>
        <v>0</v>
      </c>
      <c r="H17" s="13">
        <f>[9]Raw!J81</f>
        <v>35.64356435643564</v>
      </c>
      <c r="J17" s="43">
        <f t="shared" si="0"/>
        <v>0</v>
      </c>
    </row>
    <row r="18" spans="1:10" ht="12.75" customHeight="1" x14ac:dyDescent="0.15">
      <c r="A18" s="11" t="str">
        <f>[9]Raw!A82</f>
        <v>White-Fronted goose</v>
      </c>
      <c r="B18" s="12">
        <f>[9]Raw!Y82</f>
        <v>0</v>
      </c>
      <c r="C18" s="12">
        <v>0</v>
      </c>
      <c r="D18" s="12">
        <f>[9]Raw!AA82+[9]Raw!Z82+[9]Raw!Y82</f>
        <v>76.039603960396036</v>
      </c>
      <c r="E18" s="12">
        <f>[9]Raw!AB82</f>
        <v>0</v>
      </c>
      <c r="F18" s="12">
        <f>[9]Raw!X75</f>
        <v>0</v>
      </c>
      <c r="H18" s="13">
        <f>[9]Raw!J82</f>
        <v>76.039603960396036</v>
      </c>
      <c r="J18" s="43">
        <f t="shared" si="0"/>
        <v>0</v>
      </c>
    </row>
    <row r="19" spans="1:10" ht="12.75" customHeight="1" x14ac:dyDescent="0.15">
      <c r="A19" s="11" t="str">
        <f>[9]Raw!A83</f>
        <v>Unknown geese</v>
      </c>
      <c r="B19" s="12">
        <f>[9]Raw!Y83</f>
        <v>0</v>
      </c>
      <c r="C19" s="12">
        <v>0</v>
      </c>
      <c r="D19" s="12">
        <f>[9]Raw!AA83+[9]Raw!Z83+[9]Raw!Y83</f>
        <v>9.5049504950495045</v>
      </c>
      <c r="E19" s="12">
        <f>[9]Raw!AB83</f>
        <v>0</v>
      </c>
      <c r="F19" s="12">
        <f>[9]Raw!X76</f>
        <v>0</v>
      </c>
      <c r="H19" s="13">
        <f>[9]Raw!J83</f>
        <v>9.5049504950495045</v>
      </c>
      <c r="J19" s="43">
        <f t="shared" si="0"/>
        <v>0</v>
      </c>
    </row>
    <row r="20" spans="1:10" ht="12.75" customHeight="1" x14ac:dyDescent="0.15">
      <c r="A20" s="11" t="str">
        <f>[9]Raw!A84</f>
        <v>Unknown swans</v>
      </c>
      <c r="B20" s="12">
        <f>[9]Raw!Y84</f>
        <v>0</v>
      </c>
      <c r="C20" s="12">
        <v>0</v>
      </c>
      <c r="D20" s="12">
        <f>[9]Raw!AA84+[9]Raw!Z84+[9]Raw!Y84</f>
        <v>0</v>
      </c>
      <c r="E20" s="12">
        <f>[9]Raw!AB84</f>
        <v>0</v>
      </c>
      <c r="F20" s="12">
        <f>[9]Raw!X77</f>
        <v>0</v>
      </c>
      <c r="H20" s="13">
        <f>[9]Raw!J84</f>
        <v>0</v>
      </c>
      <c r="J20" s="43">
        <f t="shared" si="0"/>
        <v>0</v>
      </c>
    </row>
    <row r="21" spans="1:10" ht="12.75" customHeight="1" x14ac:dyDescent="0.15">
      <c r="A21" s="11" t="str">
        <f>[9]Raw!A85</f>
        <v>Sandhill crane</v>
      </c>
      <c r="B21" s="12">
        <f>[9]Raw!Y85</f>
        <v>0</v>
      </c>
      <c r="C21" s="12">
        <v>0</v>
      </c>
      <c r="D21" s="12">
        <f>[9]Raw!AA85+[9]Raw!Z85+[9]Raw!Y85</f>
        <v>0</v>
      </c>
      <c r="E21" s="12">
        <f>[9]Raw!AB85</f>
        <v>0</v>
      </c>
      <c r="F21" s="12">
        <f>[9]Raw!X78</f>
        <v>0</v>
      </c>
      <c r="H21" s="13">
        <f>[9]Raw!J85</f>
        <v>0</v>
      </c>
      <c r="J21" s="43"/>
    </row>
    <row r="22" spans="1:10" ht="12.75" customHeight="1" x14ac:dyDescent="0.15">
      <c r="A22" s="11" t="str">
        <f>[9]Raw!A86</f>
        <v>Unknown crane</v>
      </c>
      <c r="B22" s="12">
        <f>[9]Raw!Y86</f>
        <v>0</v>
      </c>
      <c r="C22" s="12">
        <v>0</v>
      </c>
      <c r="D22" s="12">
        <f>[9]Raw!AA86+[9]Raw!Z86+[9]Raw!Y86</f>
        <v>80.792079207920793</v>
      </c>
      <c r="E22" s="12">
        <f>[9]Raw!AB86</f>
        <v>0</v>
      </c>
      <c r="F22" s="12">
        <f>[9]Raw!X79</f>
        <v>0</v>
      </c>
      <c r="H22" s="13">
        <f>[9]Raw!J86</f>
        <v>80.792079207920793</v>
      </c>
      <c r="J22" s="43"/>
    </row>
    <row r="23" spans="1:10" ht="12.75" customHeight="1" x14ac:dyDescent="0.15">
      <c r="A23" s="11" t="str">
        <f>[9]Raw!A87</f>
        <v>Common snipe</v>
      </c>
      <c r="B23" s="12">
        <f>[9]Raw!Y87</f>
        <v>0</v>
      </c>
      <c r="C23" s="12">
        <v>0</v>
      </c>
      <c r="D23" s="12">
        <f>[9]Raw!AA87+[9]Raw!Z87+[9]Raw!Y87</f>
        <v>11.881188118811881</v>
      </c>
      <c r="E23" s="12">
        <f>[9]Raw!AB87</f>
        <v>0</v>
      </c>
      <c r="F23" s="12">
        <f>[9]Raw!X80</f>
        <v>0</v>
      </c>
      <c r="H23" s="13">
        <f>[9]Raw!J87</f>
        <v>11.881188118811881</v>
      </c>
      <c r="J23" s="43"/>
    </row>
    <row r="24" spans="1:10" ht="12.75" customHeight="1" x14ac:dyDescent="0.15">
      <c r="A24" s="11" t="str">
        <f>[9]Raw!A88</f>
        <v>Black oystercatcher</v>
      </c>
      <c r="B24" s="12">
        <f>[9]Raw!Y88</f>
        <v>0</v>
      </c>
      <c r="C24" s="12">
        <v>0</v>
      </c>
      <c r="D24" s="12">
        <f>[9]Raw!AA88+[9]Raw!Z88+[9]Raw!Y88</f>
        <v>0</v>
      </c>
      <c r="E24" s="12">
        <f>[9]Raw!AB88</f>
        <v>0</v>
      </c>
      <c r="F24" s="12">
        <f>[9]Raw!X81</f>
        <v>0</v>
      </c>
      <c r="H24" s="13">
        <f>[9]Raw!J88</f>
        <v>0</v>
      </c>
      <c r="J24" s="43"/>
    </row>
    <row r="25" spans="1:10" ht="12.75" customHeight="1" x14ac:dyDescent="0.15">
      <c r="A25" s="11" t="str">
        <f>[9]Raw!A89</f>
        <v>Unknown shorebirds</v>
      </c>
      <c r="B25" s="12">
        <f>[9]Raw!Y89</f>
        <v>0</v>
      </c>
      <c r="C25" s="12">
        <v>0</v>
      </c>
      <c r="D25" s="12">
        <f>[9]Raw!AA89+[9]Raw!Z89+[9]Raw!Y89</f>
        <v>11.881188118811881</v>
      </c>
      <c r="E25" s="12">
        <f>[9]Raw!AB89</f>
        <v>0</v>
      </c>
      <c r="F25" s="12">
        <f>[9]Raw!X82</f>
        <v>0</v>
      </c>
      <c r="H25" s="13">
        <f>[9]Raw!J89</f>
        <v>11.881188118811881</v>
      </c>
      <c r="J25" s="43"/>
    </row>
    <row r="26" spans="1:10" ht="12.75" customHeight="1" x14ac:dyDescent="0.15">
      <c r="A26" s="11" t="str">
        <f>[9]Raw!A90</f>
        <v>Unknown loon</v>
      </c>
      <c r="B26" s="12">
        <f>[9]Raw!Y90</f>
        <v>0</v>
      </c>
      <c r="C26" s="12">
        <v>0</v>
      </c>
      <c r="D26" s="12">
        <f>[9]Raw!AA90+[9]Raw!Z90+[9]Raw!Y90</f>
        <v>0</v>
      </c>
      <c r="E26" s="12">
        <f>[9]Raw!AB90</f>
        <v>0</v>
      </c>
      <c r="F26" s="12">
        <f>[9]Raw!X83</f>
        <v>0</v>
      </c>
      <c r="H26" s="13">
        <f>[9]Raw!J90</f>
        <v>0</v>
      </c>
      <c r="J26" s="43"/>
    </row>
    <row r="27" spans="1:10" ht="12.75" customHeight="1" x14ac:dyDescent="0.15">
      <c r="A27" s="11" t="str">
        <f>[9]Raw!A91</f>
        <v>Unknown seabirds</v>
      </c>
      <c r="B27" s="12">
        <f>[9]Raw!Y91</f>
        <v>0</v>
      </c>
      <c r="C27" s="12">
        <v>0</v>
      </c>
      <c r="D27" s="12">
        <f>[9]Raw!AA91+[9]Raw!Z91+[9]Raw!Y91</f>
        <v>0</v>
      </c>
      <c r="E27" s="12">
        <f>[9]Raw!AB91</f>
        <v>0</v>
      </c>
      <c r="F27" s="12">
        <f>[9]Raw!X84</f>
        <v>0</v>
      </c>
      <c r="H27" s="13">
        <f>[9]Raw!J91</f>
        <v>0</v>
      </c>
      <c r="J27" s="43"/>
    </row>
    <row r="28" spans="1:10" ht="12.75" customHeight="1" x14ac:dyDescent="0.15">
      <c r="A28" s="11" t="str">
        <f>[9]Raw!A92</f>
        <v>Unknown grouse</v>
      </c>
      <c r="B28" s="12">
        <f>[9]Raw!Y92</f>
        <v>0</v>
      </c>
      <c r="C28" s="12">
        <v>0</v>
      </c>
      <c r="D28" s="12">
        <f>[9]Raw!AA92+[9]Raw!Z92+[9]Raw!Y92</f>
        <v>0</v>
      </c>
      <c r="E28" s="12">
        <f>[9]Raw!AB92</f>
        <v>0</v>
      </c>
      <c r="F28" s="12">
        <f>[9]Raw!X85</f>
        <v>0</v>
      </c>
      <c r="H28" s="13">
        <f>[9]Raw!J92</f>
        <v>0</v>
      </c>
      <c r="J28" s="43"/>
    </row>
    <row r="29" spans="1:10" ht="12.75" customHeight="1" x14ac:dyDescent="0.15">
      <c r="A29" s="11" t="str">
        <f>[9]Raw!A93</f>
        <v>Ptarmigan</v>
      </c>
      <c r="B29" s="12">
        <f>[9]Raw!Y93</f>
        <v>0</v>
      </c>
      <c r="C29" s="12">
        <v>0</v>
      </c>
      <c r="D29" s="12">
        <f>[9]Raw!AA93</f>
        <v>4.7524752475247523</v>
      </c>
      <c r="E29" s="12">
        <f>[9]Raw!AB93</f>
        <v>154.45544554455444</v>
      </c>
      <c r="F29" s="12">
        <f>[9]Raw!X86</f>
        <v>0</v>
      </c>
      <c r="H29" s="13">
        <f>[9]Raw!J93</f>
        <v>159.20792079207919</v>
      </c>
      <c r="J29" s="43"/>
    </row>
    <row r="30" spans="1:10" ht="12.75" customHeight="1" x14ac:dyDescent="0.15">
      <c r="A30" s="11" t="str">
        <f>[9]Raw!A94</f>
        <v>Unknown other birds</v>
      </c>
      <c r="B30" s="12">
        <f>[9]Raw!Y94</f>
        <v>0</v>
      </c>
      <c r="C30" s="12">
        <v>0</v>
      </c>
      <c r="D30" s="12">
        <f>[9]Raw!AA94+[9]Raw!Z94+[9]Raw!Y94</f>
        <v>7.1287128712871279</v>
      </c>
      <c r="E30" s="12">
        <f>[9]Raw!AB94</f>
        <v>0</v>
      </c>
      <c r="F30" s="12">
        <f>[9]Raw!X87</f>
        <v>0</v>
      </c>
      <c r="H30" s="13">
        <f>[9]Raw!J94</f>
        <v>7.1287128712871279</v>
      </c>
      <c r="J30" s="43"/>
    </row>
    <row r="31" spans="1:10" ht="12.75" customHeight="1" x14ac:dyDescent="0.15">
      <c r="A31" s="55" t="s">
        <v>32</v>
      </c>
      <c r="B31" s="55"/>
      <c r="C31" s="55"/>
      <c r="D31" s="55"/>
      <c r="E31" s="55"/>
      <c r="F31" s="55"/>
      <c r="G31" s="55"/>
      <c r="H31" s="55"/>
    </row>
    <row r="35" spans="17:17" x14ac:dyDescent="0.15">
      <c r="Q35" s="2" t="s">
        <v>17</v>
      </c>
    </row>
  </sheetData>
  <mergeCells count="7">
    <mergeCell ref="K3:O11"/>
    <mergeCell ref="A31:H31"/>
    <mergeCell ref="A1:H1"/>
    <mergeCell ref="A2:A3"/>
    <mergeCell ref="B2:F2"/>
    <mergeCell ref="G2:G3"/>
    <mergeCell ref="H2:H3"/>
  </mergeCells>
  <conditionalFormatting sqref="B4:H30">
    <cfRule type="cellIs" dxfId="1" priority="2" operator="equal">
      <formula>0</formula>
    </cfRule>
  </conditionalFormatting>
  <conditionalFormatting sqref="J4 J6:J30">
    <cfRule type="cellIs" dxfId="0" priority="1" operator="notEqual">
      <formula>0</formula>
    </cfRule>
  </conditionalFormatting>
  <printOptions horizontalCentered="1"/>
  <pageMargins left="1" right="1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3B53-8FC8-403A-B66C-431A7841EE44}">
  <sheetPr>
    <tabColor theme="5"/>
    <pageSetUpPr fitToPage="1"/>
  </sheetPr>
  <dimension ref="A1:P19"/>
  <sheetViews>
    <sheetView view="pageBreakPreview" zoomScale="145" zoomScaleNormal="100" zoomScaleSheetLayoutView="145" workbookViewId="0">
      <selection activeCell="P48" sqref="P48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[3]Raw!E10, ", 2012.")</f>
        <v>Table n-m.–Estimated marine mammal harvest by month, Angoon,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20</v>
      </c>
      <c r="B4" s="16">
        <f t="shared" ref="B4:N4" si="0">B15+B14+B10+B6</f>
        <v>0</v>
      </c>
      <c r="C4" s="16">
        <f t="shared" si="0"/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2.392156862745098</v>
      </c>
      <c r="I4" s="16">
        <f t="shared" si="0"/>
        <v>4.784313725490196</v>
      </c>
      <c r="J4" s="16">
        <f t="shared" si="0"/>
        <v>4.784313725490196</v>
      </c>
      <c r="K4" s="16">
        <f t="shared" si="0"/>
        <v>4.784313725490196</v>
      </c>
      <c r="L4" s="16">
        <f t="shared" si="0"/>
        <v>2.392156862745098</v>
      </c>
      <c r="M4" s="16">
        <f t="shared" si="0"/>
        <v>0</v>
      </c>
      <c r="N4" s="16">
        <f t="shared" si="0"/>
        <v>2.392156862745098</v>
      </c>
      <c r="O4" s="16"/>
      <c r="P4" s="16">
        <f>P15+P14+P10+P6</f>
        <v>21.52941176470588</v>
      </c>
    </row>
    <row r="5" spans="1:16" ht="12.75" customHeight="1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ht="12.75" customHeight="1" x14ac:dyDescent="0.15">
      <c r="A6" s="24" t="str">
        <f>[3]Raw!A51</f>
        <v>Fur seal</v>
      </c>
      <c r="B6" s="12">
        <f>[3]Raw!O51</f>
        <v>0</v>
      </c>
      <c r="C6" s="12">
        <f>[3]Raw!P51</f>
        <v>0</v>
      </c>
      <c r="D6" s="12">
        <f>[3]Raw!Q51</f>
        <v>0</v>
      </c>
      <c r="E6" s="12">
        <f>[3]Raw!R51</f>
        <v>0</v>
      </c>
      <c r="F6" s="12">
        <f>[3]Raw!S51</f>
        <v>0</v>
      </c>
      <c r="G6" s="12">
        <f>[3]Raw!T51</f>
        <v>0</v>
      </c>
      <c r="H6" s="12">
        <f>[3]Raw!U51</f>
        <v>0</v>
      </c>
      <c r="I6" s="12">
        <f>[3]Raw!V51</f>
        <v>0</v>
      </c>
      <c r="J6" s="12">
        <f>[3]Raw!W51</f>
        <v>0</v>
      </c>
      <c r="K6" s="12">
        <f>[3]Raw!X51</f>
        <v>0</v>
      </c>
      <c r="L6" s="12">
        <f>[3]Raw!Y51</f>
        <v>0</v>
      </c>
      <c r="M6" s="12">
        <f>[3]Raw!Z51</f>
        <v>0</v>
      </c>
      <c r="N6" s="12">
        <f>[3]Raw!AA51</f>
        <v>0</v>
      </c>
      <c r="P6" s="13">
        <f t="shared" ref="P6" si="1">SUM(B6:N6)</f>
        <v>0</v>
      </c>
    </row>
    <row r="7" spans="1:16" ht="12.75" customHeight="1" x14ac:dyDescent="0.15">
      <c r="A7" s="25" t="str">
        <f>[3]Raw!A52</f>
        <v>Fur seal, male</v>
      </c>
      <c r="B7" s="12">
        <f>[3]Raw!O52</f>
        <v>0</v>
      </c>
      <c r="C7" s="12">
        <f>[3]Raw!P52</f>
        <v>0</v>
      </c>
      <c r="D7" s="12">
        <f>[3]Raw!Q52</f>
        <v>0</v>
      </c>
      <c r="E7" s="12">
        <f>[3]Raw!R52</f>
        <v>0</v>
      </c>
      <c r="F7" s="12">
        <f>[3]Raw!S52</f>
        <v>0</v>
      </c>
      <c r="G7" s="12">
        <f>[3]Raw!T52</f>
        <v>0</v>
      </c>
      <c r="H7" s="12">
        <f>[3]Raw!U52</f>
        <v>0</v>
      </c>
      <c r="I7" s="12">
        <f>[3]Raw!V52</f>
        <v>0</v>
      </c>
      <c r="J7" s="12">
        <f>[3]Raw!W52</f>
        <v>0</v>
      </c>
      <c r="K7" s="12">
        <f>[3]Raw!X52</f>
        <v>0</v>
      </c>
      <c r="L7" s="12">
        <f>[3]Raw!Y52</f>
        <v>0</v>
      </c>
      <c r="M7" s="12">
        <f>[3]Raw!Z52</f>
        <v>0</v>
      </c>
      <c r="N7" s="12">
        <f>[3]Raw!AA52</f>
        <v>0</v>
      </c>
      <c r="P7" s="13">
        <f t="shared" ref="P7:P18" si="2">SUM(B7:N7)</f>
        <v>0</v>
      </c>
    </row>
    <row r="8" spans="1:16" ht="12.75" customHeight="1" x14ac:dyDescent="0.15">
      <c r="A8" s="25" t="str">
        <f>[3]Raw!A53</f>
        <v>Fur seal, female</v>
      </c>
      <c r="B8" s="12">
        <f>[3]Raw!O53</f>
        <v>0</v>
      </c>
      <c r="C8" s="12">
        <f>[3]Raw!P53</f>
        <v>0</v>
      </c>
      <c r="D8" s="12">
        <f>[3]Raw!Q53</f>
        <v>0</v>
      </c>
      <c r="E8" s="12">
        <f>[3]Raw!R53</f>
        <v>0</v>
      </c>
      <c r="F8" s="12">
        <f>[3]Raw!S53</f>
        <v>0</v>
      </c>
      <c r="G8" s="12">
        <f>[3]Raw!T53</f>
        <v>0</v>
      </c>
      <c r="H8" s="12">
        <f>[3]Raw!U53</f>
        <v>0</v>
      </c>
      <c r="I8" s="12">
        <f>[3]Raw!V53</f>
        <v>0</v>
      </c>
      <c r="J8" s="12">
        <f>[3]Raw!W53</f>
        <v>0</v>
      </c>
      <c r="K8" s="12">
        <f>[3]Raw!X53</f>
        <v>0</v>
      </c>
      <c r="L8" s="12">
        <f>[3]Raw!Y53</f>
        <v>0</v>
      </c>
      <c r="M8" s="12">
        <f>[3]Raw!Z53</f>
        <v>0</v>
      </c>
      <c r="N8" s="12">
        <f>[3]Raw!AA53</f>
        <v>0</v>
      </c>
      <c r="P8" s="13">
        <f t="shared" si="2"/>
        <v>0</v>
      </c>
    </row>
    <row r="9" spans="1:16" ht="12.75" customHeight="1" x14ac:dyDescent="0.15">
      <c r="A9" s="25" t="str">
        <f>[3]Raw!A54</f>
        <v>Fur seal, sex unknown</v>
      </c>
      <c r="B9" s="12">
        <f>[3]Raw!O54</f>
        <v>0</v>
      </c>
      <c r="C9" s="12">
        <f>[3]Raw!P54</f>
        <v>0</v>
      </c>
      <c r="D9" s="12">
        <f>[3]Raw!Q54</f>
        <v>0</v>
      </c>
      <c r="E9" s="12">
        <f>[3]Raw!R54</f>
        <v>0</v>
      </c>
      <c r="F9" s="12">
        <f>[3]Raw!S54</f>
        <v>0</v>
      </c>
      <c r="G9" s="12">
        <f>[3]Raw!T54</f>
        <v>0</v>
      </c>
      <c r="H9" s="12">
        <f>[3]Raw!U54</f>
        <v>0</v>
      </c>
      <c r="I9" s="12">
        <f>[3]Raw!V54</f>
        <v>0</v>
      </c>
      <c r="J9" s="12">
        <f>[3]Raw!W54</f>
        <v>0</v>
      </c>
      <c r="K9" s="12">
        <f>[3]Raw!X54</f>
        <v>0</v>
      </c>
      <c r="L9" s="12">
        <f>[3]Raw!Y54</f>
        <v>0</v>
      </c>
      <c r="M9" s="12">
        <f>[3]Raw!Z54</f>
        <v>0</v>
      </c>
      <c r="N9" s="12">
        <f>[3]Raw!AA54</f>
        <v>0</v>
      </c>
      <c r="P9" s="13">
        <f t="shared" si="2"/>
        <v>0</v>
      </c>
    </row>
    <row r="10" spans="1:16" ht="12.75" customHeight="1" x14ac:dyDescent="0.15">
      <c r="A10" s="24" t="str">
        <f>[3]Raw!A55</f>
        <v>Harbor seal</v>
      </c>
      <c r="B10" s="12">
        <f>[3]Raw!O55</f>
        <v>0</v>
      </c>
      <c r="C10" s="12">
        <f>[3]Raw!P55</f>
        <v>0</v>
      </c>
      <c r="D10" s="12">
        <f>[3]Raw!Q55</f>
        <v>0</v>
      </c>
      <c r="E10" s="12">
        <f>[3]Raw!R55</f>
        <v>0</v>
      </c>
      <c r="F10" s="12">
        <f>[3]Raw!S55</f>
        <v>0</v>
      </c>
      <c r="G10" s="12">
        <f>[3]Raw!T55</f>
        <v>0</v>
      </c>
      <c r="H10" s="12">
        <f>[3]Raw!U55</f>
        <v>2.392156862745098</v>
      </c>
      <c r="I10" s="12">
        <f>[3]Raw!V55</f>
        <v>4.784313725490196</v>
      </c>
      <c r="J10" s="12">
        <f>[3]Raw!W55</f>
        <v>4.784313725490196</v>
      </c>
      <c r="K10" s="12">
        <f>[3]Raw!X55</f>
        <v>4.784313725490196</v>
      </c>
      <c r="L10" s="12">
        <f>[3]Raw!Y55</f>
        <v>2.392156862745098</v>
      </c>
      <c r="M10" s="12">
        <f>[3]Raw!Z55</f>
        <v>0</v>
      </c>
      <c r="N10" s="12">
        <f>[3]Raw!AA55</f>
        <v>2.392156862745098</v>
      </c>
      <c r="P10" s="13">
        <f t="shared" si="2"/>
        <v>21.52941176470588</v>
      </c>
    </row>
    <row r="11" spans="1:16" ht="12.75" customHeight="1" x14ac:dyDescent="0.15">
      <c r="A11" s="14" t="str">
        <f>[3]Raw!A56</f>
        <v>Harbor seal, male</v>
      </c>
      <c r="B11" s="12">
        <f>[3]Raw!O56</f>
        <v>0</v>
      </c>
      <c r="C11" s="12">
        <f>[3]Raw!P56</f>
        <v>0</v>
      </c>
      <c r="D11" s="12">
        <f>[3]Raw!Q56</f>
        <v>0</v>
      </c>
      <c r="E11" s="12">
        <f>[3]Raw!R56</f>
        <v>0</v>
      </c>
      <c r="F11" s="12">
        <f>[3]Raw!S56</f>
        <v>0</v>
      </c>
      <c r="G11" s="12">
        <f>[3]Raw!T56</f>
        <v>0</v>
      </c>
      <c r="H11" s="12">
        <f>[3]Raw!U56</f>
        <v>2.392156862745098</v>
      </c>
      <c r="I11" s="12">
        <f>[3]Raw!V56</f>
        <v>4.784313725490196</v>
      </c>
      <c r="J11" s="12">
        <f>[3]Raw!W56</f>
        <v>2.392156862745098</v>
      </c>
      <c r="K11" s="12">
        <f>[3]Raw!X56</f>
        <v>0</v>
      </c>
      <c r="L11" s="12">
        <f>[3]Raw!Y56</f>
        <v>2.392156862745098</v>
      </c>
      <c r="M11" s="12">
        <f>[3]Raw!Z56</f>
        <v>0</v>
      </c>
      <c r="N11" s="12">
        <f>[3]Raw!AA56</f>
        <v>0</v>
      </c>
      <c r="P11" s="13">
        <f t="shared" si="2"/>
        <v>11.96078431372549</v>
      </c>
    </row>
    <row r="12" spans="1:16" ht="12.75" customHeight="1" x14ac:dyDescent="0.15">
      <c r="A12" s="14" t="str">
        <f>[3]Raw!A57</f>
        <v>Harbor seal, female</v>
      </c>
      <c r="B12" s="12">
        <f>[3]Raw!O57</f>
        <v>0</v>
      </c>
      <c r="C12" s="12">
        <f>[3]Raw!P57</f>
        <v>0</v>
      </c>
      <c r="D12" s="12">
        <f>[3]Raw!Q57</f>
        <v>0</v>
      </c>
      <c r="E12" s="12">
        <f>[3]Raw!R57</f>
        <v>0</v>
      </c>
      <c r="F12" s="12">
        <f>[3]Raw!S57</f>
        <v>0</v>
      </c>
      <c r="G12" s="12">
        <f>[3]Raw!T57</f>
        <v>0</v>
      </c>
      <c r="H12" s="12">
        <f>[3]Raw!U57</f>
        <v>0</v>
      </c>
      <c r="I12" s="12">
        <f>[3]Raw!V57</f>
        <v>0</v>
      </c>
      <c r="J12" s="12">
        <f>[3]Raw!W57</f>
        <v>0</v>
      </c>
      <c r="K12" s="12">
        <f>[3]Raw!X57</f>
        <v>0</v>
      </c>
      <c r="L12" s="12">
        <f>[3]Raw!Y57</f>
        <v>0</v>
      </c>
      <c r="M12" s="12">
        <f>[3]Raw!Z57</f>
        <v>0</v>
      </c>
      <c r="N12" s="12">
        <f>[3]Raw!AA57</f>
        <v>2.392156862745098</v>
      </c>
      <c r="P12" s="13">
        <f t="shared" si="2"/>
        <v>2.392156862745098</v>
      </c>
    </row>
    <row r="13" spans="1:16" ht="12.75" customHeight="1" x14ac:dyDescent="0.15">
      <c r="A13" s="26" t="str">
        <f>[3]Raw!A58</f>
        <v>Harbor seal, sex unknown</v>
      </c>
      <c r="B13" s="27">
        <f>[3]Raw!O58</f>
        <v>0</v>
      </c>
      <c r="C13" s="27">
        <f>[3]Raw!P58</f>
        <v>0</v>
      </c>
      <c r="D13" s="27">
        <f>[3]Raw!Q58</f>
        <v>0</v>
      </c>
      <c r="E13" s="27">
        <f>[3]Raw!R58</f>
        <v>0</v>
      </c>
      <c r="F13" s="27">
        <f>[3]Raw!S58</f>
        <v>0</v>
      </c>
      <c r="G13" s="27">
        <f>[3]Raw!T58</f>
        <v>0</v>
      </c>
      <c r="H13" s="27">
        <f>[3]Raw!U58</f>
        <v>0</v>
      </c>
      <c r="I13" s="27">
        <f>[3]Raw!V58</f>
        <v>0</v>
      </c>
      <c r="J13" s="27">
        <f>[3]Raw!W58</f>
        <v>2.392156862745098</v>
      </c>
      <c r="K13" s="27">
        <f>[3]Raw!X58</f>
        <v>4.784313725490196</v>
      </c>
      <c r="L13" s="27">
        <f>[3]Raw!Y58</f>
        <v>0</v>
      </c>
      <c r="M13" s="27">
        <f>[3]Raw!Z58</f>
        <v>0</v>
      </c>
      <c r="N13" s="27">
        <f>[3]Raw!AA58</f>
        <v>0</v>
      </c>
      <c r="O13" s="28"/>
      <c r="P13" s="29">
        <f t="shared" si="2"/>
        <v>7.1764705882352935</v>
      </c>
    </row>
    <row r="14" spans="1:16" ht="12.75" customHeight="1" x14ac:dyDescent="0.15">
      <c r="A14" s="30" t="str">
        <f>[3]Raw!A59</f>
        <v>Sea otter</v>
      </c>
      <c r="B14" s="12">
        <f>[3]Raw!O59</f>
        <v>0</v>
      </c>
      <c r="C14" s="12">
        <f>[3]Raw!P59</f>
        <v>0</v>
      </c>
      <c r="D14" s="12">
        <f>[3]Raw!Q59</f>
        <v>0</v>
      </c>
      <c r="E14" s="12">
        <f>[3]Raw!R59</f>
        <v>0</v>
      </c>
      <c r="F14" s="12">
        <f>[3]Raw!S59</f>
        <v>0</v>
      </c>
      <c r="G14" s="12">
        <f>[3]Raw!T59</f>
        <v>0</v>
      </c>
      <c r="H14" s="12">
        <f>[3]Raw!U59</f>
        <v>0</v>
      </c>
      <c r="I14" s="12">
        <f>[3]Raw!V59</f>
        <v>0</v>
      </c>
      <c r="J14" s="12">
        <f>[3]Raw!W59</f>
        <v>0</v>
      </c>
      <c r="K14" s="12">
        <f>[3]Raw!X59</f>
        <v>0</v>
      </c>
      <c r="L14" s="12">
        <f>[3]Raw!Y59</f>
        <v>0</v>
      </c>
      <c r="M14" s="12">
        <f>[3]Raw!Z59</f>
        <v>0</v>
      </c>
      <c r="N14" s="12">
        <f>[3]Raw!AA59</f>
        <v>0</v>
      </c>
      <c r="P14" s="13">
        <f t="shared" si="2"/>
        <v>0</v>
      </c>
    </row>
    <row r="15" spans="1:16" ht="12.75" customHeight="1" x14ac:dyDescent="0.15">
      <c r="A15" s="15" t="str">
        <f>[3]Raw!A60</f>
        <v>Steller sea lion</v>
      </c>
      <c r="B15" s="12">
        <f>[3]Raw!O60</f>
        <v>0</v>
      </c>
      <c r="C15" s="12">
        <f>[3]Raw!P60</f>
        <v>0</v>
      </c>
      <c r="D15" s="12">
        <f>[3]Raw!Q60</f>
        <v>0</v>
      </c>
      <c r="E15" s="12">
        <f>[3]Raw!R60</f>
        <v>0</v>
      </c>
      <c r="F15" s="12">
        <f>[3]Raw!S60</f>
        <v>0</v>
      </c>
      <c r="G15" s="12">
        <f>[3]Raw!T60</f>
        <v>0</v>
      </c>
      <c r="H15" s="12">
        <f>[3]Raw!U60</f>
        <v>0</v>
      </c>
      <c r="I15" s="12">
        <f>[3]Raw!V60</f>
        <v>0</v>
      </c>
      <c r="J15" s="12">
        <f>[3]Raw!W60</f>
        <v>0</v>
      </c>
      <c r="K15" s="12">
        <f>[3]Raw!X60</f>
        <v>0</v>
      </c>
      <c r="L15" s="12">
        <f>[3]Raw!Y60</f>
        <v>0</v>
      </c>
      <c r="M15" s="12">
        <f>[3]Raw!Z60</f>
        <v>0</v>
      </c>
      <c r="N15" s="12">
        <f>[3]Raw!AA60</f>
        <v>0</v>
      </c>
      <c r="P15" s="13">
        <f t="shared" si="2"/>
        <v>0</v>
      </c>
    </row>
    <row r="16" spans="1:16" ht="12.75" customHeight="1" x14ac:dyDescent="0.15">
      <c r="A16" s="14" t="str">
        <f>[3]Raw!A61</f>
        <v>Steller sea lion, male</v>
      </c>
      <c r="B16" s="12">
        <f>[3]Raw!O61</f>
        <v>0</v>
      </c>
      <c r="C16" s="12">
        <f>[3]Raw!P61</f>
        <v>0</v>
      </c>
      <c r="D16" s="12">
        <f>[3]Raw!Q61</f>
        <v>0</v>
      </c>
      <c r="E16" s="12">
        <f>[3]Raw!R61</f>
        <v>0</v>
      </c>
      <c r="F16" s="12">
        <f>[3]Raw!S61</f>
        <v>0</v>
      </c>
      <c r="G16" s="12">
        <f>[3]Raw!T61</f>
        <v>0</v>
      </c>
      <c r="H16" s="12">
        <f>[3]Raw!U61</f>
        <v>0</v>
      </c>
      <c r="I16" s="12">
        <f>[3]Raw!V61</f>
        <v>0</v>
      </c>
      <c r="J16" s="12">
        <f>[3]Raw!W61</f>
        <v>0</v>
      </c>
      <c r="K16" s="12">
        <f>[3]Raw!X61</f>
        <v>0</v>
      </c>
      <c r="L16" s="12">
        <f>[3]Raw!Y61</f>
        <v>0</v>
      </c>
      <c r="M16" s="12">
        <f>[3]Raw!Z61</f>
        <v>0</v>
      </c>
      <c r="N16" s="12">
        <f>[3]Raw!AA61</f>
        <v>0</v>
      </c>
      <c r="P16" s="13">
        <f t="shared" si="2"/>
        <v>0</v>
      </c>
    </row>
    <row r="17" spans="1:16" ht="12.75" customHeight="1" x14ac:dyDescent="0.15">
      <c r="A17" s="14" t="str">
        <f>[3]Raw!A62</f>
        <v>Steller sea lion, female</v>
      </c>
      <c r="B17" s="12">
        <f>[3]Raw!O62</f>
        <v>0</v>
      </c>
      <c r="C17" s="12">
        <f>[3]Raw!P62</f>
        <v>0</v>
      </c>
      <c r="D17" s="12">
        <f>[3]Raw!Q62</f>
        <v>0</v>
      </c>
      <c r="E17" s="12">
        <f>[3]Raw!R62</f>
        <v>0</v>
      </c>
      <c r="F17" s="12">
        <f>[3]Raw!S62</f>
        <v>0</v>
      </c>
      <c r="G17" s="12">
        <f>[3]Raw!T62</f>
        <v>0</v>
      </c>
      <c r="H17" s="12">
        <f>[3]Raw!U62</f>
        <v>0</v>
      </c>
      <c r="I17" s="12">
        <f>[3]Raw!V62</f>
        <v>0</v>
      </c>
      <c r="J17" s="12">
        <f>[3]Raw!W62</f>
        <v>0</v>
      </c>
      <c r="K17" s="12">
        <f>[3]Raw!X62</f>
        <v>0</v>
      </c>
      <c r="L17" s="12">
        <f>[3]Raw!Y62</f>
        <v>0</v>
      </c>
      <c r="M17" s="12">
        <f>[3]Raw!Z62</f>
        <v>0</v>
      </c>
      <c r="N17" s="12">
        <f>[3]Raw!AA62</f>
        <v>0</v>
      </c>
      <c r="P17" s="13">
        <f t="shared" si="2"/>
        <v>0</v>
      </c>
    </row>
    <row r="18" spans="1:16" ht="12.75" customHeight="1" x14ac:dyDescent="0.15">
      <c r="A18" s="26" t="str">
        <f>[3]Raw!A63</f>
        <v>Steller sea lion, sex unknown</v>
      </c>
      <c r="B18" s="27">
        <f>[3]Raw!O63</f>
        <v>0</v>
      </c>
      <c r="C18" s="27">
        <f>[3]Raw!P63</f>
        <v>0</v>
      </c>
      <c r="D18" s="27">
        <f>[3]Raw!Q63</f>
        <v>0</v>
      </c>
      <c r="E18" s="27">
        <f>[3]Raw!R63</f>
        <v>0</v>
      </c>
      <c r="F18" s="27">
        <f>[3]Raw!S63</f>
        <v>0</v>
      </c>
      <c r="G18" s="27">
        <f>[3]Raw!T63</f>
        <v>0</v>
      </c>
      <c r="H18" s="27">
        <f>[3]Raw!U63</f>
        <v>0</v>
      </c>
      <c r="I18" s="27">
        <f>[3]Raw!V63</f>
        <v>0</v>
      </c>
      <c r="J18" s="27">
        <f>[3]Raw!W63</f>
        <v>0</v>
      </c>
      <c r="K18" s="27">
        <f>[3]Raw!X63</f>
        <v>0</v>
      </c>
      <c r="L18" s="27">
        <f>[3]Raw!Y63</f>
        <v>0</v>
      </c>
      <c r="M18" s="27">
        <f>[3]Raw!Z63</f>
        <v>0</v>
      </c>
      <c r="N18" s="27">
        <f>[3]Raw!AA63</f>
        <v>0</v>
      </c>
      <c r="O18" s="28"/>
      <c r="P18" s="29">
        <f t="shared" si="2"/>
        <v>0</v>
      </c>
    </row>
    <row r="19" spans="1:16" ht="15" customHeight="1" x14ac:dyDescent="0.15">
      <c r="A19" s="49" t="s">
        <v>18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</sheetData>
  <mergeCells count="6">
    <mergeCell ref="A19:P19"/>
    <mergeCell ref="A1:P1"/>
    <mergeCell ref="A2:A3"/>
    <mergeCell ref="B2:N2"/>
    <mergeCell ref="O2:O3"/>
    <mergeCell ref="P2:P3"/>
  </mergeCells>
  <conditionalFormatting sqref="B4:P18">
    <cfRule type="cellIs" dxfId="38" priority="1" operator="equal">
      <formula>0</formula>
    </cfRule>
  </conditionalFormatting>
  <printOptions horizontalCentered="1"/>
  <pageMargins left="1" right="1" top="1" bottom="1" header="0.5" footer="0.5"/>
  <pageSetup scale="9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CEA8-2193-4A53-8D00-C7086F78F046}">
  <sheetPr>
    <tabColor theme="5"/>
    <pageSetUpPr fitToPage="1"/>
  </sheetPr>
  <dimension ref="A1:Q30"/>
  <sheetViews>
    <sheetView view="pageBreakPreview" zoomScale="145" zoomScaleNormal="145" zoomScaleSheetLayoutView="145" workbookViewId="0">
      <selection activeCell="P48" sqref="P48"/>
    </sheetView>
  </sheetViews>
  <sheetFormatPr baseColWidth="10" defaultColWidth="9.1640625" defaultRowHeight="13" x14ac:dyDescent="0.15"/>
  <cols>
    <col min="1" max="1" width="26.5" style="2" bestFit="1" customWidth="1"/>
    <col min="2" max="2" width="6.33203125" style="2" bestFit="1" customWidth="1"/>
    <col min="3" max="3" width="7" style="2" bestFit="1" customWidth="1"/>
    <col min="4" max="4" width="6.83203125" style="2" customWidth="1"/>
    <col min="5" max="5" width="4" style="2" bestFit="1" customWidth="1"/>
    <col min="6" max="6" width="8.1640625" style="2" bestFit="1" customWidth="1"/>
    <col min="7" max="7" width="0.83203125" style="2" customWidth="1"/>
    <col min="8" max="8" width="5" style="2" bestFit="1" customWidth="1"/>
    <col min="9" max="16384" width="9.1640625" style="2"/>
  </cols>
  <sheetData>
    <row r="1" spans="1:8" s="1" customFormat="1" ht="25" customHeight="1" x14ac:dyDescent="0.15">
      <c r="A1" s="54" t="str">
        <f>CONCATENATE("Table n-m.–Estimated bird harvest by season, ", [3]Raw!E10, ", 2012.")</f>
        <v>Table n-m.–Estimated bird harvest by season, Angoon, 2012.</v>
      </c>
      <c r="B1" s="54"/>
      <c r="C1" s="54"/>
      <c r="D1" s="54"/>
      <c r="E1" s="54"/>
      <c r="F1" s="54"/>
      <c r="G1" s="54"/>
      <c r="H1" s="54"/>
    </row>
    <row r="2" spans="1:8" ht="12.75" customHeight="1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8" ht="25" customHeight="1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8" s="7" customFormat="1" ht="12.75" customHeight="1" x14ac:dyDescent="0.15">
      <c r="A4" s="4" t="s">
        <v>27</v>
      </c>
      <c r="B4" s="13">
        <f>SUM(B8:B25)</f>
        <v>16.745098039215684</v>
      </c>
      <c r="C4" s="13">
        <f>SUM(C8:C25)</f>
        <v>0</v>
      </c>
      <c r="D4" s="13">
        <f>SUM(D8:D25)</f>
        <v>0</v>
      </c>
      <c r="E4" s="13">
        <f>SUM(E8:E25)</f>
        <v>9.5686274509803919</v>
      </c>
      <c r="F4" s="13">
        <f>SUM(F8:F25)</f>
        <v>0</v>
      </c>
      <c r="G4" s="17"/>
      <c r="H4" s="13">
        <f>SUM(H8:H25)</f>
        <v>26.313725490196081</v>
      </c>
    </row>
    <row r="5" spans="1:8" ht="12.75" customHeight="1" x14ac:dyDescent="0.15">
      <c r="A5" s="8"/>
      <c r="B5" s="12"/>
      <c r="C5" s="12"/>
      <c r="D5" s="12"/>
      <c r="E5" s="12"/>
      <c r="F5" s="12"/>
      <c r="H5" s="12"/>
    </row>
    <row r="6" spans="1:8" ht="12.75" customHeight="1" x14ac:dyDescent="0.15">
      <c r="A6" s="11" t="str">
        <f>[3]Raw!A64</f>
        <v>Goldeneye</v>
      </c>
      <c r="B6" s="12">
        <f>[3]Raw!AB64</f>
        <v>0</v>
      </c>
      <c r="C6" s="12">
        <f>[3]Raw!AD64</f>
        <v>0</v>
      </c>
      <c r="D6" s="12">
        <f>[3]Raw!AC64</f>
        <v>0</v>
      </c>
      <c r="E6" s="12">
        <f>[3]Raw!AE64</f>
        <v>0</v>
      </c>
      <c r="F6" s="12">
        <f>[3]Raw!AA64</f>
        <v>0</v>
      </c>
      <c r="H6" s="13">
        <f t="shared" ref="H6:H7" si="0">SUM(B6:F6)</f>
        <v>0</v>
      </c>
    </row>
    <row r="7" spans="1:8" ht="12.75" customHeight="1" x14ac:dyDescent="0.15">
      <c r="A7" s="11" t="str">
        <f>[3]Raw!A65</f>
        <v>Mallard</v>
      </c>
      <c r="B7" s="12">
        <f>[3]Raw!AB65</f>
        <v>11.96078431372549</v>
      </c>
      <c r="C7" s="12">
        <f>[3]Raw!AD65</f>
        <v>0</v>
      </c>
      <c r="D7" s="12">
        <f>[3]Raw!AC65</f>
        <v>0</v>
      </c>
      <c r="E7" s="12">
        <f>[3]Raw!AE65</f>
        <v>19.137254901960784</v>
      </c>
      <c r="F7" s="12">
        <f>[3]Raw!AA65</f>
        <v>0</v>
      </c>
      <c r="H7" s="13">
        <f t="shared" si="0"/>
        <v>31.098039215686274</v>
      </c>
    </row>
    <row r="8" spans="1:8" ht="12.75" customHeight="1" x14ac:dyDescent="0.15">
      <c r="A8" s="11" t="str">
        <f>[3]Raw!A66</f>
        <v>Long-tailed duck</v>
      </c>
      <c r="B8" s="12">
        <f>[3]Raw!AB66</f>
        <v>0</v>
      </c>
      <c r="C8" s="12">
        <f>[3]Raw!AD66</f>
        <v>0</v>
      </c>
      <c r="D8" s="12">
        <f>[3]Raw!AC66</f>
        <v>0</v>
      </c>
      <c r="E8" s="12">
        <f>[3]Raw!AE66</f>
        <v>0</v>
      </c>
      <c r="F8" s="12">
        <f>[3]Raw!AA66</f>
        <v>0</v>
      </c>
      <c r="H8" s="13">
        <f>SUM(B8:F8)</f>
        <v>0</v>
      </c>
    </row>
    <row r="9" spans="1:8" ht="12.75" customHeight="1" x14ac:dyDescent="0.15">
      <c r="A9" s="11" t="str">
        <f>[3]Raw!A67</f>
        <v>Northern pintail</v>
      </c>
      <c r="B9" s="12">
        <f>[3]Raw!AB67</f>
        <v>0</v>
      </c>
      <c r="C9" s="12">
        <f>[3]Raw!AD67</f>
        <v>0</v>
      </c>
      <c r="D9" s="12">
        <f>[3]Raw!AC67</f>
        <v>0</v>
      </c>
      <c r="E9" s="12">
        <f>[3]Raw!AE67</f>
        <v>0</v>
      </c>
      <c r="F9" s="12">
        <f>[3]Raw!AA67</f>
        <v>0</v>
      </c>
      <c r="H9" s="13">
        <f t="shared" ref="H9:H25" si="1">SUM(B9:F9)</f>
        <v>0</v>
      </c>
    </row>
    <row r="10" spans="1:8" ht="12.75" customHeight="1" x14ac:dyDescent="0.15">
      <c r="A10" s="11" t="str">
        <f>[3]Raw!A68</f>
        <v>Scaup</v>
      </c>
      <c r="B10" s="12">
        <f>[3]Raw!AB68</f>
        <v>0</v>
      </c>
      <c r="C10" s="12">
        <f>[3]Raw!AD68</f>
        <v>0</v>
      </c>
      <c r="D10" s="12">
        <f>[3]Raw!AC68</f>
        <v>0</v>
      </c>
      <c r="E10" s="12">
        <f>[3]Raw!AE68</f>
        <v>0</v>
      </c>
      <c r="F10" s="12">
        <f>[3]Raw!AA68</f>
        <v>0</v>
      </c>
      <c r="H10" s="13">
        <f t="shared" si="1"/>
        <v>0</v>
      </c>
    </row>
    <row r="11" spans="1:8" ht="12.75" customHeight="1" x14ac:dyDescent="0.15">
      <c r="A11" s="11" t="str">
        <f>[3]Raw!A69</f>
        <v>Teal</v>
      </c>
      <c r="B11" s="12">
        <f>[3]Raw!AB69</f>
        <v>4.784313725490196</v>
      </c>
      <c r="C11" s="12">
        <f>[3]Raw!AD69</f>
        <v>0</v>
      </c>
      <c r="D11" s="12">
        <f>[3]Raw!AC69</f>
        <v>0</v>
      </c>
      <c r="E11" s="12">
        <f>[3]Raw!AE69</f>
        <v>0</v>
      </c>
      <c r="F11" s="12">
        <f>[3]Raw!AA69</f>
        <v>0</v>
      </c>
      <c r="H11" s="13">
        <f t="shared" si="1"/>
        <v>4.784313725490196</v>
      </c>
    </row>
    <row r="12" spans="1:8" ht="12.75" customHeight="1" x14ac:dyDescent="0.15">
      <c r="A12" s="11" t="str">
        <f>[3]Raw!A70</f>
        <v>Wigeon</v>
      </c>
      <c r="B12" s="12">
        <f>[3]Raw!AB70</f>
        <v>4.784313725490196</v>
      </c>
      <c r="C12" s="12">
        <f>[3]Raw!AD70</f>
        <v>0</v>
      </c>
      <c r="D12" s="12">
        <f>[3]Raw!AC70</f>
        <v>0</v>
      </c>
      <c r="E12" s="12">
        <f>[3]Raw!AE70</f>
        <v>0</v>
      </c>
      <c r="F12" s="12">
        <f>[3]Raw!AA70</f>
        <v>0</v>
      </c>
      <c r="H12" s="13">
        <f t="shared" si="1"/>
        <v>4.784313725490196</v>
      </c>
    </row>
    <row r="13" spans="1:8" ht="12.75" customHeight="1" x14ac:dyDescent="0.15">
      <c r="A13" s="11" t="str">
        <f>[3]Raw!A71</f>
        <v>Unknown ducks</v>
      </c>
      <c r="B13" s="12">
        <f>[3]Raw!AB71</f>
        <v>0</v>
      </c>
      <c r="C13" s="12">
        <f>[3]Raw!AD71</f>
        <v>0</v>
      </c>
      <c r="D13" s="12">
        <f>[3]Raw!AC71</f>
        <v>0</v>
      </c>
      <c r="E13" s="12">
        <f>[3]Raw!AE71</f>
        <v>0</v>
      </c>
      <c r="F13" s="12">
        <f>[3]Raw!AA71</f>
        <v>0</v>
      </c>
      <c r="H13" s="13">
        <f t="shared" si="1"/>
        <v>0</v>
      </c>
    </row>
    <row r="14" spans="1:8" ht="12.75" customHeight="1" x14ac:dyDescent="0.15">
      <c r="A14" s="11" t="str">
        <f>[3]Raw!A72</f>
        <v>Unknown Canada/cackling geese</v>
      </c>
      <c r="B14" s="12">
        <f>[3]Raw!AB72</f>
        <v>7.1764705882352935</v>
      </c>
      <c r="C14" s="12">
        <f>[3]Raw!AD72</f>
        <v>0</v>
      </c>
      <c r="D14" s="12">
        <f>[3]Raw!AC72</f>
        <v>0</v>
      </c>
      <c r="E14" s="12">
        <f>[3]Raw!AE72</f>
        <v>4.784313725490196</v>
      </c>
      <c r="F14" s="12">
        <f>[3]Raw!AA72</f>
        <v>0</v>
      </c>
      <c r="H14" s="13">
        <f t="shared" si="1"/>
        <v>11.96078431372549</v>
      </c>
    </row>
    <row r="15" spans="1:8" ht="12.75" customHeight="1" x14ac:dyDescent="0.15">
      <c r="A15" s="11" t="str">
        <f>[3]Raw!A73</f>
        <v>White-fronted goose</v>
      </c>
      <c r="B15" s="12">
        <f>[3]Raw!AB73</f>
        <v>0</v>
      </c>
      <c r="C15" s="12">
        <f>[3]Raw!AD73</f>
        <v>0</v>
      </c>
      <c r="D15" s="12">
        <f>[3]Raw!AC73</f>
        <v>0</v>
      </c>
      <c r="E15" s="12">
        <f>[3]Raw!AE73</f>
        <v>0</v>
      </c>
      <c r="F15" s="12">
        <f>[3]Raw!AA73</f>
        <v>0</v>
      </c>
      <c r="H15" s="13">
        <f t="shared" si="1"/>
        <v>0</v>
      </c>
    </row>
    <row r="16" spans="1:8" ht="12.75" customHeight="1" x14ac:dyDescent="0.15">
      <c r="A16" s="11" t="str">
        <f>[3]Raw!A74</f>
        <v>Unknown geese</v>
      </c>
      <c r="B16" s="12">
        <f>[3]Raw!AB74</f>
        <v>0</v>
      </c>
      <c r="C16" s="12">
        <f>[3]Raw!AD74</f>
        <v>0</v>
      </c>
      <c r="D16" s="12">
        <f>[3]Raw!AC74</f>
        <v>0</v>
      </c>
      <c r="E16" s="12">
        <f>[3]Raw!AE74</f>
        <v>0</v>
      </c>
      <c r="F16" s="12">
        <f>[3]Raw!AA74</f>
        <v>0</v>
      </c>
      <c r="H16" s="13">
        <f t="shared" si="1"/>
        <v>0</v>
      </c>
    </row>
    <row r="17" spans="1:17" ht="12.75" customHeight="1" x14ac:dyDescent="0.15">
      <c r="A17" s="11" t="str">
        <f>[3]Raw!A75</f>
        <v>Unknown swans</v>
      </c>
      <c r="B17" s="12">
        <f>[3]Raw!AB75</f>
        <v>0</v>
      </c>
      <c r="C17" s="12">
        <f>[3]Raw!AD75</f>
        <v>0</v>
      </c>
      <c r="D17" s="12">
        <f>[3]Raw!AC75</f>
        <v>0</v>
      </c>
      <c r="E17" s="12">
        <f>[3]Raw!AE75</f>
        <v>0</v>
      </c>
      <c r="F17" s="12">
        <f>[3]Raw!AA75</f>
        <v>0</v>
      </c>
      <c r="H17" s="13">
        <f t="shared" si="1"/>
        <v>0</v>
      </c>
    </row>
    <row r="18" spans="1:17" ht="12.75" customHeight="1" x14ac:dyDescent="0.15">
      <c r="A18" s="11" t="str">
        <f>[3]Raw!A76</f>
        <v>Sandhill crane</v>
      </c>
      <c r="B18" s="12">
        <f>[3]Raw!AB76</f>
        <v>0</v>
      </c>
      <c r="C18" s="12">
        <f>[3]Raw!AD76</f>
        <v>0</v>
      </c>
      <c r="D18" s="12">
        <f>[3]Raw!AC76</f>
        <v>0</v>
      </c>
      <c r="E18" s="12">
        <f>[3]Raw!AE76</f>
        <v>4.784313725490196</v>
      </c>
      <c r="F18" s="12">
        <f>[3]Raw!AA76</f>
        <v>0</v>
      </c>
      <c r="H18" s="13">
        <f t="shared" si="1"/>
        <v>4.784313725490196</v>
      </c>
    </row>
    <row r="19" spans="1:17" ht="12.75" customHeight="1" x14ac:dyDescent="0.15">
      <c r="A19" s="11" t="str">
        <f>[3]Raw!A77</f>
        <v>Black oystercatcher</v>
      </c>
      <c r="B19" s="12">
        <f>[3]Raw!AB77</f>
        <v>0</v>
      </c>
      <c r="C19" s="12">
        <f>[3]Raw!AD77</f>
        <v>0</v>
      </c>
      <c r="D19" s="12">
        <f>[3]Raw!AC77</f>
        <v>0</v>
      </c>
      <c r="E19" s="12">
        <f>[3]Raw!AE77</f>
        <v>0</v>
      </c>
      <c r="F19" s="12">
        <f>[3]Raw!AA77</f>
        <v>0</v>
      </c>
      <c r="H19" s="13">
        <f t="shared" si="1"/>
        <v>0</v>
      </c>
    </row>
    <row r="20" spans="1:17" ht="12.75" customHeight="1" x14ac:dyDescent="0.15">
      <c r="A20" s="11" t="str">
        <f>[3]Raw!A78</f>
        <v>Unknown shorebirds–small</v>
      </c>
      <c r="B20" s="12">
        <f>[3]Raw!AB78</f>
        <v>0</v>
      </c>
      <c r="C20" s="12">
        <f>[3]Raw!AD78</f>
        <v>0</v>
      </c>
      <c r="D20" s="12">
        <f>[3]Raw!AC78</f>
        <v>0</v>
      </c>
      <c r="E20" s="12">
        <f>[3]Raw!AE78</f>
        <v>0</v>
      </c>
      <c r="F20" s="12">
        <f>[3]Raw!AA78</f>
        <v>0</v>
      </c>
      <c r="H20" s="13">
        <f t="shared" si="1"/>
        <v>0</v>
      </c>
    </row>
    <row r="21" spans="1:17" ht="12.75" customHeight="1" x14ac:dyDescent="0.15">
      <c r="A21" s="11" t="str">
        <f>[3]Raw!A79</f>
        <v>Unknown shorebirds–large</v>
      </c>
      <c r="B21" s="12">
        <f>[3]Raw!AB79</f>
        <v>0</v>
      </c>
      <c r="C21" s="12">
        <f>[3]Raw!AD79</f>
        <v>0</v>
      </c>
      <c r="D21" s="12">
        <f>[3]Raw!AC79</f>
        <v>0</v>
      </c>
      <c r="E21" s="12">
        <f>[3]Raw!AE79</f>
        <v>0</v>
      </c>
      <c r="F21" s="12">
        <f>[3]Raw!AA79</f>
        <v>0</v>
      </c>
      <c r="H21" s="13">
        <f t="shared" si="1"/>
        <v>0</v>
      </c>
    </row>
    <row r="22" spans="1:17" ht="12.75" customHeight="1" x14ac:dyDescent="0.15">
      <c r="A22" s="11" t="str">
        <f>[3]Raw!A80</f>
        <v>Unknown loon</v>
      </c>
      <c r="B22" s="12">
        <f>[3]Raw!AB80</f>
        <v>0</v>
      </c>
      <c r="C22" s="12">
        <f>[3]Raw!AD80</f>
        <v>0</v>
      </c>
      <c r="D22" s="12">
        <f>[3]Raw!AC80</f>
        <v>0</v>
      </c>
      <c r="E22" s="12">
        <f>[3]Raw!AE80</f>
        <v>0</v>
      </c>
      <c r="F22" s="12">
        <f>[3]Raw!AA80</f>
        <v>0</v>
      </c>
      <c r="H22" s="13">
        <f t="shared" si="1"/>
        <v>0</v>
      </c>
    </row>
    <row r="23" spans="1:17" ht="12.75" customHeight="1" x14ac:dyDescent="0.15">
      <c r="A23" s="11" t="str">
        <f>[3]Raw!A81</f>
        <v>Unknown seabirds</v>
      </c>
      <c r="B23" s="12">
        <f>[3]Raw!AB81</f>
        <v>0</v>
      </c>
      <c r="C23" s="12">
        <f>[3]Raw!AD81</f>
        <v>0</v>
      </c>
      <c r="D23" s="12">
        <f>[3]Raw!AC81</f>
        <v>0</v>
      </c>
      <c r="E23" s="12">
        <f>[3]Raw!AE81</f>
        <v>0</v>
      </c>
      <c r="F23" s="12">
        <f>[3]Raw!AA81</f>
        <v>0</v>
      </c>
      <c r="H23" s="13">
        <f t="shared" si="1"/>
        <v>0</v>
      </c>
    </row>
    <row r="24" spans="1:17" ht="12.75" customHeight="1" x14ac:dyDescent="0.15">
      <c r="A24" s="11" t="str">
        <f>[3]Raw!A82</f>
        <v>Grouse</v>
      </c>
      <c r="B24" s="12">
        <f>[3]Raw!AB82</f>
        <v>0</v>
      </c>
      <c r="C24" s="12">
        <f>[3]Raw!AD82</f>
        <v>0</v>
      </c>
      <c r="D24" s="12">
        <f>[3]Raw!AC82</f>
        <v>0</v>
      </c>
      <c r="E24" s="12">
        <f>[3]Raw!AE82</f>
        <v>0</v>
      </c>
      <c r="F24" s="12">
        <f>[3]Raw!AA82</f>
        <v>0</v>
      </c>
      <c r="H24" s="13">
        <f t="shared" si="1"/>
        <v>0</v>
      </c>
    </row>
    <row r="25" spans="1:17" ht="12.75" customHeight="1" x14ac:dyDescent="0.15">
      <c r="A25" s="11" t="str">
        <f>[3]Raw!A83</f>
        <v>Ptarmigan</v>
      </c>
      <c r="B25" s="12">
        <f>[3]Raw!AB83</f>
        <v>0</v>
      </c>
      <c r="C25" s="12">
        <f>[3]Raw!AD83</f>
        <v>0</v>
      </c>
      <c r="D25" s="12">
        <f>[3]Raw!AC83</f>
        <v>0</v>
      </c>
      <c r="E25" s="12">
        <f>[3]Raw!AE83</f>
        <v>0</v>
      </c>
      <c r="F25" s="12">
        <f>[3]Raw!AA83</f>
        <v>0</v>
      </c>
      <c r="H25" s="13">
        <f t="shared" si="1"/>
        <v>0</v>
      </c>
    </row>
    <row r="26" spans="1:17" ht="15" customHeight="1" x14ac:dyDescent="0.15">
      <c r="A26" s="55" t="s">
        <v>18</v>
      </c>
      <c r="B26" s="55"/>
      <c r="C26" s="55"/>
      <c r="D26" s="55"/>
      <c r="E26" s="55"/>
      <c r="F26" s="55"/>
      <c r="G26" s="55"/>
      <c r="H26" s="55"/>
    </row>
    <row r="30" spans="1:17" x14ac:dyDescent="0.15">
      <c r="Q30" s="2" t="s">
        <v>17</v>
      </c>
    </row>
  </sheetData>
  <mergeCells count="6">
    <mergeCell ref="A26:H26"/>
    <mergeCell ref="A1:H1"/>
    <mergeCell ref="A2:A3"/>
    <mergeCell ref="B2:F2"/>
    <mergeCell ref="G2:G3"/>
    <mergeCell ref="H2:H3"/>
  </mergeCells>
  <conditionalFormatting sqref="B4:H25">
    <cfRule type="cellIs" dxfId="37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E103-0808-49B2-9902-C65CDE6AF091}">
  <sheetPr>
    <tabColor theme="8"/>
    <pageSetUpPr fitToPage="1"/>
  </sheetPr>
  <dimension ref="A1:R39"/>
  <sheetViews>
    <sheetView view="pageBreakPreview" topLeftCell="A10" zoomScaleNormal="115" zoomScaleSheetLayoutView="100" workbookViewId="0">
      <selection activeCell="V56" sqref="V56"/>
    </sheetView>
  </sheetViews>
  <sheetFormatPr baseColWidth="10" defaultColWidth="9.1640625" defaultRowHeight="13" x14ac:dyDescent="0.15"/>
  <cols>
    <col min="1" max="1" width="25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7" width="4.5" style="2" bestFit="1" customWidth="1"/>
    <col min="8" max="8" width="3.5" style="2" bestFit="1" customWidth="1"/>
    <col min="9" max="9" width="4.5" style="2" bestFit="1" customWidth="1"/>
    <col min="10" max="10" width="5.5" style="2" bestFit="1" customWidth="1"/>
    <col min="11" max="11" width="4.5" style="2" bestFit="1" customWidth="1"/>
    <col min="12" max="12" width="5.5" style="2" bestFit="1" customWidth="1"/>
    <col min="13" max="13" width="4.5" style="2" bestFit="1" customWidth="1"/>
    <col min="14" max="14" width="4.1640625" style="2" bestFit="1" customWidth="1"/>
    <col min="15" max="15" width="0.83203125" style="2" customWidth="1"/>
    <col min="16" max="16" width="5.5" style="2" bestFit="1" customWidth="1"/>
    <col min="17" max="17" width="9.1640625" style="2"/>
    <col min="18" max="18" width="1.5" style="2" bestFit="1" customWidth="1"/>
    <col min="19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[4]Raw!E10, ", 2012.")</f>
        <v>Table n-m.–Estimated large land mammal harvest by month and sex, Haines,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16</v>
      </c>
      <c r="B4" s="5">
        <f t="shared" ref="B4:M4" si="0">B6+B7+B11+B15+B19+B23+B27+B31+B35</f>
        <v>0</v>
      </c>
      <c r="C4" s="5">
        <f t="shared" si="0"/>
        <v>0</v>
      </c>
      <c r="D4" s="5">
        <f t="shared" si="0"/>
        <v>6.1969696969696972</v>
      </c>
      <c r="E4" s="5">
        <f t="shared" si="0"/>
        <v>6.1969696969696972</v>
      </c>
      <c r="F4" s="5">
        <f t="shared" si="0"/>
        <v>18.590909090909093</v>
      </c>
      <c r="G4" s="5">
        <f t="shared" si="0"/>
        <v>12.393939393939394</v>
      </c>
      <c r="H4" s="5">
        <f t="shared" si="0"/>
        <v>0</v>
      </c>
      <c r="I4" s="5">
        <f t="shared" si="0"/>
        <v>30.984848484848492</v>
      </c>
      <c r="J4" s="5">
        <f t="shared" si="0"/>
        <v>123.93939393939397</v>
      </c>
      <c r="K4" s="5">
        <f t="shared" si="0"/>
        <v>24.787878787878789</v>
      </c>
      <c r="L4" s="5">
        <f t="shared" si="0"/>
        <v>123.93939393939397</v>
      </c>
      <c r="M4" s="5">
        <f t="shared" si="0"/>
        <v>12.393939393939396</v>
      </c>
      <c r="N4" s="5">
        <f>N6+N7+N11+N15+N19+N23+N27+N31+N35</f>
        <v>0</v>
      </c>
      <c r="O4" s="6"/>
      <c r="P4" s="5">
        <f>P6+P7+P11+P15+P19+P23+P27+P31+P35</f>
        <v>359.42424242424249</v>
      </c>
    </row>
    <row r="5" spans="1:16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ht="12.75" customHeight="1" x14ac:dyDescent="0.15">
      <c r="A6" s="11" t="str">
        <f>[4]Raw!A2</f>
        <v>American (plains) bison</v>
      </c>
      <c r="B6" s="12">
        <f>[4]Raw!O2</f>
        <v>0</v>
      </c>
      <c r="C6" s="12">
        <f>[4]Raw!P2</f>
        <v>0</v>
      </c>
      <c r="D6" s="12">
        <f>[4]Raw!Q2</f>
        <v>0</v>
      </c>
      <c r="E6" s="12">
        <f>[4]Raw!R2</f>
        <v>0</v>
      </c>
      <c r="F6" s="12">
        <f>[4]Raw!S2</f>
        <v>0</v>
      </c>
      <c r="G6" s="12">
        <f>[4]Raw!T2</f>
        <v>0</v>
      </c>
      <c r="H6" s="12">
        <f>[4]Raw!U2</f>
        <v>0</v>
      </c>
      <c r="I6" s="12">
        <f>[4]Raw!V2</f>
        <v>0</v>
      </c>
      <c r="J6" s="12">
        <f>[4]Raw!W2</f>
        <v>0</v>
      </c>
      <c r="K6" s="12">
        <f>[4]Raw!X2</f>
        <v>0</v>
      </c>
      <c r="L6" s="12">
        <f>[4]Raw!Y2</f>
        <v>0</v>
      </c>
      <c r="M6" s="12">
        <f>[4]Raw!Z2</f>
        <v>0</v>
      </c>
      <c r="N6" s="12">
        <f>[4]Raw!AA2</f>
        <v>0</v>
      </c>
      <c r="P6" s="13">
        <f>SUM(B6:N6)</f>
        <v>0</v>
      </c>
    </row>
    <row r="7" spans="1:16" ht="12.75" customHeight="1" x14ac:dyDescent="0.15">
      <c r="A7" s="11" t="str">
        <f>[4]Raw!A3</f>
        <v>Black bear</v>
      </c>
      <c r="B7" s="12">
        <f>[4]Raw!O3</f>
        <v>0</v>
      </c>
      <c r="C7" s="12">
        <f>[4]Raw!P3</f>
        <v>0</v>
      </c>
      <c r="D7" s="12">
        <f>[4]Raw!Q3</f>
        <v>6.1969696969696972</v>
      </c>
      <c r="E7" s="12">
        <f>[4]Raw!R3</f>
        <v>6.1969696969696972</v>
      </c>
      <c r="F7" s="12">
        <f>[4]Raw!S3</f>
        <v>18.590909090909093</v>
      </c>
      <c r="G7" s="12">
        <f>[4]Raw!T3</f>
        <v>12.393939393939394</v>
      </c>
      <c r="H7" s="12">
        <f>[4]Raw!U3</f>
        <v>0</v>
      </c>
      <c r="I7" s="12">
        <f>[4]Raw!V3</f>
        <v>0</v>
      </c>
      <c r="J7" s="12">
        <f>[4]Raw!W3</f>
        <v>0</v>
      </c>
      <c r="K7" s="12">
        <f>[4]Raw!X3</f>
        <v>0</v>
      </c>
      <c r="L7" s="12">
        <f>[4]Raw!Y3</f>
        <v>0</v>
      </c>
      <c r="M7" s="12">
        <f>[4]Raw!Z3</f>
        <v>0</v>
      </c>
      <c r="N7" s="12">
        <f>[4]Raw!AA3</f>
        <v>0</v>
      </c>
      <c r="P7" s="13">
        <f t="shared" ref="P7:P38" si="1">SUM(B7:N7)</f>
        <v>43.378787878787882</v>
      </c>
    </row>
    <row r="8" spans="1:16" ht="12.75" customHeight="1" x14ac:dyDescent="0.15">
      <c r="A8" s="14" t="str">
        <f>[4]Raw!A4</f>
        <v>Black bear, male</v>
      </c>
      <c r="B8" s="12">
        <f>[4]Raw!O4</f>
        <v>0</v>
      </c>
      <c r="C8" s="12">
        <f>[4]Raw!P4</f>
        <v>0</v>
      </c>
      <c r="D8" s="12">
        <f>[4]Raw!Q4</f>
        <v>6.1969696969696972</v>
      </c>
      <c r="E8" s="12">
        <f>[4]Raw!R4</f>
        <v>6.1969696969696972</v>
      </c>
      <c r="F8" s="12">
        <f>[4]Raw!S4</f>
        <v>18.590909090909093</v>
      </c>
      <c r="G8" s="12">
        <f>[4]Raw!T4</f>
        <v>12.393939393939394</v>
      </c>
      <c r="H8" s="12">
        <f>[4]Raw!U4</f>
        <v>0</v>
      </c>
      <c r="I8" s="12">
        <f>[4]Raw!V4</f>
        <v>0</v>
      </c>
      <c r="J8" s="12">
        <f>[4]Raw!W4</f>
        <v>0</v>
      </c>
      <c r="K8" s="12">
        <f>[4]Raw!X4</f>
        <v>0</v>
      </c>
      <c r="L8" s="12">
        <f>[4]Raw!Y4</f>
        <v>0</v>
      </c>
      <c r="M8" s="12">
        <f>[4]Raw!Z4</f>
        <v>0</v>
      </c>
      <c r="N8" s="12">
        <f>[4]Raw!AA4</f>
        <v>0</v>
      </c>
      <c r="P8" s="13">
        <f t="shared" si="1"/>
        <v>43.378787878787882</v>
      </c>
    </row>
    <row r="9" spans="1:16" ht="12.75" customHeight="1" x14ac:dyDescent="0.15">
      <c r="A9" s="14" t="str">
        <f>[4]Raw!A5</f>
        <v>Black bear, female</v>
      </c>
      <c r="B9" s="12">
        <f>[4]Raw!O5</f>
        <v>0</v>
      </c>
      <c r="C9" s="12">
        <f>[4]Raw!P5</f>
        <v>0</v>
      </c>
      <c r="D9" s="12">
        <f>[4]Raw!Q5</f>
        <v>0</v>
      </c>
      <c r="E9" s="12">
        <f>[4]Raw!R5</f>
        <v>0</v>
      </c>
      <c r="F9" s="12">
        <f>[4]Raw!S5</f>
        <v>0</v>
      </c>
      <c r="G9" s="12">
        <f>[4]Raw!T5</f>
        <v>0</v>
      </c>
      <c r="H9" s="12">
        <f>[4]Raw!U5</f>
        <v>0</v>
      </c>
      <c r="I9" s="12">
        <f>[4]Raw!V5</f>
        <v>0</v>
      </c>
      <c r="J9" s="12">
        <f>[4]Raw!W5</f>
        <v>0</v>
      </c>
      <c r="K9" s="12">
        <f>[4]Raw!X5</f>
        <v>0</v>
      </c>
      <c r="L9" s="12">
        <f>[4]Raw!Y5</f>
        <v>0</v>
      </c>
      <c r="M9" s="12">
        <f>[4]Raw!Z5</f>
        <v>0</v>
      </c>
      <c r="N9" s="12">
        <f>[4]Raw!AA5</f>
        <v>0</v>
      </c>
      <c r="P9" s="13">
        <f t="shared" si="1"/>
        <v>0</v>
      </c>
    </row>
    <row r="10" spans="1:16" ht="12.75" customHeight="1" x14ac:dyDescent="0.15">
      <c r="A10" s="14" t="str">
        <f>[4]Raw!A6</f>
        <v>Black bear, sex unknown</v>
      </c>
      <c r="B10" s="12">
        <f>[4]Raw!O6</f>
        <v>0</v>
      </c>
      <c r="C10" s="12">
        <f>[4]Raw!P6</f>
        <v>0</v>
      </c>
      <c r="D10" s="12">
        <f>[4]Raw!Q6</f>
        <v>0</v>
      </c>
      <c r="E10" s="12">
        <f>[4]Raw!R6</f>
        <v>0</v>
      </c>
      <c r="F10" s="12">
        <f>[4]Raw!S6</f>
        <v>0</v>
      </c>
      <c r="G10" s="12">
        <f>[4]Raw!T6</f>
        <v>0</v>
      </c>
      <c r="H10" s="12">
        <f>[4]Raw!U6</f>
        <v>0</v>
      </c>
      <c r="I10" s="12">
        <f>[4]Raw!V6</f>
        <v>0</v>
      </c>
      <c r="J10" s="12">
        <f>[4]Raw!W6</f>
        <v>0</v>
      </c>
      <c r="K10" s="12">
        <f>[4]Raw!X6</f>
        <v>0</v>
      </c>
      <c r="L10" s="12">
        <f>[4]Raw!Y6</f>
        <v>0</v>
      </c>
      <c r="M10" s="12">
        <f>[4]Raw!Z6</f>
        <v>0</v>
      </c>
      <c r="N10" s="12">
        <f>[4]Raw!AA6</f>
        <v>0</v>
      </c>
      <c r="P10" s="13">
        <f t="shared" si="1"/>
        <v>0</v>
      </c>
    </row>
    <row r="11" spans="1:16" ht="12.75" customHeight="1" x14ac:dyDescent="0.15">
      <c r="A11" s="15" t="str">
        <f>[4]Raw!A7</f>
        <v>Brown bear</v>
      </c>
      <c r="B11" s="12">
        <f>[4]Raw!O7</f>
        <v>0</v>
      </c>
      <c r="C11" s="12">
        <f>[4]Raw!P7</f>
        <v>0</v>
      </c>
      <c r="D11" s="12">
        <f>[4]Raw!Q7</f>
        <v>0</v>
      </c>
      <c r="E11" s="12">
        <f>[4]Raw!R7</f>
        <v>0</v>
      </c>
      <c r="F11" s="12">
        <f>[4]Raw!S7</f>
        <v>0</v>
      </c>
      <c r="G11" s="12">
        <f>[4]Raw!T7</f>
        <v>0</v>
      </c>
      <c r="H11" s="12">
        <f>[4]Raw!U7</f>
        <v>0</v>
      </c>
      <c r="I11" s="12">
        <f>[4]Raw!V7</f>
        <v>0</v>
      </c>
      <c r="J11" s="12">
        <f>[4]Raw!W7</f>
        <v>0</v>
      </c>
      <c r="K11" s="12">
        <f>[4]Raw!X7</f>
        <v>0</v>
      </c>
      <c r="L11" s="12">
        <f>[4]Raw!Y7</f>
        <v>0</v>
      </c>
      <c r="M11" s="12">
        <f>[4]Raw!Z7</f>
        <v>0</v>
      </c>
      <c r="N11" s="12">
        <f>[4]Raw!AA7</f>
        <v>0</v>
      </c>
      <c r="P11" s="13">
        <f t="shared" si="1"/>
        <v>0</v>
      </c>
    </row>
    <row r="12" spans="1:16" ht="12.75" customHeight="1" x14ac:dyDescent="0.15">
      <c r="A12" s="14" t="str">
        <f>[4]Raw!A8</f>
        <v>Brown bear, male</v>
      </c>
      <c r="B12" s="12">
        <f>[4]Raw!O8</f>
        <v>0</v>
      </c>
      <c r="C12" s="12">
        <f>[4]Raw!P8</f>
        <v>0</v>
      </c>
      <c r="D12" s="12">
        <f>[4]Raw!Q8</f>
        <v>0</v>
      </c>
      <c r="E12" s="12">
        <f>[4]Raw!R8</f>
        <v>0</v>
      </c>
      <c r="F12" s="12">
        <f>[4]Raw!S8</f>
        <v>0</v>
      </c>
      <c r="G12" s="12">
        <f>[4]Raw!T8</f>
        <v>0</v>
      </c>
      <c r="H12" s="12">
        <f>[4]Raw!U8</f>
        <v>0</v>
      </c>
      <c r="I12" s="12">
        <f>[4]Raw!V8</f>
        <v>0</v>
      </c>
      <c r="J12" s="12">
        <f>[4]Raw!W8</f>
        <v>0</v>
      </c>
      <c r="K12" s="12">
        <f>[4]Raw!X8</f>
        <v>0</v>
      </c>
      <c r="L12" s="12">
        <f>[4]Raw!Y8</f>
        <v>0</v>
      </c>
      <c r="M12" s="12">
        <f>[4]Raw!Z8</f>
        <v>0</v>
      </c>
      <c r="N12" s="12">
        <f>[4]Raw!AA8</f>
        <v>0</v>
      </c>
      <c r="P12" s="13">
        <f t="shared" si="1"/>
        <v>0</v>
      </c>
    </row>
    <row r="13" spans="1:16" ht="12.75" customHeight="1" x14ac:dyDescent="0.15">
      <c r="A13" s="14" t="str">
        <f>[4]Raw!A9</f>
        <v>Brown bear, female</v>
      </c>
      <c r="B13" s="12">
        <f>[4]Raw!O9</f>
        <v>0</v>
      </c>
      <c r="C13" s="12">
        <f>[4]Raw!P9</f>
        <v>0</v>
      </c>
      <c r="D13" s="12">
        <f>[4]Raw!Q9</f>
        <v>0</v>
      </c>
      <c r="E13" s="12">
        <f>[4]Raw!R9</f>
        <v>0</v>
      </c>
      <c r="F13" s="12">
        <f>[4]Raw!S9</f>
        <v>0</v>
      </c>
      <c r="G13" s="12">
        <f>[4]Raw!T9</f>
        <v>0</v>
      </c>
      <c r="H13" s="12">
        <f>[4]Raw!U9</f>
        <v>0</v>
      </c>
      <c r="I13" s="12">
        <f>[4]Raw!V9</f>
        <v>0</v>
      </c>
      <c r="J13" s="12">
        <f>[4]Raw!W9</f>
        <v>0</v>
      </c>
      <c r="K13" s="12">
        <f>[4]Raw!X9</f>
        <v>0</v>
      </c>
      <c r="L13" s="12">
        <f>[4]Raw!Y9</f>
        <v>0</v>
      </c>
      <c r="M13" s="12">
        <f>[4]Raw!Z9</f>
        <v>0</v>
      </c>
      <c r="N13" s="12">
        <f>[4]Raw!AA9</f>
        <v>0</v>
      </c>
      <c r="P13" s="13">
        <f t="shared" si="1"/>
        <v>0</v>
      </c>
    </row>
    <row r="14" spans="1:16" ht="12.75" customHeight="1" x14ac:dyDescent="0.15">
      <c r="A14" s="14" t="str">
        <f>[4]Raw!A10</f>
        <v>Brown bear, sex unknown</v>
      </c>
      <c r="B14" s="12">
        <f>[4]Raw!O10</f>
        <v>0</v>
      </c>
      <c r="C14" s="12">
        <f>[4]Raw!P10</f>
        <v>0</v>
      </c>
      <c r="D14" s="12">
        <f>[4]Raw!Q10</f>
        <v>0</v>
      </c>
      <c r="E14" s="12">
        <f>[4]Raw!R10</f>
        <v>0</v>
      </c>
      <c r="F14" s="12">
        <f>[4]Raw!S10</f>
        <v>0</v>
      </c>
      <c r="G14" s="12">
        <f>[4]Raw!T10</f>
        <v>0</v>
      </c>
      <c r="H14" s="12">
        <f>[4]Raw!U10</f>
        <v>0</v>
      </c>
      <c r="I14" s="12">
        <f>[4]Raw!V10</f>
        <v>0</v>
      </c>
      <c r="J14" s="12">
        <f>[4]Raw!W10</f>
        <v>0</v>
      </c>
      <c r="K14" s="12">
        <f>[4]Raw!X10</f>
        <v>0</v>
      </c>
      <c r="L14" s="12">
        <f>[4]Raw!Y10</f>
        <v>0</v>
      </c>
      <c r="M14" s="12">
        <f>[4]Raw!Z10</f>
        <v>0</v>
      </c>
      <c r="N14" s="12">
        <f>[4]Raw!AA10</f>
        <v>0</v>
      </c>
      <c r="P14" s="13">
        <f t="shared" si="1"/>
        <v>0</v>
      </c>
    </row>
    <row r="15" spans="1:16" ht="12.75" customHeight="1" x14ac:dyDescent="0.15">
      <c r="A15" s="11" t="str">
        <f>[4]Raw!A11</f>
        <v>Caribou</v>
      </c>
      <c r="B15" s="12">
        <f>[4]Raw!O11</f>
        <v>0</v>
      </c>
      <c r="C15" s="12">
        <f>[4]Raw!P11</f>
        <v>0</v>
      </c>
      <c r="D15" s="12">
        <f>[4]Raw!Q11</f>
        <v>0</v>
      </c>
      <c r="E15" s="12">
        <f>[4]Raw!R11</f>
        <v>0</v>
      </c>
      <c r="F15" s="12">
        <f>[4]Raw!S11</f>
        <v>0</v>
      </c>
      <c r="G15" s="12">
        <f>[4]Raw!T11</f>
        <v>0</v>
      </c>
      <c r="H15" s="12">
        <f>[4]Raw!U11</f>
        <v>0</v>
      </c>
      <c r="I15" s="12">
        <f>[4]Raw!V11</f>
        <v>12.393939393939394</v>
      </c>
      <c r="J15" s="12">
        <f>[4]Raw!W11</f>
        <v>18.590909090909093</v>
      </c>
      <c r="K15" s="12">
        <f>[4]Raw!X11</f>
        <v>0</v>
      </c>
      <c r="L15" s="12">
        <f>[4]Raw!Y11</f>
        <v>0</v>
      </c>
      <c r="M15" s="12">
        <f>[4]Raw!Z11</f>
        <v>0</v>
      </c>
      <c r="N15" s="12">
        <f>[4]Raw!AA11</f>
        <v>0</v>
      </c>
      <c r="P15" s="13">
        <f t="shared" si="1"/>
        <v>30.984848484848488</v>
      </c>
    </row>
    <row r="16" spans="1:16" ht="12.75" customHeight="1" x14ac:dyDescent="0.15">
      <c r="A16" s="14" t="str">
        <f>[4]Raw!A12</f>
        <v>Caribou, male</v>
      </c>
      <c r="B16" s="12">
        <f>[4]Raw!O12</f>
        <v>0</v>
      </c>
      <c r="C16" s="12">
        <f>[4]Raw!P12</f>
        <v>0</v>
      </c>
      <c r="D16" s="12">
        <f>[4]Raw!Q12</f>
        <v>0</v>
      </c>
      <c r="E16" s="12">
        <f>[4]Raw!R12</f>
        <v>0</v>
      </c>
      <c r="F16" s="12">
        <f>[4]Raw!S12</f>
        <v>0</v>
      </c>
      <c r="G16" s="12">
        <f>[4]Raw!T12</f>
        <v>0</v>
      </c>
      <c r="H16" s="12">
        <f>[4]Raw!U12</f>
        <v>0</v>
      </c>
      <c r="I16" s="12">
        <f>[4]Raw!V12</f>
        <v>6.1969696969696972</v>
      </c>
      <c r="J16" s="12">
        <f>[4]Raw!W12</f>
        <v>12.393939393939394</v>
      </c>
      <c r="K16" s="12">
        <f>[4]Raw!X12</f>
        <v>0</v>
      </c>
      <c r="L16" s="12">
        <f>[4]Raw!Y12</f>
        <v>0</v>
      </c>
      <c r="M16" s="12">
        <f>[4]Raw!Z12</f>
        <v>0</v>
      </c>
      <c r="N16" s="12">
        <f>[4]Raw!AA12</f>
        <v>0</v>
      </c>
      <c r="P16" s="13">
        <f t="shared" si="1"/>
        <v>18.590909090909093</v>
      </c>
    </row>
    <row r="17" spans="1:18" ht="12.75" customHeight="1" x14ac:dyDescent="0.15">
      <c r="A17" s="14" t="str">
        <f>[4]Raw!A13</f>
        <v>Caribou, female</v>
      </c>
      <c r="B17" s="12">
        <f>[4]Raw!O13</f>
        <v>0</v>
      </c>
      <c r="C17" s="12">
        <f>[4]Raw!P13</f>
        <v>0</v>
      </c>
      <c r="D17" s="12">
        <f>[4]Raw!Q13</f>
        <v>0</v>
      </c>
      <c r="E17" s="12">
        <f>[4]Raw!R13</f>
        <v>0</v>
      </c>
      <c r="F17" s="12">
        <f>[4]Raw!S13</f>
        <v>0</v>
      </c>
      <c r="G17" s="12">
        <f>[4]Raw!T13</f>
        <v>0</v>
      </c>
      <c r="H17" s="12">
        <f>[4]Raw!U13</f>
        <v>0</v>
      </c>
      <c r="I17" s="12">
        <f>[4]Raw!V13</f>
        <v>6.1969696969696972</v>
      </c>
      <c r="J17" s="12">
        <f>[4]Raw!W13</f>
        <v>6.1969696969696972</v>
      </c>
      <c r="K17" s="12">
        <f>[4]Raw!X13</f>
        <v>0</v>
      </c>
      <c r="L17" s="12">
        <f>[4]Raw!Y13</f>
        <v>0</v>
      </c>
      <c r="M17" s="12">
        <f>[4]Raw!Z13</f>
        <v>0</v>
      </c>
      <c r="N17" s="12">
        <f>[4]Raw!AA13</f>
        <v>0</v>
      </c>
      <c r="P17" s="13">
        <f t="shared" si="1"/>
        <v>12.393939393939394</v>
      </c>
    </row>
    <row r="18" spans="1:18" ht="12.75" customHeight="1" x14ac:dyDescent="0.15">
      <c r="A18" s="14" t="str">
        <f>[4]Raw!A14</f>
        <v>Caribou, sex unknown</v>
      </c>
      <c r="B18" s="12">
        <f>[4]Raw!O14</f>
        <v>0</v>
      </c>
      <c r="C18" s="12">
        <f>[4]Raw!P14</f>
        <v>0</v>
      </c>
      <c r="D18" s="12">
        <f>[4]Raw!Q14</f>
        <v>0</v>
      </c>
      <c r="E18" s="12">
        <f>[4]Raw!R14</f>
        <v>0</v>
      </c>
      <c r="F18" s="12">
        <f>[4]Raw!S14</f>
        <v>0</v>
      </c>
      <c r="G18" s="12">
        <f>[4]Raw!T14</f>
        <v>0</v>
      </c>
      <c r="H18" s="12">
        <f>[4]Raw!U14</f>
        <v>0</v>
      </c>
      <c r="I18" s="12">
        <f>[4]Raw!V14</f>
        <v>0</v>
      </c>
      <c r="J18" s="12">
        <f>[4]Raw!W14</f>
        <v>0</v>
      </c>
      <c r="K18" s="12">
        <f>[4]Raw!X14</f>
        <v>0</v>
      </c>
      <c r="L18" s="12">
        <f>[4]Raw!Y14</f>
        <v>0</v>
      </c>
      <c r="M18" s="12">
        <f>[4]Raw!Z14</f>
        <v>0</v>
      </c>
      <c r="N18" s="12">
        <f>[4]Raw!AA14</f>
        <v>0</v>
      </c>
      <c r="P18" s="13">
        <f t="shared" si="1"/>
        <v>0</v>
      </c>
    </row>
    <row r="19" spans="1:18" ht="12.75" customHeight="1" x14ac:dyDescent="0.15">
      <c r="A19" s="15" t="str">
        <f>[4]Raw!A15</f>
        <v>Deer</v>
      </c>
      <c r="B19" s="12">
        <f>[4]Raw!O15</f>
        <v>0</v>
      </c>
      <c r="C19" s="12">
        <f>[4]Raw!P15</f>
        <v>0</v>
      </c>
      <c r="D19" s="12">
        <f>[4]Raw!Q15</f>
        <v>0</v>
      </c>
      <c r="E19" s="12">
        <f>[4]Raw!R15</f>
        <v>0</v>
      </c>
      <c r="F19" s="12">
        <f>[4]Raw!S15</f>
        <v>0</v>
      </c>
      <c r="G19" s="12">
        <f>[4]Raw!T15</f>
        <v>0</v>
      </c>
      <c r="H19" s="12">
        <f>[4]Raw!U15</f>
        <v>0</v>
      </c>
      <c r="I19" s="12">
        <f>[4]Raw!V15</f>
        <v>6.1969696969696981</v>
      </c>
      <c r="J19" s="12">
        <f>[4]Raw!W15</f>
        <v>37.181818181818194</v>
      </c>
      <c r="K19" s="12">
        <f>[4]Raw!X15</f>
        <v>12.393939393939396</v>
      </c>
      <c r="L19" s="12">
        <f>[4]Raw!Y15</f>
        <v>111.54545454545456</v>
      </c>
      <c r="M19" s="12">
        <f>[4]Raw!Z15</f>
        <v>12.393939393939396</v>
      </c>
      <c r="N19" s="12">
        <f>[4]Raw!AA15</f>
        <v>0</v>
      </c>
      <c r="P19" s="13">
        <f t="shared" si="1"/>
        <v>179.71212121212125</v>
      </c>
    </row>
    <row r="20" spans="1:18" ht="12.75" customHeight="1" x14ac:dyDescent="0.15">
      <c r="A20" s="14" t="str">
        <f>[4]Raw!A16</f>
        <v>Deer, male</v>
      </c>
      <c r="B20" s="12">
        <f>[4]Raw!O16</f>
        <v>0</v>
      </c>
      <c r="C20" s="12">
        <f>[4]Raw!P16</f>
        <v>0</v>
      </c>
      <c r="D20" s="12">
        <f>[4]Raw!Q16</f>
        <v>0</v>
      </c>
      <c r="E20" s="12">
        <f>[4]Raw!R16</f>
        <v>0</v>
      </c>
      <c r="F20" s="12">
        <f>[4]Raw!S16</f>
        <v>0</v>
      </c>
      <c r="G20" s="12">
        <f>[4]Raw!T16</f>
        <v>0</v>
      </c>
      <c r="H20" s="12">
        <f>[4]Raw!U16</f>
        <v>0</v>
      </c>
      <c r="I20" s="12">
        <f>[4]Raw!V16</f>
        <v>6.1969696969696972</v>
      </c>
      <c r="J20" s="12">
        <f>[4]Raw!W16</f>
        <v>0</v>
      </c>
      <c r="K20" s="12">
        <f>[4]Raw!X16</f>
        <v>12.393939393939394</v>
      </c>
      <c r="L20" s="12">
        <f>[4]Raw!Y16</f>
        <v>99.151515151515156</v>
      </c>
      <c r="M20" s="12">
        <f>[4]Raw!Z16</f>
        <v>0</v>
      </c>
      <c r="N20" s="12">
        <f>[4]Raw!AA16</f>
        <v>0</v>
      </c>
      <c r="P20" s="13">
        <f t="shared" si="1"/>
        <v>117.74242424242425</v>
      </c>
    </row>
    <row r="21" spans="1:18" ht="12.75" customHeight="1" x14ac:dyDescent="0.15">
      <c r="A21" s="14" t="str">
        <f>[4]Raw!A17</f>
        <v>Deer, female</v>
      </c>
      <c r="B21" s="12">
        <f>[4]Raw!O17</f>
        <v>0</v>
      </c>
      <c r="C21" s="12">
        <f>[4]Raw!P17</f>
        <v>0</v>
      </c>
      <c r="D21" s="12">
        <f>[4]Raw!Q17</f>
        <v>0</v>
      </c>
      <c r="E21" s="12">
        <f>[4]Raw!R17</f>
        <v>0</v>
      </c>
      <c r="F21" s="12">
        <f>[4]Raw!S17</f>
        <v>0</v>
      </c>
      <c r="G21" s="12">
        <f>[4]Raw!T17</f>
        <v>0</v>
      </c>
      <c r="H21" s="12">
        <f>[4]Raw!U17</f>
        <v>0</v>
      </c>
      <c r="I21" s="12">
        <f>[4]Raw!V17</f>
        <v>0</v>
      </c>
      <c r="J21" s="12">
        <f>[4]Raw!W17</f>
        <v>0</v>
      </c>
      <c r="K21" s="12">
        <f>[4]Raw!X17</f>
        <v>0</v>
      </c>
      <c r="L21" s="12">
        <f>[4]Raw!Y17</f>
        <v>6.1969696969696972</v>
      </c>
      <c r="M21" s="12">
        <f>[4]Raw!Z17</f>
        <v>0</v>
      </c>
      <c r="N21" s="12">
        <f>[4]Raw!AA17</f>
        <v>0</v>
      </c>
      <c r="P21" s="13">
        <f t="shared" si="1"/>
        <v>6.1969696969696972</v>
      </c>
    </row>
    <row r="22" spans="1:18" x14ac:dyDescent="0.15">
      <c r="A22" s="14" t="str">
        <f>[4]Raw!A18</f>
        <v>Deer, sex unknown</v>
      </c>
      <c r="B22" s="12">
        <f>[4]Raw!O18</f>
        <v>0</v>
      </c>
      <c r="C22" s="12">
        <f>[4]Raw!P18</f>
        <v>0</v>
      </c>
      <c r="D22" s="12">
        <f>[4]Raw!Q18</f>
        <v>0</v>
      </c>
      <c r="E22" s="12">
        <f>[4]Raw!R18</f>
        <v>0</v>
      </c>
      <c r="F22" s="12">
        <f>[4]Raw!S18</f>
        <v>0</v>
      </c>
      <c r="G22" s="12">
        <f>[4]Raw!T18</f>
        <v>0</v>
      </c>
      <c r="H22" s="12">
        <f>[4]Raw!U18</f>
        <v>0</v>
      </c>
      <c r="I22" s="12">
        <f>[4]Raw!V18</f>
        <v>0</v>
      </c>
      <c r="J22" s="12">
        <f>[4]Raw!W18</f>
        <v>37.181818181818187</v>
      </c>
      <c r="K22" s="12">
        <f>[4]Raw!X18</f>
        <v>0</v>
      </c>
      <c r="L22" s="12">
        <f>[4]Raw!Y18</f>
        <v>6.1969696969696972</v>
      </c>
      <c r="M22" s="12">
        <f>[4]Raw!Z18</f>
        <v>12.393939393939394</v>
      </c>
      <c r="N22" s="12">
        <f>[4]Raw!AA18</f>
        <v>0</v>
      </c>
      <c r="P22" s="13">
        <f t="shared" si="1"/>
        <v>55.77272727272728</v>
      </c>
    </row>
    <row r="23" spans="1:18" x14ac:dyDescent="0.15">
      <c r="A23" s="11" t="str">
        <f>[4]Raw!A19</f>
        <v>Elk</v>
      </c>
      <c r="B23" s="12">
        <f>[4]Raw!O19</f>
        <v>0</v>
      </c>
      <c r="C23" s="12">
        <f>[4]Raw!P19</f>
        <v>0</v>
      </c>
      <c r="D23" s="12">
        <f>[4]Raw!Q19</f>
        <v>0</v>
      </c>
      <c r="E23" s="12">
        <f>[4]Raw!R19</f>
        <v>0</v>
      </c>
      <c r="F23" s="12">
        <f>[4]Raw!S19</f>
        <v>0</v>
      </c>
      <c r="G23" s="12">
        <f>[4]Raw!T19</f>
        <v>0</v>
      </c>
      <c r="H23" s="12">
        <f>[4]Raw!U19</f>
        <v>0</v>
      </c>
      <c r="I23" s="12">
        <f>[4]Raw!V19</f>
        <v>0</v>
      </c>
      <c r="J23" s="12">
        <f>[4]Raw!W19</f>
        <v>0</v>
      </c>
      <c r="K23" s="12">
        <f>[4]Raw!X19</f>
        <v>0</v>
      </c>
      <c r="L23" s="12">
        <f>[4]Raw!Y19</f>
        <v>0</v>
      </c>
      <c r="M23" s="12">
        <f>[4]Raw!Z19</f>
        <v>0</v>
      </c>
      <c r="N23" s="12">
        <f>[4]Raw!AA19</f>
        <v>0</v>
      </c>
      <c r="P23" s="13">
        <f t="shared" si="1"/>
        <v>0</v>
      </c>
    </row>
    <row r="24" spans="1:18" x14ac:dyDescent="0.15">
      <c r="A24" s="14" t="str">
        <f>[4]Raw!A20</f>
        <v>Elk, male</v>
      </c>
      <c r="B24" s="12">
        <f>[4]Raw!O20</f>
        <v>0</v>
      </c>
      <c r="C24" s="12">
        <f>[4]Raw!P20</f>
        <v>0</v>
      </c>
      <c r="D24" s="12">
        <f>[4]Raw!Q20</f>
        <v>0</v>
      </c>
      <c r="E24" s="12">
        <f>[4]Raw!R20</f>
        <v>0</v>
      </c>
      <c r="F24" s="12">
        <f>[4]Raw!S20</f>
        <v>0</v>
      </c>
      <c r="G24" s="12">
        <f>[4]Raw!T20</f>
        <v>0</v>
      </c>
      <c r="H24" s="12">
        <f>[4]Raw!U20</f>
        <v>0</v>
      </c>
      <c r="I24" s="12">
        <f>[4]Raw!V20</f>
        <v>0</v>
      </c>
      <c r="J24" s="12">
        <f>[4]Raw!W20</f>
        <v>0</v>
      </c>
      <c r="K24" s="12">
        <f>[4]Raw!X20</f>
        <v>0</v>
      </c>
      <c r="L24" s="12">
        <f>[4]Raw!Y20</f>
        <v>0</v>
      </c>
      <c r="M24" s="12">
        <f>[4]Raw!Z20</f>
        <v>0</v>
      </c>
      <c r="N24" s="12">
        <f>[4]Raw!AA20</f>
        <v>0</v>
      </c>
      <c r="P24" s="13">
        <f t="shared" si="1"/>
        <v>0</v>
      </c>
    </row>
    <row r="25" spans="1:18" x14ac:dyDescent="0.15">
      <c r="A25" s="14" t="str">
        <f>[4]Raw!A21</f>
        <v>Elk, female</v>
      </c>
      <c r="B25" s="12">
        <f>[4]Raw!O21</f>
        <v>0</v>
      </c>
      <c r="C25" s="12">
        <f>[4]Raw!P21</f>
        <v>0</v>
      </c>
      <c r="D25" s="12">
        <f>[4]Raw!Q21</f>
        <v>0</v>
      </c>
      <c r="E25" s="12">
        <f>[4]Raw!R21</f>
        <v>0</v>
      </c>
      <c r="F25" s="12">
        <f>[4]Raw!S21</f>
        <v>0</v>
      </c>
      <c r="G25" s="12">
        <f>[4]Raw!T21</f>
        <v>0</v>
      </c>
      <c r="H25" s="12">
        <f>[4]Raw!U21</f>
        <v>0</v>
      </c>
      <c r="I25" s="12">
        <f>[4]Raw!V21</f>
        <v>0</v>
      </c>
      <c r="J25" s="12">
        <f>[4]Raw!W21</f>
        <v>0</v>
      </c>
      <c r="K25" s="12">
        <f>[4]Raw!X21</f>
        <v>0</v>
      </c>
      <c r="L25" s="12">
        <f>[4]Raw!Y21</f>
        <v>0</v>
      </c>
      <c r="M25" s="12">
        <f>[4]Raw!Z21</f>
        <v>0</v>
      </c>
      <c r="N25" s="12">
        <f>[4]Raw!AA21</f>
        <v>0</v>
      </c>
      <c r="P25" s="13">
        <f t="shared" si="1"/>
        <v>0</v>
      </c>
    </row>
    <row r="26" spans="1:18" x14ac:dyDescent="0.15">
      <c r="A26" s="14" t="str">
        <f>[4]Raw!A22</f>
        <v>Elk, sex unknown</v>
      </c>
      <c r="B26" s="12">
        <f>[4]Raw!O22</f>
        <v>0</v>
      </c>
      <c r="C26" s="12">
        <f>[4]Raw!P22</f>
        <v>0</v>
      </c>
      <c r="D26" s="12">
        <f>[4]Raw!Q22</f>
        <v>0</v>
      </c>
      <c r="E26" s="12">
        <f>[4]Raw!R22</f>
        <v>0</v>
      </c>
      <c r="F26" s="12">
        <f>[4]Raw!S22</f>
        <v>0</v>
      </c>
      <c r="G26" s="12">
        <f>[4]Raw!T22</f>
        <v>0</v>
      </c>
      <c r="H26" s="12">
        <f>[4]Raw!U22</f>
        <v>0</v>
      </c>
      <c r="I26" s="12">
        <f>[4]Raw!V22</f>
        <v>0</v>
      </c>
      <c r="J26" s="12">
        <f>[4]Raw!W22</f>
        <v>0</v>
      </c>
      <c r="K26" s="12">
        <f>[4]Raw!X22</f>
        <v>0</v>
      </c>
      <c r="L26" s="12">
        <f>[4]Raw!Y22</f>
        <v>0</v>
      </c>
      <c r="M26" s="12">
        <f>[4]Raw!Z22</f>
        <v>0</v>
      </c>
      <c r="N26" s="12">
        <f>[4]Raw!AA22</f>
        <v>0</v>
      </c>
      <c r="P26" s="13">
        <f t="shared" si="1"/>
        <v>0</v>
      </c>
    </row>
    <row r="27" spans="1:18" x14ac:dyDescent="0.15">
      <c r="A27" s="11" t="str">
        <f>[4]Raw!A23</f>
        <v>Mountain goat</v>
      </c>
      <c r="B27" s="12">
        <f>[4]Raw!O23</f>
        <v>0</v>
      </c>
      <c r="C27" s="12">
        <f>[4]Raw!P23</f>
        <v>0</v>
      </c>
      <c r="D27" s="12">
        <f>[4]Raw!Q23</f>
        <v>0</v>
      </c>
      <c r="E27" s="12">
        <f>[4]Raw!R23</f>
        <v>0</v>
      </c>
      <c r="F27" s="12">
        <f>[4]Raw!S23</f>
        <v>0</v>
      </c>
      <c r="G27" s="12">
        <f>[4]Raw!T23</f>
        <v>0</v>
      </c>
      <c r="H27" s="12">
        <f>[4]Raw!U23</f>
        <v>0</v>
      </c>
      <c r="I27" s="12">
        <f>[4]Raw!V23</f>
        <v>0</v>
      </c>
      <c r="J27" s="12">
        <f>[4]Raw!W23</f>
        <v>12.393939393939394</v>
      </c>
      <c r="K27" s="12">
        <f>[4]Raw!X23</f>
        <v>12.393939393939394</v>
      </c>
      <c r="L27" s="12">
        <f>[4]Raw!Y23</f>
        <v>6.1969696969696972</v>
      </c>
      <c r="M27" s="12">
        <f>[4]Raw!Z23</f>
        <v>0</v>
      </c>
      <c r="N27" s="12">
        <f>[4]Raw!AA23</f>
        <v>0</v>
      </c>
      <c r="P27" s="13">
        <f t="shared" si="1"/>
        <v>30.984848484848484</v>
      </c>
      <c r="R27" s="2" t="s">
        <v>17</v>
      </c>
    </row>
    <row r="28" spans="1:18" x14ac:dyDescent="0.15">
      <c r="A28" s="14" t="str">
        <f>[4]Raw!A24</f>
        <v>Mountain goat, male</v>
      </c>
      <c r="B28" s="12">
        <f>[4]Raw!O24</f>
        <v>0</v>
      </c>
      <c r="C28" s="12">
        <f>[4]Raw!P24</f>
        <v>0</v>
      </c>
      <c r="D28" s="12">
        <f>[4]Raw!Q24</f>
        <v>0</v>
      </c>
      <c r="E28" s="12">
        <f>[4]Raw!R24</f>
        <v>0</v>
      </c>
      <c r="F28" s="12">
        <f>[4]Raw!S24</f>
        <v>0</v>
      </c>
      <c r="G28" s="12">
        <f>[4]Raw!T24</f>
        <v>0</v>
      </c>
      <c r="H28" s="12">
        <f>[4]Raw!U24</f>
        <v>0</v>
      </c>
      <c r="I28" s="12">
        <f>[4]Raw!V24</f>
        <v>0</v>
      </c>
      <c r="J28" s="12">
        <f>[4]Raw!W24</f>
        <v>12.393939393939394</v>
      </c>
      <c r="K28" s="12">
        <f>[4]Raw!X24</f>
        <v>6.1969696969696972</v>
      </c>
      <c r="L28" s="12">
        <f>[4]Raw!Y24</f>
        <v>6.1969696969696972</v>
      </c>
      <c r="M28" s="12">
        <f>[4]Raw!Z24</f>
        <v>0</v>
      </c>
      <c r="N28" s="12">
        <f>[4]Raw!AA24</f>
        <v>0</v>
      </c>
      <c r="P28" s="13">
        <f t="shared" si="1"/>
        <v>24.787878787878789</v>
      </c>
    </row>
    <row r="29" spans="1:18" x14ac:dyDescent="0.15">
      <c r="A29" s="14" t="str">
        <f>[4]Raw!A25</f>
        <v>Mountain goat, female</v>
      </c>
      <c r="B29" s="12">
        <f>[4]Raw!O25</f>
        <v>0</v>
      </c>
      <c r="C29" s="12">
        <f>[4]Raw!P25</f>
        <v>0</v>
      </c>
      <c r="D29" s="12">
        <f>[4]Raw!Q25</f>
        <v>0</v>
      </c>
      <c r="E29" s="12">
        <f>[4]Raw!R25</f>
        <v>0</v>
      </c>
      <c r="F29" s="12">
        <f>[4]Raw!S25</f>
        <v>0</v>
      </c>
      <c r="G29" s="12">
        <f>[4]Raw!T25</f>
        <v>0</v>
      </c>
      <c r="H29" s="12">
        <f>[4]Raw!U25</f>
        <v>0</v>
      </c>
      <c r="I29" s="12">
        <f>[4]Raw!V25</f>
        <v>0</v>
      </c>
      <c r="J29" s="12">
        <f>[4]Raw!W25</f>
        <v>0</v>
      </c>
      <c r="K29" s="12">
        <f>[4]Raw!X25</f>
        <v>6.1969696969696972</v>
      </c>
      <c r="L29" s="12">
        <f>[4]Raw!Y25</f>
        <v>0</v>
      </c>
      <c r="M29" s="12">
        <f>[4]Raw!Z25</f>
        <v>0</v>
      </c>
      <c r="N29" s="12">
        <f>[4]Raw!AA25</f>
        <v>0</v>
      </c>
      <c r="P29" s="13">
        <f t="shared" si="1"/>
        <v>6.1969696969696972</v>
      </c>
    </row>
    <row r="30" spans="1:18" x14ac:dyDescent="0.15">
      <c r="A30" s="14" t="str">
        <f>[4]Raw!A26</f>
        <v>Mountain goat, sex unknown</v>
      </c>
      <c r="B30" s="12">
        <f>[4]Raw!O26</f>
        <v>0</v>
      </c>
      <c r="C30" s="12">
        <f>[4]Raw!P26</f>
        <v>0</v>
      </c>
      <c r="D30" s="12">
        <f>[4]Raw!Q26</f>
        <v>0</v>
      </c>
      <c r="E30" s="12">
        <f>[4]Raw!R26</f>
        <v>0</v>
      </c>
      <c r="F30" s="12">
        <f>[4]Raw!S26</f>
        <v>0</v>
      </c>
      <c r="G30" s="12">
        <f>[4]Raw!T26</f>
        <v>0</v>
      </c>
      <c r="H30" s="12">
        <f>[4]Raw!U26</f>
        <v>0</v>
      </c>
      <c r="I30" s="12">
        <f>[4]Raw!V26</f>
        <v>0</v>
      </c>
      <c r="J30" s="12">
        <f>[4]Raw!W26</f>
        <v>0</v>
      </c>
      <c r="K30" s="12">
        <f>[4]Raw!X26</f>
        <v>0</v>
      </c>
      <c r="L30" s="12">
        <f>[4]Raw!Y26</f>
        <v>0</v>
      </c>
      <c r="M30" s="12">
        <f>[4]Raw!Z26</f>
        <v>0</v>
      </c>
      <c r="N30" s="12">
        <f>[4]Raw!AA26</f>
        <v>0</v>
      </c>
      <c r="P30" s="13">
        <f t="shared" si="1"/>
        <v>0</v>
      </c>
    </row>
    <row r="31" spans="1:18" x14ac:dyDescent="0.15">
      <c r="A31" s="11" t="str">
        <f>[4]Raw!A27</f>
        <v>Moose</v>
      </c>
      <c r="B31" s="12">
        <f>[4]Raw!O27</f>
        <v>0</v>
      </c>
      <c r="C31" s="12">
        <f>[4]Raw!P27</f>
        <v>0</v>
      </c>
      <c r="D31" s="12">
        <f>[4]Raw!Q27</f>
        <v>0</v>
      </c>
      <c r="E31" s="12">
        <f>[4]Raw!R27</f>
        <v>0</v>
      </c>
      <c r="F31" s="12">
        <f>[4]Raw!S27</f>
        <v>0</v>
      </c>
      <c r="G31" s="12">
        <f>[4]Raw!T27</f>
        <v>0</v>
      </c>
      <c r="H31" s="12">
        <f>[4]Raw!U27</f>
        <v>0</v>
      </c>
      <c r="I31" s="12">
        <f>[4]Raw!V27</f>
        <v>12.393939393939396</v>
      </c>
      <c r="J31" s="12">
        <f>[4]Raw!W27</f>
        <v>55.77272727272728</v>
      </c>
      <c r="K31" s="12">
        <f>[4]Raw!X27</f>
        <v>0</v>
      </c>
      <c r="L31" s="12">
        <f>[4]Raw!Y27</f>
        <v>6.1969696969696981</v>
      </c>
      <c r="M31" s="12">
        <f>[4]Raw!Z27</f>
        <v>0</v>
      </c>
      <c r="N31" s="12">
        <f>[4]Raw!AA27</f>
        <v>0</v>
      </c>
      <c r="P31" s="13">
        <f t="shared" si="1"/>
        <v>74.363636363636374</v>
      </c>
    </row>
    <row r="32" spans="1:18" x14ac:dyDescent="0.15">
      <c r="A32" s="14" t="str">
        <f>[4]Raw!A28</f>
        <v>Moose, bull</v>
      </c>
      <c r="B32" s="12">
        <f>[4]Raw!O28</f>
        <v>0</v>
      </c>
      <c r="C32" s="12">
        <f>[4]Raw!P28</f>
        <v>0</v>
      </c>
      <c r="D32" s="12">
        <f>[4]Raw!Q28</f>
        <v>0</v>
      </c>
      <c r="E32" s="12">
        <f>[4]Raw!R28</f>
        <v>0</v>
      </c>
      <c r="F32" s="12">
        <f>[4]Raw!S28</f>
        <v>0</v>
      </c>
      <c r="G32" s="12">
        <f>[4]Raw!T28</f>
        <v>0</v>
      </c>
      <c r="H32" s="12">
        <f>[4]Raw!U28</f>
        <v>0</v>
      </c>
      <c r="I32" s="12">
        <f>[4]Raw!V28</f>
        <v>12.393939393939396</v>
      </c>
      <c r="J32" s="12">
        <f>[4]Raw!W28</f>
        <v>55.77272727272728</v>
      </c>
      <c r="K32" s="12">
        <f>[4]Raw!X28</f>
        <v>0</v>
      </c>
      <c r="L32" s="12">
        <f>[4]Raw!Y28</f>
        <v>0</v>
      </c>
      <c r="M32" s="12">
        <f>[4]Raw!Z28</f>
        <v>0</v>
      </c>
      <c r="N32" s="12">
        <f>[4]Raw!AA28</f>
        <v>0</v>
      </c>
      <c r="P32" s="13">
        <f t="shared" si="1"/>
        <v>68.166666666666671</v>
      </c>
    </row>
    <row r="33" spans="1:16" x14ac:dyDescent="0.15">
      <c r="A33" s="14" t="str">
        <f>[4]Raw!A29</f>
        <v>Moose, cow</v>
      </c>
      <c r="B33" s="12">
        <f>[4]Raw!O29</f>
        <v>0</v>
      </c>
      <c r="C33" s="12">
        <f>[4]Raw!P29</f>
        <v>0</v>
      </c>
      <c r="D33" s="12">
        <f>[4]Raw!Q29</f>
        <v>0</v>
      </c>
      <c r="E33" s="12">
        <f>[4]Raw!R29</f>
        <v>0</v>
      </c>
      <c r="F33" s="12">
        <f>[4]Raw!S29</f>
        <v>0</v>
      </c>
      <c r="G33" s="12">
        <f>[4]Raw!T29</f>
        <v>0</v>
      </c>
      <c r="H33" s="12">
        <f>[4]Raw!U29</f>
        <v>0</v>
      </c>
      <c r="I33" s="12">
        <f>[4]Raw!V29</f>
        <v>0</v>
      </c>
      <c r="J33" s="12">
        <f>[4]Raw!W29</f>
        <v>0</v>
      </c>
      <c r="K33" s="12">
        <f>[4]Raw!X29</f>
        <v>0</v>
      </c>
      <c r="L33" s="12">
        <f>[4]Raw!Y29</f>
        <v>0</v>
      </c>
      <c r="M33" s="12">
        <f>[4]Raw!Z29</f>
        <v>0</v>
      </c>
      <c r="N33" s="12">
        <f>[4]Raw!AA29</f>
        <v>0</v>
      </c>
      <c r="P33" s="13">
        <f t="shared" si="1"/>
        <v>0</v>
      </c>
    </row>
    <row r="34" spans="1:16" x14ac:dyDescent="0.15">
      <c r="A34" s="14" t="str">
        <f>[4]Raw!A30</f>
        <v>Moose, sex unknown</v>
      </c>
      <c r="B34" s="12">
        <f>[4]Raw!O30</f>
        <v>0</v>
      </c>
      <c r="C34" s="12">
        <f>[4]Raw!P30</f>
        <v>0</v>
      </c>
      <c r="D34" s="12">
        <f>[4]Raw!Q30</f>
        <v>0</v>
      </c>
      <c r="E34" s="12">
        <f>[4]Raw!R30</f>
        <v>0</v>
      </c>
      <c r="F34" s="12">
        <f>[4]Raw!S30</f>
        <v>0</v>
      </c>
      <c r="G34" s="12">
        <f>[4]Raw!T30</f>
        <v>0</v>
      </c>
      <c r="H34" s="12">
        <f>[4]Raw!U30</f>
        <v>0</v>
      </c>
      <c r="I34" s="12">
        <f>[4]Raw!V30</f>
        <v>0</v>
      </c>
      <c r="J34" s="12">
        <f>[4]Raw!W30</f>
        <v>0</v>
      </c>
      <c r="K34" s="12">
        <f>[4]Raw!X30</f>
        <v>0</v>
      </c>
      <c r="L34" s="12">
        <f>[4]Raw!Y30</f>
        <v>6.1969696969696972</v>
      </c>
      <c r="M34" s="12">
        <f>[4]Raw!Z30</f>
        <v>0</v>
      </c>
      <c r="N34" s="12">
        <f>[4]Raw!AA30</f>
        <v>0</v>
      </c>
      <c r="P34" s="13">
        <f t="shared" si="1"/>
        <v>6.1969696969696972</v>
      </c>
    </row>
    <row r="35" spans="1:16" x14ac:dyDescent="0.15">
      <c r="A35" s="11" t="str">
        <f>[4]Raw!A31</f>
        <v>Dall sheep</v>
      </c>
      <c r="B35" s="12">
        <f>[4]Raw!O31</f>
        <v>0</v>
      </c>
      <c r="C35" s="12">
        <f>[4]Raw!P31</f>
        <v>0</v>
      </c>
      <c r="D35" s="12">
        <f>[4]Raw!Q31</f>
        <v>0</v>
      </c>
      <c r="E35" s="12">
        <f>[4]Raw!R31</f>
        <v>0</v>
      </c>
      <c r="F35" s="12">
        <f>[4]Raw!S31</f>
        <v>0</v>
      </c>
      <c r="G35" s="12">
        <f>[4]Raw!T31</f>
        <v>0</v>
      </c>
      <c r="H35" s="12">
        <f>[4]Raw!U31</f>
        <v>0</v>
      </c>
      <c r="I35" s="12">
        <f>[4]Raw!V31</f>
        <v>0</v>
      </c>
      <c r="J35" s="12">
        <f>[4]Raw!W31</f>
        <v>0</v>
      </c>
      <c r="K35" s="12">
        <f>[4]Raw!X31</f>
        <v>0</v>
      </c>
      <c r="L35" s="12">
        <f>[4]Raw!Y31</f>
        <v>0</v>
      </c>
      <c r="M35" s="12">
        <f>[4]Raw!Z31</f>
        <v>0</v>
      </c>
      <c r="N35" s="12">
        <f>[4]Raw!AA31</f>
        <v>0</v>
      </c>
      <c r="P35" s="13">
        <f t="shared" si="1"/>
        <v>0</v>
      </c>
    </row>
    <row r="36" spans="1:16" x14ac:dyDescent="0.15">
      <c r="A36" s="14" t="str">
        <f>[4]Raw!A32</f>
        <v>Dall sheep, male</v>
      </c>
      <c r="B36" s="12">
        <f>[4]Raw!O32</f>
        <v>0</v>
      </c>
      <c r="C36" s="12">
        <f>[4]Raw!P32</f>
        <v>0</v>
      </c>
      <c r="D36" s="12">
        <f>[4]Raw!Q32</f>
        <v>0</v>
      </c>
      <c r="E36" s="12">
        <f>[4]Raw!R32</f>
        <v>0</v>
      </c>
      <c r="F36" s="12">
        <f>[4]Raw!S32</f>
        <v>0</v>
      </c>
      <c r="G36" s="12">
        <f>[4]Raw!T32</f>
        <v>0</v>
      </c>
      <c r="H36" s="12">
        <f>[4]Raw!U32</f>
        <v>0</v>
      </c>
      <c r="I36" s="12">
        <f>[4]Raw!V32</f>
        <v>0</v>
      </c>
      <c r="J36" s="12">
        <f>[4]Raw!W32</f>
        <v>0</v>
      </c>
      <c r="K36" s="12">
        <f>[4]Raw!X32</f>
        <v>0</v>
      </c>
      <c r="L36" s="12">
        <f>[4]Raw!Y32</f>
        <v>0</v>
      </c>
      <c r="M36" s="12">
        <f>[4]Raw!Z32</f>
        <v>0</v>
      </c>
      <c r="N36" s="12">
        <f>[4]Raw!AA32</f>
        <v>0</v>
      </c>
      <c r="P36" s="13">
        <f t="shared" si="1"/>
        <v>0</v>
      </c>
    </row>
    <row r="37" spans="1:16" x14ac:dyDescent="0.15">
      <c r="A37" s="14" t="str">
        <f>[4]Raw!A33</f>
        <v>Dall sheep, female</v>
      </c>
      <c r="B37" s="12">
        <f>[4]Raw!O33</f>
        <v>0</v>
      </c>
      <c r="C37" s="12">
        <f>[4]Raw!P33</f>
        <v>0</v>
      </c>
      <c r="D37" s="12">
        <f>[4]Raw!Q33</f>
        <v>0</v>
      </c>
      <c r="E37" s="12">
        <f>[4]Raw!R33</f>
        <v>0</v>
      </c>
      <c r="F37" s="12">
        <f>[4]Raw!S33</f>
        <v>0</v>
      </c>
      <c r="G37" s="12">
        <f>[4]Raw!T33</f>
        <v>0</v>
      </c>
      <c r="H37" s="12">
        <f>[4]Raw!U33</f>
        <v>0</v>
      </c>
      <c r="I37" s="12">
        <f>[4]Raw!V33</f>
        <v>0</v>
      </c>
      <c r="J37" s="12">
        <f>[4]Raw!W33</f>
        <v>0</v>
      </c>
      <c r="K37" s="12">
        <f>[4]Raw!X33</f>
        <v>0</v>
      </c>
      <c r="L37" s="12">
        <f>[4]Raw!Y33</f>
        <v>0</v>
      </c>
      <c r="M37" s="12">
        <f>[4]Raw!Z33</f>
        <v>0</v>
      </c>
      <c r="N37" s="12">
        <f>[4]Raw!AA33</f>
        <v>0</v>
      </c>
      <c r="P37" s="13">
        <f t="shared" si="1"/>
        <v>0</v>
      </c>
    </row>
    <row r="38" spans="1:16" x14ac:dyDescent="0.15">
      <c r="A38" s="14" t="str">
        <f>[4]Raw!A34</f>
        <v>Dall sheep, sex unknown</v>
      </c>
      <c r="B38" s="12">
        <f>[4]Raw!O34</f>
        <v>0</v>
      </c>
      <c r="C38" s="12">
        <f>[4]Raw!P34</f>
        <v>0</v>
      </c>
      <c r="D38" s="12">
        <f>[4]Raw!Q34</f>
        <v>0</v>
      </c>
      <c r="E38" s="12">
        <f>[4]Raw!R34</f>
        <v>0</v>
      </c>
      <c r="F38" s="12">
        <f>[4]Raw!S34</f>
        <v>0</v>
      </c>
      <c r="G38" s="12">
        <f>[4]Raw!T34</f>
        <v>0</v>
      </c>
      <c r="H38" s="12">
        <f>[4]Raw!U34</f>
        <v>0</v>
      </c>
      <c r="I38" s="12">
        <f>[4]Raw!V34</f>
        <v>0</v>
      </c>
      <c r="J38" s="12">
        <f>[4]Raw!W34</f>
        <v>0</v>
      </c>
      <c r="K38" s="12">
        <f>[4]Raw!X34</f>
        <v>0</v>
      </c>
      <c r="L38" s="12">
        <f>[4]Raw!Y34</f>
        <v>0</v>
      </c>
      <c r="M38" s="12">
        <f>[4]Raw!Z34</f>
        <v>0</v>
      </c>
      <c r="N38" s="12">
        <f>[4]Raw!AA34</f>
        <v>0</v>
      </c>
      <c r="P38" s="13">
        <f t="shared" si="1"/>
        <v>0</v>
      </c>
    </row>
    <row r="39" spans="1:16" ht="15" customHeight="1" x14ac:dyDescent="0.15">
      <c r="A39" s="49" t="s">
        <v>18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</sheetData>
  <mergeCells count="6">
    <mergeCell ref="A39:P39"/>
    <mergeCell ref="A1:P1"/>
    <mergeCell ref="A2:A3"/>
    <mergeCell ref="B2:N2"/>
    <mergeCell ref="O2:O3"/>
    <mergeCell ref="P2:P3"/>
  </mergeCells>
  <conditionalFormatting sqref="B4:P38">
    <cfRule type="cellIs" dxfId="36" priority="1" operator="equal">
      <formula>0</formula>
    </cfRule>
  </conditionalFormatting>
  <printOptions horizontalCentered="1"/>
  <pageMargins left="1" right="1" top="1" bottom="1" header="0.5" footer="0.5"/>
  <pageSetup scale="88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2B40-067A-481B-BB7F-3B302B647BFD}">
  <sheetPr>
    <tabColor theme="8"/>
    <pageSetUpPr fitToPage="1"/>
  </sheetPr>
  <dimension ref="A1:P21"/>
  <sheetViews>
    <sheetView view="pageBreakPreview" zoomScale="145" zoomScaleNormal="100" zoomScaleSheetLayoutView="145" workbookViewId="0">
      <selection activeCell="V56" sqref="V56"/>
    </sheetView>
  </sheetViews>
  <sheetFormatPr baseColWidth="10" defaultColWidth="9.1640625" defaultRowHeight="13" x14ac:dyDescent="0.15"/>
  <cols>
    <col min="1" max="1" width="26.5" style="2" bestFit="1" customWidth="1"/>
    <col min="2" max="2" width="4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9" width="4.5" style="2" bestFit="1" customWidth="1"/>
    <col min="10" max="10" width="3.83203125" style="2" bestFit="1" customWidth="1"/>
    <col min="11" max="13" width="4.5" style="2" bestFit="1" customWidth="1"/>
    <col min="14" max="14" width="5.5" style="2" bestFit="1" customWidth="1"/>
    <col min="15" max="15" width="0.83203125" style="2" customWidth="1"/>
    <col min="16" max="16" width="5.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[4]Raw!E10, ", 2012.")</f>
        <v>Table n-m.–Estimated small land mammal/furbearer harvest by month, Haines,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SUM(B6:B20)</f>
        <v>92.954545454545467</v>
      </c>
      <c r="C4" s="16">
        <f t="shared" si="0"/>
        <v>6.1969696969696972</v>
      </c>
      <c r="D4" s="16">
        <f t="shared" si="0"/>
        <v>6.1969696969696972</v>
      </c>
      <c r="E4" s="16">
        <f t="shared" si="0"/>
        <v>6.1969696969696972</v>
      </c>
      <c r="F4" s="16">
        <f t="shared" si="0"/>
        <v>6.1969696969696972</v>
      </c>
      <c r="G4" s="16">
        <f t="shared" si="0"/>
        <v>6.1969696969696972</v>
      </c>
      <c r="H4" s="16">
        <f t="shared" si="0"/>
        <v>37.181818181818187</v>
      </c>
      <c r="I4" s="16">
        <f t="shared" si="0"/>
        <v>6.1969696969696972</v>
      </c>
      <c r="J4" s="16">
        <f t="shared" si="0"/>
        <v>6.1969696969696972</v>
      </c>
      <c r="K4" s="16">
        <f t="shared" si="0"/>
        <v>12.393939393939394</v>
      </c>
      <c r="L4" s="16">
        <f t="shared" si="0"/>
        <v>24.787878787878789</v>
      </c>
      <c r="M4" s="16">
        <f t="shared" si="0"/>
        <v>49.575757575757578</v>
      </c>
      <c r="N4" s="16">
        <f t="shared" si="0"/>
        <v>167.31818181818181</v>
      </c>
      <c r="O4" s="17"/>
      <c r="P4" s="16">
        <f>SUM(P6:P20)</f>
        <v>427.59090909090918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[4]Raw!A35</f>
        <v>Beaver</v>
      </c>
      <c r="B6" s="12">
        <f>[4]Raw!O35</f>
        <v>0</v>
      </c>
      <c r="C6" s="12">
        <f>[4]Raw!P35</f>
        <v>0</v>
      </c>
      <c r="D6" s="12">
        <f>[4]Raw!Q35</f>
        <v>0</v>
      </c>
      <c r="E6" s="12">
        <f>[4]Raw!R35</f>
        <v>0</v>
      </c>
      <c r="F6" s="12">
        <f>[4]Raw!S35</f>
        <v>0</v>
      </c>
      <c r="G6" s="12">
        <f>[4]Raw!T35</f>
        <v>0</v>
      </c>
      <c r="H6" s="12">
        <f>[4]Raw!U35</f>
        <v>24.787878787878789</v>
      </c>
      <c r="I6" s="12">
        <f>[4]Raw!V35</f>
        <v>0</v>
      </c>
      <c r="J6" s="12">
        <f>[4]Raw!W35</f>
        <v>0</v>
      </c>
      <c r="K6" s="12">
        <f>[4]Raw!X35</f>
        <v>0</v>
      </c>
      <c r="L6" s="12">
        <f>[4]Raw!Y35</f>
        <v>0</v>
      </c>
      <c r="M6" s="12">
        <f>[4]Raw!Z35</f>
        <v>0</v>
      </c>
      <c r="N6" s="12">
        <f>[4]Raw!AA35</f>
        <v>0</v>
      </c>
      <c r="P6" s="13">
        <f>SUM(B6:N6)</f>
        <v>24.787878787878789</v>
      </c>
    </row>
    <row r="7" spans="1:16" ht="14" x14ac:dyDescent="0.15">
      <c r="A7" s="19" t="str">
        <f>[4]Raw!A36</f>
        <v>Coyote</v>
      </c>
      <c r="B7" s="12">
        <f>[4]Raw!O36</f>
        <v>0</v>
      </c>
      <c r="C7" s="12">
        <f>[4]Raw!P36</f>
        <v>0</v>
      </c>
      <c r="D7" s="12">
        <f>[4]Raw!Q36</f>
        <v>0</v>
      </c>
      <c r="E7" s="12">
        <f>[4]Raw!R36</f>
        <v>0</v>
      </c>
      <c r="F7" s="12">
        <f>[4]Raw!S36</f>
        <v>0</v>
      </c>
      <c r="G7" s="12">
        <f>[4]Raw!T36</f>
        <v>0</v>
      </c>
      <c r="H7" s="12">
        <f>[4]Raw!U36</f>
        <v>0</v>
      </c>
      <c r="I7" s="12">
        <f>[4]Raw!V36</f>
        <v>0</v>
      </c>
      <c r="J7" s="12">
        <f>[4]Raw!W36</f>
        <v>0</v>
      </c>
      <c r="K7" s="12">
        <f>[4]Raw!X36</f>
        <v>0</v>
      </c>
      <c r="L7" s="12">
        <f>[4]Raw!Y36</f>
        <v>0</v>
      </c>
      <c r="M7" s="12">
        <f>[4]Raw!Z36</f>
        <v>0</v>
      </c>
      <c r="N7" s="12">
        <f>[4]Raw!AA36</f>
        <v>0</v>
      </c>
      <c r="P7" s="13">
        <f t="shared" ref="P7:P20" si="1">SUM(B7:N7)</f>
        <v>0</v>
      </c>
    </row>
    <row r="8" spans="1:16" ht="14" x14ac:dyDescent="0.15">
      <c r="A8" s="19" t="str">
        <f>[4]Raw!A37</f>
        <v>Red fox</v>
      </c>
      <c r="B8" s="12">
        <f>[4]Raw!O37</f>
        <v>0</v>
      </c>
      <c r="C8" s="12">
        <f>[4]Raw!P37</f>
        <v>0</v>
      </c>
      <c r="D8" s="12">
        <f>[4]Raw!Q37</f>
        <v>0</v>
      </c>
      <c r="E8" s="12">
        <f>[4]Raw!R37</f>
        <v>0</v>
      </c>
      <c r="F8" s="12">
        <f>[4]Raw!S37</f>
        <v>0</v>
      </c>
      <c r="G8" s="12">
        <f>[4]Raw!T37</f>
        <v>0</v>
      </c>
      <c r="H8" s="12">
        <f>[4]Raw!U37</f>
        <v>0</v>
      </c>
      <c r="I8" s="12">
        <f>[4]Raw!V37</f>
        <v>0</v>
      </c>
      <c r="J8" s="12">
        <f>[4]Raw!W37</f>
        <v>0</v>
      </c>
      <c r="K8" s="12">
        <f>[4]Raw!X37</f>
        <v>0</v>
      </c>
      <c r="L8" s="12">
        <f>[4]Raw!Y37</f>
        <v>0</v>
      </c>
      <c r="M8" s="12">
        <f>[4]Raw!Z37</f>
        <v>0</v>
      </c>
      <c r="N8" s="12">
        <f>[4]Raw!AA37</f>
        <v>0</v>
      </c>
      <c r="P8" s="13">
        <f t="shared" si="1"/>
        <v>0</v>
      </c>
    </row>
    <row r="9" spans="1:16" ht="14" x14ac:dyDescent="0.15">
      <c r="A9" s="19" t="str">
        <f>[4]Raw!A38</f>
        <v>Snowshoe hare</v>
      </c>
      <c r="B9" s="12">
        <f>[4]Raw!O38</f>
        <v>12.393939393939394</v>
      </c>
      <c r="C9" s="12">
        <f>[4]Raw!P38</f>
        <v>0</v>
      </c>
      <c r="D9" s="12">
        <f>[4]Raw!Q38</f>
        <v>0</v>
      </c>
      <c r="E9" s="12">
        <f>[4]Raw!R38</f>
        <v>0</v>
      </c>
      <c r="F9" s="12">
        <f>[4]Raw!S38</f>
        <v>0</v>
      </c>
      <c r="G9" s="12">
        <f>[4]Raw!T38</f>
        <v>0</v>
      </c>
      <c r="H9" s="12">
        <f>[4]Raw!U38</f>
        <v>0</v>
      </c>
      <c r="I9" s="12">
        <f>[4]Raw!V38</f>
        <v>0</v>
      </c>
      <c r="J9" s="12">
        <f>[4]Raw!W38</f>
        <v>0</v>
      </c>
      <c r="K9" s="12">
        <f>[4]Raw!X38</f>
        <v>0</v>
      </c>
      <c r="L9" s="12">
        <f>[4]Raw!Y38</f>
        <v>18.590909090909093</v>
      </c>
      <c r="M9" s="12">
        <f>[4]Raw!Z38</f>
        <v>0</v>
      </c>
      <c r="N9" s="12">
        <f>[4]Raw!AA38</f>
        <v>0</v>
      </c>
      <c r="P9" s="13">
        <f t="shared" si="1"/>
        <v>30.984848484848488</v>
      </c>
    </row>
    <row r="10" spans="1:16" ht="13.25" customHeight="1" x14ac:dyDescent="0.15">
      <c r="A10" s="19" t="str">
        <f>[4]Raw!A39</f>
        <v>North American river (land) otter</v>
      </c>
      <c r="B10" s="20">
        <f>[4]Raw!O39</f>
        <v>0</v>
      </c>
      <c r="C10" s="20">
        <f>[4]Raw!P39</f>
        <v>0</v>
      </c>
      <c r="D10" s="20">
        <f>[4]Raw!Q39</f>
        <v>0</v>
      </c>
      <c r="E10" s="20">
        <f>[4]Raw!R39</f>
        <v>0</v>
      </c>
      <c r="F10" s="20">
        <f>[4]Raw!S39</f>
        <v>0</v>
      </c>
      <c r="G10" s="20">
        <f>[4]Raw!T39</f>
        <v>0</v>
      </c>
      <c r="H10" s="20">
        <f>[4]Raw!U39</f>
        <v>0</v>
      </c>
      <c r="I10" s="20">
        <f>[4]Raw!V39</f>
        <v>0</v>
      </c>
      <c r="J10" s="20">
        <f>[4]Raw!W39</f>
        <v>0</v>
      </c>
      <c r="K10" s="20">
        <f>[4]Raw!X39</f>
        <v>0</v>
      </c>
      <c r="L10" s="20">
        <f>[4]Raw!Y39</f>
        <v>0</v>
      </c>
      <c r="M10" s="20">
        <f>[4]Raw!Z39</f>
        <v>0</v>
      </c>
      <c r="N10" s="20">
        <f>[4]Raw!AA39</f>
        <v>0</v>
      </c>
      <c r="O10" s="21"/>
      <c r="P10" s="22">
        <f t="shared" si="1"/>
        <v>0</v>
      </c>
    </row>
    <row r="11" spans="1:16" ht="14" x14ac:dyDescent="0.15">
      <c r="A11" s="19" t="str">
        <f>[4]Raw!A40</f>
        <v>Lynx</v>
      </c>
      <c r="B11" s="12">
        <f>[4]Raw!O40</f>
        <v>0</v>
      </c>
      <c r="C11" s="12">
        <f>[4]Raw!P40</f>
        <v>0</v>
      </c>
      <c r="D11" s="12">
        <f>[4]Raw!Q40</f>
        <v>0</v>
      </c>
      <c r="E11" s="12">
        <f>[4]Raw!R40</f>
        <v>0</v>
      </c>
      <c r="F11" s="12">
        <f>[4]Raw!S40</f>
        <v>0</v>
      </c>
      <c r="G11" s="12">
        <f>[4]Raw!T40</f>
        <v>0</v>
      </c>
      <c r="H11" s="12">
        <f>[4]Raw!U40</f>
        <v>0</v>
      </c>
      <c r="I11" s="12">
        <f>[4]Raw!V40</f>
        <v>0</v>
      </c>
      <c r="J11" s="12">
        <f>[4]Raw!W40</f>
        <v>0</v>
      </c>
      <c r="K11" s="12">
        <f>[4]Raw!X40</f>
        <v>0</v>
      </c>
      <c r="L11" s="12">
        <f>[4]Raw!Y40</f>
        <v>0</v>
      </c>
      <c r="M11" s="12">
        <f>[4]Raw!Z40</f>
        <v>0</v>
      </c>
      <c r="N11" s="12">
        <f>[4]Raw!AA40</f>
        <v>0</v>
      </c>
      <c r="P11" s="13">
        <f t="shared" si="1"/>
        <v>0</v>
      </c>
    </row>
    <row r="12" spans="1:16" ht="14" x14ac:dyDescent="0.15">
      <c r="A12" s="19" t="str">
        <f>[4]Raw!A41</f>
        <v>Marmot</v>
      </c>
      <c r="B12" s="12">
        <f>[4]Raw!O41</f>
        <v>0</v>
      </c>
      <c r="C12" s="12">
        <f>[4]Raw!P41</f>
        <v>0</v>
      </c>
      <c r="D12" s="12">
        <f>[4]Raw!Q41</f>
        <v>0</v>
      </c>
      <c r="E12" s="12">
        <f>[4]Raw!R41</f>
        <v>0</v>
      </c>
      <c r="F12" s="12">
        <f>[4]Raw!S41</f>
        <v>0</v>
      </c>
      <c r="G12" s="12">
        <f>[4]Raw!T41</f>
        <v>0</v>
      </c>
      <c r="H12" s="12">
        <f>[4]Raw!U41</f>
        <v>0</v>
      </c>
      <c r="I12" s="12">
        <f>[4]Raw!V41</f>
        <v>0</v>
      </c>
      <c r="J12" s="12">
        <f>[4]Raw!W41</f>
        <v>0</v>
      </c>
      <c r="K12" s="12">
        <f>[4]Raw!X41</f>
        <v>0</v>
      </c>
      <c r="L12" s="12">
        <f>[4]Raw!Y41</f>
        <v>0</v>
      </c>
      <c r="M12" s="12">
        <f>[4]Raw!Z41</f>
        <v>0</v>
      </c>
      <c r="N12" s="12">
        <f>[4]Raw!AA41</f>
        <v>0</v>
      </c>
      <c r="P12" s="13">
        <f t="shared" si="1"/>
        <v>0</v>
      </c>
    </row>
    <row r="13" spans="1:16" ht="14" x14ac:dyDescent="0.15">
      <c r="A13" s="19" t="str">
        <f>[4]Raw!A42</f>
        <v>Marten</v>
      </c>
      <c r="B13" s="12">
        <f>[4]Raw!O42</f>
        <v>74.363636363636374</v>
      </c>
      <c r="C13" s="12">
        <f>[4]Raw!P42</f>
        <v>0</v>
      </c>
      <c r="D13" s="12">
        <f>[4]Raw!Q42</f>
        <v>0</v>
      </c>
      <c r="E13" s="12">
        <f>[4]Raw!R42</f>
        <v>0</v>
      </c>
      <c r="F13" s="12">
        <f>[4]Raw!S42</f>
        <v>0</v>
      </c>
      <c r="G13" s="12">
        <f>[4]Raw!T42</f>
        <v>0</v>
      </c>
      <c r="H13" s="12">
        <f>[4]Raw!U42</f>
        <v>0</v>
      </c>
      <c r="I13" s="12">
        <f>[4]Raw!V42</f>
        <v>0</v>
      </c>
      <c r="J13" s="12">
        <f>[4]Raw!W42</f>
        <v>0</v>
      </c>
      <c r="K13" s="12">
        <f>[4]Raw!X42</f>
        <v>0</v>
      </c>
      <c r="L13" s="12">
        <f>[4]Raw!Y42</f>
        <v>0</v>
      </c>
      <c r="M13" s="12">
        <f>[4]Raw!Z42</f>
        <v>43.378787878787882</v>
      </c>
      <c r="N13" s="12">
        <f>[4]Raw!AA42</f>
        <v>123.93939393939394</v>
      </c>
      <c r="P13" s="13">
        <f t="shared" si="1"/>
        <v>241.68181818181819</v>
      </c>
    </row>
    <row r="14" spans="1:16" ht="14" x14ac:dyDescent="0.15">
      <c r="A14" s="19" t="str">
        <f>[4]Raw!A43</f>
        <v>Mink</v>
      </c>
      <c r="B14" s="12">
        <f>[4]Raw!O43</f>
        <v>0</v>
      </c>
      <c r="C14" s="12">
        <f>[4]Raw!P43</f>
        <v>0</v>
      </c>
      <c r="D14" s="12">
        <f>[4]Raw!Q43</f>
        <v>0</v>
      </c>
      <c r="E14" s="12">
        <f>[4]Raw!R43</f>
        <v>0</v>
      </c>
      <c r="F14" s="12">
        <f>[4]Raw!S43</f>
        <v>0</v>
      </c>
      <c r="G14" s="12">
        <f>[4]Raw!T43</f>
        <v>0</v>
      </c>
      <c r="H14" s="12">
        <f>[4]Raw!U43</f>
        <v>0</v>
      </c>
      <c r="I14" s="12">
        <f>[4]Raw!V43</f>
        <v>0</v>
      </c>
      <c r="J14" s="12">
        <f>[4]Raw!W43</f>
        <v>0</v>
      </c>
      <c r="K14" s="12">
        <f>[4]Raw!X43</f>
        <v>0</v>
      </c>
      <c r="L14" s="12">
        <f>[4]Raw!Y43</f>
        <v>0</v>
      </c>
      <c r="M14" s="12">
        <f>[4]Raw!Z43</f>
        <v>0</v>
      </c>
      <c r="N14" s="12">
        <f>[4]Raw!AA43</f>
        <v>18.590909090909093</v>
      </c>
      <c r="P14" s="13">
        <f t="shared" si="1"/>
        <v>18.590909090909093</v>
      </c>
    </row>
    <row r="15" spans="1:16" ht="14" x14ac:dyDescent="0.15">
      <c r="A15" s="19" t="str">
        <f>[4]Raw!A44</f>
        <v>Muskrat</v>
      </c>
      <c r="B15" s="12">
        <f>[4]Raw!O44</f>
        <v>0</v>
      </c>
      <c r="C15" s="12">
        <f>[4]Raw!P44</f>
        <v>0</v>
      </c>
      <c r="D15" s="12">
        <f>[4]Raw!Q44</f>
        <v>0</v>
      </c>
      <c r="E15" s="12">
        <f>[4]Raw!R44</f>
        <v>0</v>
      </c>
      <c r="F15" s="12">
        <f>[4]Raw!S44</f>
        <v>0</v>
      </c>
      <c r="G15" s="12">
        <f>[4]Raw!T44</f>
        <v>0</v>
      </c>
      <c r="H15" s="12">
        <f>[4]Raw!U44</f>
        <v>0</v>
      </c>
      <c r="I15" s="12">
        <f>[4]Raw!V44</f>
        <v>0</v>
      </c>
      <c r="J15" s="12">
        <f>[4]Raw!W44</f>
        <v>0</v>
      </c>
      <c r="K15" s="12">
        <f>[4]Raw!X44</f>
        <v>0</v>
      </c>
      <c r="L15" s="12">
        <f>[4]Raw!Y44</f>
        <v>0</v>
      </c>
      <c r="M15" s="12">
        <f>[4]Raw!Z44</f>
        <v>0</v>
      </c>
      <c r="N15" s="12">
        <f>[4]Raw!AA44</f>
        <v>0</v>
      </c>
      <c r="P15" s="13">
        <f t="shared" si="1"/>
        <v>0</v>
      </c>
    </row>
    <row r="16" spans="1:16" ht="14" x14ac:dyDescent="0.15">
      <c r="A16" s="19" t="str">
        <f>[4]Raw!A45</f>
        <v>Porcupine</v>
      </c>
      <c r="B16" s="12">
        <f>[4]Raw!O45</f>
        <v>0</v>
      </c>
      <c r="C16" s="12">
        <f>[4]Raw!P45</f>
        <v>0</v>
      </c>
      <c r="D16" s="12">
        <f>[4]Raw!Q45</f>
        <v>0</v>
      </c>
      <c r="E16" s="12">
        <f>[4]Raw!R45</f>
        <v>0</v>
      </c>
      <c r="F16" s="12">
        <f>[4]Raw!S45</f>
        <v>0</v>
      </c>
      <c r="G16" s="12">
        <f>[4]Raw!T45</f>
        <v>0</v>
      </c>
      <c r="H16" s="12">
        <f>[4]Raw!U45</f>
        <v>0</v>
      </c>
      <c r="I16" s="12">
        <f>[4]Raw!V45</f>
        <v>0</v>
      </c>
      <c r="J16" s="12">
        <f>[4]Raw!W45</f>
        <v>0</v>
      </c>
      <c r="K16" s="12">
        <f>[4]Raw!X45</f>
        <v>6.1969696969696972</v>
      </c>
      <c r="L16" s="12">
        <f>[4]Raw!Y45</f>
        <v>0</v>
      </c>
      <c r="M16" s="12">
        <f>[4]Raw!Z45</f>
        <v>0</v>
      </c>
      <c r="N16" s="12">
        <f>[4]Raw!AA45</f>
        <v>0</v>
      </c>
      <c r="P16" s="13">
        <f t="shared" si="1"/>
        <v>6.1969696969696972</v>
      </c>
    </row>
    <row r="17" spans="1:16" ht="14" x14ac:dyDescent="0.15">
      <c r="A17" s="19" t="str">
        <f>[4]Raw!A46</f>
        <v>Red (tree) squirrel</v>
      </c>
      <c r="B17" s="12">
        <f>[4]Raw!O46</f>
        <v>6.1969696969696972</v>
      </c>
      <c r="C17" s="12">
        <f>[4]Raw!P46</f>
        <v>6.1969696969696972</v>
      </c>
      <c r="D17" s="12">
        <f>[4]Raw!Q46</f>
        <v>6.1969696969696972</v>
      </c>
      <c r="E17" s="12">
        <f>[4]Raw!R46</f>
        <v>6.1969696969696972</v>
      </c>
      <c r="F17" s="12">
        <f>[4]Raw!S46</f>
        <v>6.1969696969696972</v>
      </c>
      <c r="G17" s="12">
        <f>[4]Raw!T46</f>
        <v>6.1969696969696972</v>
      </c>
      <c r="H17" s="12">
        <f>[4]Raw!U46</f>
        <v>12.393939393939394</v>
      </c>
      <c r="I17" s="12">
        <f>[4]Raw!V46</f>
        <v>6.1969696969696972</v>
      </c>
      <c r="J17" s="12">
        <f>[4]Raw!W46</f>
        <v>6.1969696969696972</v>
      </c>
      <c r="K17" s="12">
        <f>[4]Raw!X46</f>
        <v>6.1969696969696972</v>
      </c>
      <c r="L17" s="12">
        <f>[4]Raw!Y46</f>
        <v>6.1969696969696972</v>
      </c>
      <c r="M17" s="12">
        <f>[4]Raw!Z46</f>
        <v>6.1969696969696972</v>
      </c>
      <c r="N17" s="12">
        <f>[4]Raw!AA46</f>
        <v>24.787878787878789</v>
      </c>
      <c r="P17" s="13">
        <f t="shared" si="1"/>
        <v>105.34848484848487</v>
      </c>
    </row>
    <row r="18" spans="1:16" ht="14" x14ac:dyDescent="0.15">
      <c r="A18" s="19" t="str">
        <f>[4]Raw!A47</f>
        <v>Least weasel</v>
      </c>
      <c r="B18" s="12">
        <f>[4]Raw!O47</f>
        <v>0</v>
      </c>
      <c r="C18" s="12">
        <f>[4]Raw!P47</f>
        <v>0</v>
      </c>
      <c r="D18" s="12">
        <f>[4]Raw!Q47</f>
        <v>0</v>
      </c>
      <c r="E18" s="12">
        <f>[4]Raw!R47</f>
        <v>0</v>
      </c>
      <c r="F18" s="12">
        <f>[4]Raw!S47</f>
        <v>0</v>
      </c>
      <c r="G18" s="12">
        <f>[4]Raw!T47</f>
        <v>0</v>
      </c>
      <c r="H18" s="12">
        <f>[4]Raw!U47</f>
        <v>0</v>
      </c>
      <c r="I18" s="12">
        <f>[4]Raw!V47</f>
        <v>0</v>
      </c>
      <c r="J18" s="12">
        <f>[4]Raw!W47</f>
        <v>0</v>
      </c>
      <c r="K18" s="12">
        <f>[4]Raw!X47</f>
        <v>0</v>
      </c>
      <c r="L18" s="12">
        <f>[4]Raw!Y47</f>
        <v>0</v>
      </c>
      <c r="M18" s="12">
        <f>[4]Raw!Z47</f>
        <v>0</v>
      </c>
      <c r="N18" s="12">
        <f>[4]Raw!AA47</f>
        <v>0</v>
      </c>
      <c r="P18" s="13">
        <f t="shared" si="1"/>
        <v>0</v>
      </c>
    </row>
    <row r="19" spans="1:16" ht="14" x14ac:dyDescent="0.15">
      <c r="A19" s="19" t="str">
        <f>[4]Raw!A48</f>
        <v>Gray wolf</v>
      </c>
      <c r="B19" s="12">
        <f>[4]Raw!O48</f>
        <v>0</v>
      </c>
      <c r="C19" s="12">
        <f>[4]Raw!P48</f>
        <v>0</v>
      </c>
      <c r="D19" s="12">
        <f>[4]Raw!Q48</f>
        <v>0</v>
      </c>
      <c r="E19" s="12">
        <f>[4]Raw!R48</f>
        <v>0</v>
      </c>
      <c r="F19" s="12">
        <f>[4]Raw!S48</f>
        <v>0</v>
      </c>
      <c r="G19" s="12">
        <f>[4]Raw!T48</f>
        <v>0</v>
      </c>
      <c r="H19" s="12">
        <f>[4]Raw!U48</f>
        <v>0</v>
      </c>
      <c r="I19" s="12">
        <f>[4]Raw!V48</f>
        <v>0</v>
      </c>
      <c r="J19" s="12">
        <f>[4]Raw!W48</f>
        <v>0</v>
      </c>
      <c r="K19" s="12">
        <f>[4]Raw!X48</f>
        <v>0</v>
      </c>
      <c r="L19" s="12">
        <f>[4]Raw!Y48</f>
        <v>0</v>
      </c>
      <c r="M19" s="12">
        <f>[4]Raw!Z48</f>
        <v>0</v>
      </c>
      <c r="N19" s="12">
        <f>[4]Raw!AA48</f>
        <v>0</v>
      </c>
      <c r="P19" s="13">
        <f t="shared" si="1"/>
        <v>0</v>
      </c>
    </row>
    <row r="20" spans="1:16" ht="14" x14ac:dyDescent="0.15">
      <c r="A20" s="19" t="str">
        <f>[4]Raw!A49</f>
        <v>Wolverine</v>
      </c>
      <c r="B20" s="33">
        <f>[4]Raw!O49</f>
        <v>0</v>
      </c>
      <c r="C20" s="33">
        <f>[4]Raw!P49</f>
        <v>0</v>
      </c>
      <c r="D20" s="33">
        <f>[4]Raw!Q49</f>
        <v>0</v>
      </c>
      <c r="E20" s="33">
        <f>[4]Raw!R49</f>
        <v>0</v>
      </c>
      <c r="F20" s="33">
        <f>[4]Raw!S49</f>
        <v>0</v>
      </c>
      <c r="G20" s="33">
        <f>[4]Raw!T49</f>
        <v>0</v>
      </c>
      <c r="H20" s="33">
        <f>[4]Raw!U49</f>
        <v>0</v>
      </c>
      <c r="I20" s="33">
        <f>[4]Raw!V49</f>
        <v>0</v>
      </c>
      <c r="J20" s="33">
        <f>[4]Raw!W49</f>
        <v>0</v>
      </c>
      <c r="K20" s="33">
        <f>[4]Raw!X49</f>
        <v>0</v>
      </c>
      <c r="L20" s="33">
        <f>[4]Raw!Y49</f>
        <v>0</v>
      </c>
      <c r="M20" s="33">
        <f>[4]Raw!Z49</f>
        <v>0</v>
      </c>
      <c r="N20" s="33">
        <f>[4]Raw!AA49</f>
        <v>0</v>
      </c>
      <c r="O20" s="34"/>
      <c r="P20" s="35">
        <f t="shared" si="1"/>
        <v>0</v>
      </c>
    </row>
    <row r="21" spans="1:16" ht="12.75" customHeight="1" x14ac:dyDescent="0.15">
      <c r="A21" s="49" t="s">
        <v>18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35" priority="1" operator="equal">
      <formula>0</formula>
    </cfRule>
  </conditionalFormatting>
  <printOptions horizontalCentered="1"/>
  <pageMargins left="1" right="1" top="1" bottom="1" header="0.5" footer="0.5"/>
  <pageSetup scale="87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302D-3683-4070-8CE8-869399AE5AED}">
  <sheetPr>
    <tabColor theme="8"/>
    <pageSetUpPr fitToPage="1"/>
  </sheetPr>
  <dimension ref="A1:P20"/>
  <sheetViews>
    <sheetView view="pageBreakPreview" zoomScale="145" zoomScaleNormal="130" zoomScaleSheetLayoutView="145" workbookViewId="0">
      <selection activeCell="V56" sqref="V56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[4]Raw!E10, ", 2012.")</f>
        <v>Table n-m.–Estimated marine mammal harvest by month, Haines,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20</v>
      </c>
      <c r="B4" s="16">
        <f t="shared" ref="B4:N4" si="0">B16+B15+B11+B7</f>
        <v>0</v>
      </c>
      <c r="C4" s="16">
        <f t="shared" si="0"/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 t="shared" si="0"/>
        <v>0</v>
      </c>
      <c r="O4" s="17"/>
      <c r="P4" s="16">
        <f>P16+P15+P11+P7</f>
        <v>0</v>
      </c>
    </row>
    <row r="5" spans="1:16" ht="12.75" customHeight="1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ht="12.75" customHeight="1" x14ac:dyDescent="0.15">
      <c r="A6" s="15" t="str">
        <f>[4]Raw!A52</f>
        <v>Fur seal</v>
      </c>
      <c r="B6" s="12">
        <f>[4]Raw!O52</f>
        <v>0</v>
      </c>
      <c r="C6" s="12">
        <f>[4]Raw!P52</f>
        <v>0</v>
      </c>
      <c r="D6" s="12">
        <f>[4]Raw!Q52</f>
        <v>0</v>
      </c>
      <c r="E6" s="12">
        <f>[4]Raw!R52</f>
        <v>0</v>
      </c>
      <c r="F6" s="12">
        <f>[4]Raw!S52</f>
        <v>0</v>
      </c>
      <c r="G6" s="12">
        <f>[4]Raw!T52</f>
        <v>0</v>
      </c>
      <c r="H6" s="12">
        <f>[4]Raw!U52</f>
        <v>0</v>
      </c>
      <c r="I6" s="12">
        <f>[4]Raw!V52</f>
        <v>0</v>
      </c>
      <c r="J6" s="12">
        <f>[4]Raw!W52</f>
        <v>0</v>
      </c>
      <c r="K6" s="12">
        <f>[4]Raw!X52</f>
        <v>0</v>
      </c>
      <c r="L6" s="12">
        <f>[4]Raw!Y52</f>
        <v>0</v>
      </c>
      <c r="M6" s="12">
        <f>[4]Raw!Z52</f>
        <v>0</v>
      </c>
      <c r="N6" s="12">
        <f>[4]Raw!AA52</f>
        <v>0</v>
      </c>
      <c r="P6" s="13">
        <f t="shared" ref="P6" si="1">SUM(B6:N6)</f>
        <v>0</v>
      </c>
    </row>
    <row r="7" spans="1:16" ht="12.75" customHeight="1" x14ac:dyDescent="0.15">
      <c r="A7" s="14" t="str">
        <f>[4]Raw!A53</f>
        <v>Fur seal, male</v>
      </c>
      <c r="B7" s="12">
        <f>[4]Raw!O53</f>
        <v>0</v>
      </c>
      <c r="C7" s="12">
        <f>[4]Raw!P53</f>
        <v>0</v>
      </c>
      <c r="D7" s="12">
        <f>[4]Raw!Q53</f>
        <v>0</v>
      </c>
      <c r="E7" s="12">
        <f>[4]Raw!R53</f>
        <v>0</v>
      </c>
      <c r="F7" s="12">
        <f>[4]Raw!S53</f>
        <v>0</v>
      </c>
      <c r="G7" s="12">
        <f>[4]Raw!T53</f>
        <v>0</v>
      </c>
      <c r="H7" s="12">
        <f>[4]Raw!U53</f>
        <v>0</v>
      </c>
      <c r="I7" s="12">
        <f>[4]Raw!V53</f>
        <v>0</v>
      </c>
      <c r="J7" s="12">
        <f>[4]Raw!W53</f>
        <v>0</v>
      </c>
      <c r="K7" s="12">
        <f>[4]Raw!X53</f>
        <v>0</v>
      </c>
      <c r="L7" s="12">
        <f>[4]Raw!Y53</f>
        <v>0</v>
      </c>
      <c r="M7" s="12">
        <f>[4]Raw!Z53</f>
        <v>0</v>
      </c>
      <c r="N7" s="12">
        <f>[4]Raw!AA53</f>
        <v>0</v>
      </c>
      <c r="P7" s="13">
        <f t="shared" ref="P7:P19" si="2">SUM(B7:N7)</f>
        <v>0</v>
      </c>
    </row>
    <row r="8" spans="1:16" ht="12.75" customHeight="1" x14ac:dyDescent="0.15">
      <c r="A8" s="14" t="str">
        <f>[4]Raw!A54</f>
        <v>Fur seal, female</v>
      </c>
      <c r="B8" s="12">
        <f>[4]Raw!O54</f>
        <v>0</v>
      </c>
      <c r="C8" s="12">
        <f>[4]Raw!P54</f>
        <v>0</v>
      </c>
      <c r="D8" s="12">
        <f>[4]Raw!Q54</f>
        <v>0</v>
      </c>
      <c r="E8" s="12">
        <f>[4]Raw!R54</f>
        <v>0</v>
      </c>
      <c r="F8" s="12">
        <f>[4]Raw!S54</f>
        <v>0</v>
      </c>
      <c r="G8" s="12">
        <f>[4]Raw!T54</f>
        <v>0</v>
      </c>
      <c r="H8" s="12">
        <f>[4]Raw!U54</f>
        <v>0</v>
      </c>
      <c r="I8" s="12">
        <f>[4]Raw!V54</f>
        <v>0</v>
      </c>
      <c r="J8" s="12">
        <f>[4]Raw!W54</f>
        <v>0</v>
      </c>
      <c r="K8" s="12">
        <f>[4]Raw!X54</f>
        <v>0</v>
      </c>
      <c r="L8" s="12">
        <f>[4]Raw!Y54</f>
        <v>0</v>
      </c>
      <c r="M8" s="12">
        <f>[4]Raw!Z54</f>
        <v>0</v>
      </c>
      <c r="N8" s="12">
        <f>[4]Raw!AA54</f>
        <v>0</v>
      </c>
      <c r="P8" s="13">
        <f t="shared" si="2"/>
        <v>0</v>
      </c>
    </row>
    <row r="9" spans="1:16" ht="12.75" customHeight="1" x14ac:dyDescent="0.15">
      <c r="A9" s="14" t="str">
        <f>[4]Raw!A55</f>
        <v>Fur seal, unknown sex</v>
      </c>
      <c r="B9" s="12">
        <f>[4]Raw!O55</f>
        <v>0</v>
      </c>
      <c r="C9" s="12">
        <f>[4]Raw!P55</f>
        <v>0</v>
      </c>
      <c r="D9" s="12">
        <f>[4]Raw!Q55</f>
        <v>0</v>
      </c>
      <c r="E9" s="12">
        <f>[4]Raw!R55</f>
        <v>0</v>
      </c>
      <c r="F9" s="12">
        <f>[4]Raw!S55</f>
        <v>0</v>
      </c>
      <c r="G9" s="12">
        <f>[4]Raw!T55</f>
        <v>0</v>
      </c>
      <c r="H9" s="12">
        <f>[4]Raw!U55</f>
        <v>0</v>
      </c>
      <c r="I9" s="12">
        <f>[4]Raw!V55</f>
        <v>0</v>
      </c>
      <c r="J9" s="12">
        <f>[4]Raw!W55</f>
        <v>0</v>
      </c>
      <c r="K9" s="12">
        <f>[4]Raw!X55</f>
        <v>0</v>
      </c>
      <c r="L9" s="12">
        <f>[4]Raw!Y55</f>
        <v>0</v>
      </c>
      <c r="M9" s="12">
        <f>[4]Raw!Z55</f>
        <v>0</v>
      </c>
      <c r="N9" s="12">
        <f>[4]Raw!AA55</f>
        <v>0</v>
      </c>
      <c r="P9" s="13">
        <f t="shared" si="2"/>
        <v>0</v>
      </c>
    </row>
    <row r="10" spans="1:16" ht="12.75" customHeight="1" x14ac:dyDescent="0.15">
      <c r="A10" s="15" t="str">
        <f>[4]Raw!A56</f>
        <v>Harbor seal</v>
      </c>
      <c r="B10" s="12">
        <f>[4]Raw!O56</f>
        <v>0</v>
      </c>
      <c r="C10" s="12">
        <f>[4]Raw!P56</f>
        <v>0</v>
      </c>
      <c r="D10" s="12">
        <f>[4]Raw!Q56</f>
        <v>0</v>
      </c>
      <c r="E10" s="12">
        <f>[4]Raw!R56</f>
        <v>0</v>
      </c>
      <c r="F10" s="12">
        <f>[4]Raw!S56</f>
        <v>0</v>
      </c>
      <c r="G10" s="12">
        <f>[4]Raw!T56</f>
        <v>0</v>
      </c>
      <c r="H10" s="12">
        <f>[4]Raw!U56</f>
        <v>0</v>
      </c>
      <c r="I10" s="12">
        <f>[4]Raw!V56</f>
        <v>0</v>
      </c>
      <c r="J10" s="12">
        <f>[4]Raw!W56</f>
        <v>0</v>
      </c>
      <c r="K10" s="12">
        <f>[4]Raw!X56</f>
        <v>0</v>
      </c>
      <c r="L10" s="12">
        <f>[4]Raw!Y56</f>
        <v>0</v>
      </c>
      <c r="M10" s="12">
        <f>[4]Raw!Z56</f>
        <v>0</v>
      </c>
      <c r="N10" s="12">
        <f>[4]Raw!AA56</f>
        <v>0</v>
      </c>
      <c r="P10" s="13">
        <f t="shared" si="2"/>
        <v>0</v>
      </c>
    </row>
    <row r="11" spans="1:16" ht="12.75" customHeight="1" x14ac:dyDescent="0.15">
      <c r="A11" s="14" t="str">
        <f>[4]Raw!A57</f>
        <v>Harbor seal, male</v>
      </c>
      <c r="B11" s="12">
        <f>[4]Raw!O57</f>
        <v>0</v>
      </c>
      <c r="C11" s="12">
        <f>[4]Raw!P57</f>
        <v>0</v>
      </c>
      <c r="D11" s="12">
        <f>[4]Raw!Q57</f>
        <v>0</v>
      </c>
      <c r="E11" s="12">
        <f>[4]Raw!R57</f>
        <v>0</v>
      </c>
      <c r="F11" s="12">
        <f>[4]Raw!S57</f>
        <v>0</v>
      </c>
      <c r="G11" s="12">
        <f>[4]Raw!T57</f>
        <v>0</v>
      </c>
      <c r="H11" s="12">
        <f>[4]Raw!U57</f>
        <v>0</v>
      </c>
      <c r="I11" s="12">
        <f>[4]Raw!V57</f>
        <v>0</v>
      </c>
      <c r="J11" s="12">
        <f>[4]Raw!W57</f>
        <v>0</v>
      </c>
      <c r="K11" s="12">
        <f>[4]Raw!X57</f>
        <v>0</v>
      </c>
      <c r="L11" s="12">
        <f>[4]Raw!Y57</f>
        <v>0</v>
      </c>
      <c r="M11" s="12">
        <f>[4]Raw!Z57</f>
        <v>0</v>
      </c>
      <c r="N11" s="12">
        <f>[4]Raw!AA57</f>
        <v>0</v>
      </c>
      <c r="P11" s="13">
        <f t="shared" si="2"/>
        <v>0</v>
      </c>
    </row>
    <row r="12" spans="1:16" ht="12.75" customHeight="1" x14ac:dyDescent="0.15">
      <c r="A12" s="14" t="str">
        <f>[4]Raw!A58</f>
        <v>Harbor seal, female</v>
      </c>
      <c r="B12" s="12">
        <f>[4]Raw!O58</f>
        <v>0</v>
      </c>
      <c r="C12" s="12">
        <f>[4]Raw!P58</f>
        <v>0</v>
      </c>
      <c r="D12" s="12">
        <f>[4]Raw!Q58</f>
        <v>0</v>
      </c>
      <c r="E12" s="12">
        <f>[4]Raw!R58</f>
        <v>0</v>
      </c>
      <c r="F12" s="12">
        <f>[4]Raw!S58</f>
        <v>0</v>
      </c>
      <c r="G12" s="12">
        <f>[4]Raw!T58</f>
        <v>0</v>
      </c>
      <c r="H12" s="12">
        <f>[4]Raw!U58</f>
        <v>0</v>
      </c>
      <c r="I12" s="12">
        <f>[4]Raw!V58</f>
        <v>0</v>
      </c>
      <c r="J12" s="12">
        <f>[4]Raw!W58</f>
        <v>0</v>
      </c>
      <c r="K12" s="12">
        <f>[4]Raw!X58</f>
        <v>0</v>
      </c>
      <c r="L12" s="12">
        <f>[4]Raw!Y58</f>
        <v>0</v>
      </c>
      <c r="M12" s="12">
        <f>[4]Raw!Z58</f>
        <v>0</v>
      </c>
      <c r="N12" s="12">
        <f>[4]Raw!AA58</f>
        <v>0</v>
      </c>
      <c r="P12" s="13">
        <f t="shared" si="2"/>
        <v>0</v>
      </c>
    </row>
    <row r="13" spans="1:16" ht="12.75" customHeight="1" x14ac:dyDescent="0.15">
      <c r="A13" s="26" t="str">
        <f>[4]Raw!A59</f>
        <v>Harbor seal, unknown sex</v>
      </c>
      <c r="B13" s="20">
        <f>[4]Raw!O59</f>
        <v>0</v>
      </c>
      <c r="C13" s="20">
        <f>[4]Raw!P59</f>
        <v>0</v>
      </c>
      <c r="D13" s="20">
        <f>[4]Raw!Q59</f>
        <v>0</v>
      </c>
      <c r="E13" s="20">
        <f>[4]Raw!R59</f>
        <v>0</v>
      </c>
      <c r="F13" s="20">
        <f>[4]Raw!S59</f>
        <v>0</v>
      </c>
      <c r="G13" s="20">
        <f>[4]Raw!T59</f>
        <v>0</v>
      </c>
      <c r="H13" s="20">
        <f>[4]Raw!U59</f>
        <v>0</v>
      </c>
      <c r="I13" s="20">
        <f>[4]Raw!V59</f>
        <v>0</v>
      </c>
      <c r="J13" s="20">
        <f>[4]Raw!W59</f>
        <v>0</v>
      </c>
      <c r="K13" s="20">
        <f>[4]Raw!X59</f>
        <v>0</v>
      </c>
      <c r="L13" s="20">
        <f>[4]Raw!Y59</f>
        <v>0</v>
      </c>
      <c r="M13" s="20">
        <f>[4]Raw!Z59</f>
        <v>0</v>
      </c>
      <c r="N13" s="20">
        <f>[4]Raw!AA59</f>
        <v>0</v>
      </c>
      <c r="O13" s="21"/>
      <c r="P13" s="22">
        <f t="shared" si="2"/>
        <v>0</v>
      </c>
    </row>
    <row r="14" spans="1:16" ht="12.75" customHeight="1" x14ac:dyDescent="0.15">
      <c r="A14" s="15" t="str">
        <f>[4]Raw!A60</f>
        <v>Unknown seal</v>
      </c>
      <c r="B14" s="12">
        <f>[4]Raw!O60</f>
        <v>0</v>
      </c>
      <c r="C14" s="12">
        <f>[4]Raw!P60</f>
        <v>0</v>
      </c>
      <c r="D14" s="12">
        <f>[4]Raw!Q60</f>
        <v>0</v>
      </c>
      <c r="E14" s="12">
        <f>[4]Raw!R60</f>
        <v>0</v>
      </c>
      <c r="F14" s="12">
        <f>[4]Raw!S60</f>
        <v>0</v>
      </c>
      <c r="G14" s="12">
        <f>[4]Raw!T60</f>
        <v>0</v>
      </c>
      <c r="H14" s="12">
        <f>[4]Raw!U60</f>
        <v>0</v>
      </c>
      <c r="I14" s="12">
        <f>[4]Raw!V60</f>
        <v>0</v>
      </c>
      <c r="J14" s="12">
        <f>[4]Raw!W60</f>
        <v>0</v>
      </c>
      <c r="K14" s="12">
        <f>[4]Raw!X60</f>
        <v>0</v>
      </c>
      <c r="L14" s="12">
        <f>[4]Raw!Y60</f>
        <v>0</v>
      </c>
      <c r="M14" s="12">
        <f>[4]Raw!Z60</f>
        <v>0</v>
      </c>
      <c r="N14" s="12">
        <f>[4]Raw!AA60</f>
        <v>0</v>
      </c>
      <c r="P14" s="13">
        <f t="shared" si="2"/>
        <v>0</v>
      </c>
    </row>
    <row r="15" spans="1:16" ht="12.75" customHeight="1" x14ac:dyDescent="0.15">
      <c r="A15" s="15" t="str">
        <f>[4]Raw!A61</f>
        <v>Sea otter</v>
      </c>
      <c r="B15" s="12">
        <f>[4]Raw!O61</f>
        <v>0</v>
      </c>
      <c r="C15" s="12">
        <f>[4]Raw!P61</f>
        <v>0</v>
      </c>
      <c r="D15" s="12">
        <f>[4]Raw!Q61</f>
        <v>0</v>
      </c>
      <c r="E15" s="12">
        <f>[4]Raw!R61</f>
        <v>0</v>
      </c>
      <c r="F15" s="12">
        <f>[4]Raw!S61</f>
        <v>0</v>
      </c>
      <c r="G15" s="12">
        <f>[4]Raw!T61</f>
        <v>0</v>
      </c>
      <c r="H15" s="12">
        <f>[4]Raw!U61</f>
        <v>0</v>
      </c>
      <c r="I15" s="12">
        <f>[4]Raw!V61</f>
        <v>0</v>
      </c>
      <c r="J15" s="12">
        <f>[4]Raw!W61</f>
        <v>0</v>
      </c>
      <c r="K15" s="12">
        <f>[4]Raw!X61</f>
        <v>0</v>
      </c>
      <c r="L15" s="12">
        <f>[4]Raw!Y61</f>
        <v>0</v>
      </c>
      <c r="M15" s="12">
        <f>[4]Raw!Z61</f>
        <v>0</v>
      </c>
      <c r="N15" s="12">
        <f>[4]Raw!AA61</f>
        <v>0</v>
      </c>
      <c r="P15" s="13">
        <f t="shared" si="2"/>
        <v>0</v>
      </c>
    </row>
    <row r="16" spans="1:16" ht="12.75" customHeight="1" x14ac:dyDescent="0.15">
      <c r="A16" s="15" t="str">
        <f>[4]Raw!A62</f>
        <v>Steller sea lion</v>
      </c>
      <c r="B16" s="12">
        <f>[4]Raw!O62</f>
        <v>0</v>
      </c>
      <c r="C16" s="12">
        <f>[4]Raw!P62</f>
        <v>0</v>
      </c>
      <c r="D16" s="12">
        <f>[4]Raw!Q62</f>
        <v>0</v>
      </c>
      <c r="E16" s="12">
        <f>[4]Raw!R62</f>
        <v>0</v>
      </c>
      <c r="F16" s="12">
        <f>[4]Raw!S62</f>
        <v>0</v>
      </c>
      <c r="G16" s="12">
        <f>[4]Raw!T62</f>
        <v>0</v>
      </c>
      <c r="H16" s="12">
        <f>[4]Raw!U62</f>
        <v>0</v>
      </c>
      <c r="I16" s="12">
        <f>[4]Raw!V62</f>
        <v>0</v>
      </c>
      <c r="J16" s="12">
        <f>[4]Raw!W62</f>
        <v>0</v>
      </c>
      <c r="K16" s="12">
        <f>[4]Raw!X62</f>
        <v>0</v>
      </c>
      <c r="L16" s="12">
        <f>[4]Raw!Y62</f>
        <v>0</v>
      </c>
      <c r="M16" s="12">
        <f>[4]Raw!Z62</f>
        <v>0</v>
      </c>
      <c r="N16" s="12">
        <f>[4]Raw!AA62</f>
        <v>0</v>
      </c>
      <c r="P16" s="13">
        <f t="shared" si="2"/>
        <v>0</v>
      </c>
    </row>
    <row r="17" spans="1:16" ht="12.75" customHeight="1" x14ac:dyDescent="0.15">
      <c r="A17" s="14" t="str">
        <f>[4]Raw!A63</f>
        <v>Steller sea lion, male</v>
      </c>
      <c r="B17" s="12">
        <f>[4]Raw!O63</f>
        <v>0</v>
      </c>
      <c r="C17" s="12">
        <f>[4]Raw!P63</f>
        <v>0</v>
      </c>
      <c r="D17" s="12">
        <f>[4]Raw!Q63</f>
        <v>0</v>
      </c>
      <c r="E17" s="12">
        <f>[4]Raw!R63</f>
        <v>0</v>
      </c>
      <c r="F17" s="12">
        <f>[4]Raw!S63</f>
        <v>0</v>
      </c>
      <c r="G17" s="12">
        <f>[4]Raw!T63</f>
        <v>0</v>
      </c>
      <c r="H17" s="12">
        <f>[4]Raw!U63</f>
        <v>0</v>
      </c>
      <c r="I17" s="12">
        <f>[4]Raw!V63</f>
        <v>0</v>
      </c>
      <c r="J17" s="12">
        <f>[4]Raw!W63</f>
        <v>0</v>
      </c>
      <c r="K17" s="12">
        <f>[4]Raw!X63</f>
        <v>0</v>
      </c>
      <c r="L17" s="12">
        <f>[4]Raw!Y63</f>
        <v>0</v>
      </c>
      <c r="M17" s="12">
        <f>[4]Raw!Z63</f>
        <v>0</v>
      </c>
      <c r="N17" s="12">
        <f>[4]Raw!AA63</f>
        <v>0</v>
      </c>
      <c r="P17" s="13">
        <f t="shared" si="2"/>
        <v>0</v>
      </c>
    </row>
    <row r="18" spans="1:16" ht="12.75" customHeight="1" x14ac:dyDescent="0.15">
      <c r="A18" s="14" t="str">
        <f>[4]Raw!A64</f>
        <v>Steller sea lion, female</v>
      </c>
      <c r="B18" s="12">
        <f>[4]Raw!O64</f>
        <v>0</v>
      </c>
      <c r="C18" s="12">
        <f>[4]Raw!P64</f>
        <v>0</v>
      </c>
      <c r="D18" s="12">
        <f>[4]Raw!Q64</f>
        <v>0</v>
      </c>
      <c r="E18" s="12">
        <f>[4]Raw!R64</f>
        <v>0</v>
      </c>
      <c r="F18" s="12">
        <f>[4]Raw!S64</f>
        <v>0</v>
      </c>
      <c r="G18" s="12">
        <f>[4]Raw!T64</f>
        <v>0</v>
      </c>
      <c r="H18" s="12">
        <f>[4]Raw!U64</f>
        <v>0</v>
      </c>
      <c r="I18" s="12">
        <f>[4]Raw!V64</f>
        <v>0</v>
      </c>
      <c r="J18" s="12">
        <f>[4]Raw!W64</f>
        <v>0</v>
      </c>
      <c r="K18" s="12">
        <f>[4]Raw!X64</f>
        <v>0</v>
      </c>
      <c r="L18" s="12">
        <f>[4]Raw!Y64</f>
        <v>0</v>
      </c>
      <c r="M18" s="12">
        <f>[4]Raw!Z64</f>
        <v>0</v>
      </c>
      <c r="N18" s="12">
        <f>[4]Raw!AA64</f>
        <v>0</v>
      </c>
      <c r="P18" s="13">
        <f t="shared" si="2"/>
        <v>0</v>
      </c>
    </row>
    <row r="19" spans="1:16" ht="12.75" customHeight="1" x14ac:dyDescent="0.15">
      <c r="A19" s="36" t="str">
        <f>[4]Raw!A65</f>
        <v>Steller sea lion, unknown sex</v>
      </c>
      <c r="B19" s="37">
        <f>[4]Raw!O65</f>
        <v>0</v>
      </c>
      <c r="C19" s="37">
        <f>[4]Raw!P65</f>
        <v>0</v>
      </c>
      <c r="D19" s="37">
        <f>[4]Raw!Q65</f>
        <v>0</v>
      </c>
      <c r="E19" s="37">
        <f>[4]Raw!R65</f>
        <v>0</v>
      </c>
      <c r="F19" s="37">
        <f>[4]Raw!S65</f>
        <v>0</v>
      </c>
      <c r="G19" s="37">
        <f>[4]Raw!T65</f>
        <v>0</v>
      </c>
      <c r="H19" s="37">
        <f>[4]Raw!U65</f>
        <v>0</v>
      </c>
      <c r="I19" s="37">
        <f>[4]Raw!V65</f>
        <v>0</v>
      </c>
      <c r="J19" s="37">
        <f>[4]Raw!W65</f>
        <v>0</v>
      </c>
      <c r="K19" s="37">
        <f>[4]Raw!X65</f>
        <v>0</v>
      </c>
      <c r="L19" s="37">
        <f>[4]Raw!Y65</f>
        <v>0</v>
      </c>
      <c r="M19" s="37">
        <f>[4]Raw!Z65</f>
        <v>0</v>
      </c>
      <c r="N19" s="37">
        <f>[4]Raw!AA65</f>
        <v>0</v>
      </c>
      <c r="O19" s="38"/>
      <c r="P19" s="39">
        <f t="shared" si="2"/>
        <v>0</v>
      </c>
    </row>
    <row r="20" spans="1:16" ht="15" customHeight="1" x14ac:dyDescent="0.15">
      <c r="A20" s="49" t="s">
        <v>18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</row>
  </sheetData>
  <mergeCells count="6">
    <mergeCell ref="A20:P20"/>
    <mergeCell ref="A1:P1"/>
    <mergeCell ref="A2:A3"/>
    <mergeCell ref="B2:N2"/>
    <mergeCell ref="O2:O3"/>
    <mergeCell ref="P2:P3"/>
  </mergeCells>
  <conditionalFormatting sqref="B4:P19">
    <cfRule type="cellIs" dxfId="34" priority="1" operator="equal">
      <formula>0</formula>
    </cfRule>
  </conditionalFormatting>
  <printOptions horizontalCentered="1"/>
  <pageMargins left="1" right="1" top="1" bottom="1" header="0.5" footer="0.5"/>
  <pageSetup scale="94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EB5-AB0E-4D48-9369-E17EB99B4DA2}">
  <sheetPr>
    <tabColor theme="8"/>
    <pageSetUpPr fitToPage="1"/>
  </sheetPr>
  <dimension ref="A1:Q33"/>
  <sheetViews>
    <sheetView view="pageBreakPreview" topLeftCell="A2" zoomScale="140" zoomScaleNormal="130" zoomScaleSheetLayoutView="140" workbookViewId="0">
      <selection activeCell="J22" sqref="J22"/>
    </sheetView>
  </sheetViews>
  <sheetFormatPr baseColWidth="10" defaultColWidth="9.1640625" defaultRowHeight="13" x14ac:dyDescent="0.15"/>
  <cols>
    <col min="1" max="1" width="22.6640625" style="2" bestFit="1" customWidth="1"/>
    <col min="2" max="2" width="6.33203125" style="2" bestFit="1" customWidth="1"/>
    <col min="3" max="3" width="6.83203125" style="2" customWidth="1"/>
    <col min="4" max="4" width="7" style="2" customWidth="1"/>
    <col min="5" max="5" width="6.83203125" style="2" bestFit="1" customWidth="1"/>
    <col min="6" max="6" width="8.1640625" style="2" bestFit="1" customWidth="1"/>
    <col min="7" max="7" width="0.83203125" style="2" customWidth="1"/>
    <col min="8" max="8" width="6.83203125" style="2" bestFit="1" customWidth="1"/>
    <col min="9" max="16" width="9.1640625" style="2"/>
    <col min="17" max="17" width="1.5" style="2" bestFit="1" customWidth="1"/>
    <col min="18" max="16384" width="9.1640625" style="2"/>
  </cols>
  <sheetData>
    <row r="1" spans="1:12" s="1" customFormat="1" ht="25" customHeight="1" x14ac:dyDescent="0.15">
      <c r="A1" s="54" t="str">
        <f>CONCATENATE("Table n-m.–Estimated bird harvest by season, ", [4]Raw!E10, ", 2012.")</f>
        <v>Table n-m.–Estimated bird harvest by season, Haines, 2012.</v>
      </c>
      <c r="B1" s="54"/>
      <c r="C1" s="54"/>
      <c r="D1" s="54"/>
      <c r="E1" s="54"/>
      <c r="F1" s="54"/>
      <c r="G1" s="54"/>
      <c r="H1" s="54"/>
    </row>
    <row r="2" spans="1:12" ht="12.75" customHeight="1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12" ht="25" customHeight="1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12" s="7" customFormat="1" ht="12.75" customHeight="1" x14ac:dyDescent="0.15">
      <c r="A4" s="4" t="s">
        <v>27</v>
      </c>
      <c r="B4" s="13">
        <f>SUM(B6:B28)</f>
        <v>210.69696969696972</v>
      </c>
      <c r="C4" s="13">
        <f>SUM(C6:C28)</f>
        <v>130.13636363636365</v>
      </c>
      <c r="D4" s="13">
        <f>SUM(D6:D28)</f>
        <v>55.77272727272728</v>
      </c>
      <c r="E4" s="13">
        <f>SUM(E6:E28)</f>
        <v>1041.0909090909092</v>
      </c>
      <c r="F4" s="13">
        <f>SUM(F6:F28)</f>
        <v>18.590909090909093</v>
      </c>
      <c r="G4" s="17"/>
      <c r="H4" s="13">
        <f>SUM(H6:H28)</f>
        <v>1456.287878787879</v>
      </c>
    </row>
    <row r="5" spans="1:12" ht="12.75" customHeight="1" x14ac:dyDescent="0.15">
      <c r="A5" s="8"/>
      <c r="B5" s="12"/>
      <c r="C5" s="12"/>
      <c r="D5" s="12"/>
      <c r="E5" s="12"/>
      <c r="F5" s="12"/>
      <c r="H5" s="12"/>
    </row>
    <row r="6" spans="1:12" ht="12.75" customHeight="1" x14ac:dyDescent="0.15">
      <c r="A6" s="11" t="str">
        <f>[4]Raw!A66</f>
        <v>Canvasback</v>
      </c>
      <c r="B6" s="12">
        <f>[4]Raw!AB66</f>
        <v>0</v>
      </c>
      <c r="C6" s="12">
        <f>[4]Raw!AC66</f>
        <v>0</v>
      </c>
      <c r="D6" s="12">
        <f>[4]Raw!AD66</f>
        <v>0</v>
      </c>
      <c r="E6" s="12">
        <f>[4]Raw!AE66</f>
        <v>68.166666666666671</v>
      </c>
      <c r="F6" s="12">
        <f>[4]Raw!AA66</f>
        <v>0</v>
      </c>
      <c r="H6" s="13">
        <f>SUM(B6:F6)</f>
        <v>68.166666666666671</v>
      </c>
      <c r="L6" s="12"/>
    </row>
    <row r="7" spans="1:12" ht="12.75" customHeight="1" x14ac:dyDescent="0.15">
      <c r="A7" s="11" t="str">
        <f>[4]Raw!A67</f>
        <v>Goldeneye</v>
      </c>
      <c r="B7" s="12">
        <f>[4]Raw!AB67</f>
        <v>0</v>
      </c>
      <c r="C7" s="12">
        <f>[4]Raw!AC67</f>
        <v>0</v>
      </c>
      <c r="D7" s="12">
        <f>[4]Raw!AD67</f>
        <v>0</v>
      </c>
      <c r="E7" s="12">
        <f>[4]Raw!AE67</f>
        <v>86.757575757575765</v>
      </c>
      <c r="F7" s="12">
        <f>[4]Raw!AA67</f>
        <v>0</v>
      </c>
      <c r="H7" s="13">
        <f t="shared" ref="H7:H28" si="0">SUM(B7:F7)</f>
        <v>86.757575757575765</v>
      </c>
      <c r="L7" s="12"/>
    </row>
    <row r="8" spans="1:12" ht="12.75" customHeight="1" x14ac:dyDescent="0.15">
      <c r="A8" s="11" t="str">
        <f>[4]Raw!A68</f>
        <v>Mallard</v>
      </c>
      <c r="B8" s="12">
        <f>[4]Raw!AB68</f>
        <v>43.378787878787882</v>
      </c>
      <c r="C8" s="12">
        <f>[4]Raw!AC68</f>
        <v>0</v>
      </c>
      <c r="D8" s="12">
        <f>[4]Raw!AD68</f>
        <v>18.590909090909093</v>
      </c>
      <c r="E8" s="12">
        <f>[4]Raw!AE68</f>
        <v>192.10606060606062</v>
      </c>
      <c r="F8" s="12">
        <f>[4]Raw!AA68</f>
        <v>0</v>
      </c>
      <c r="H8" s="13">
        <f t="shared" si="0"/>
        <v>254.07575757575759</v>
      </c>
      <c r="L8" s="12"/>
    </row>
    <row r="9" spans="1:12" ht="12.75" customHeight="1" x14ac:dyDescent="0.15">
      <c r="A9" s="11" t="str">
        <f>[4]Raw!A69</f>
        <v>Long-tailed duck</v>
      </c>
      <c r="B9" s="12">
        <f>[4]Raw!AB69</f>
        <v>0</v>
      </c>
      <c r="C9" s="12">
        <f>[4]Raw!AC69</f>
        <v>0</v>
      </c>
      <c r="D9" s="12">
        <f>[4]Raw!AD69</f>
        <v>0</v>
      </c>
      <c r="E9" s="12">
        <f>[4]Raw!AE69</f>
        <v>0</v>
      </c>
      <c r="F9" s="12">
        <f>[4]Raw!AA69</f>
        <v>0</v>
      </c>
      <c r="H9" s="13">
        <f t="shared" si="0"/>
        <v>0</v>
      </c>
      <c r="L9" s="12"/>
    </row>
    <row r="10" spans="1:12" ht="12.75" customHeight="1" x14ac:dyDescent="0.15">
      <c r="A10" s="11" t="str">
        <f>[4]Raw!A70</f>
        <v>Northern pintail</v>
      </c>
      <c r="B10" s="12">
        <f>[4]Raw!AB70</f>
        <v>0</v>
      </c>
      <c r="C10" s="12">
        <f>[4]Raw!AC70</f>
        <v>0</v>
      </c>
      <c r="D10" s="12">
        <f>[4]Raw!AD70</f>
        <v>0</v>
      </c>
      <c r="E10" s="12">
        <f>[4]Raw!AE70</f>
        <v>74.363636363636374</v>
      </c>
      <c r="F10" s="12">
        <f>[4]Raw!AA70</f>
        <v>0</v>
      </c>
      <c r="H10" s="13">
        <f t="shared" si="0"/>
        <v>74.363636363636374</v>
      </c>
      <c r="L10" s="12"/>
    </row>
    <row r="11" spans="1:12" ht="12.75" customHeight="1" x14ac:dyDescent="0.15">
      <c r="A11" s="11" t="str">
        <f>[4]Raw!A71</f>
        <v>Scaup</v>
      </c>
      <c r="B11" s="12">
        <f>[4]Raw!AB71</f>
        <v>0</v>
      </c>
      <c r="C11" s="12">
        <f>[4]Raw!AC71</f>
        <v>0</v>
      </c>
      <c r="D11" s="12">
        <f>[4]Raw!AD71</f>
        <v>0</v>
      </c>
      <c r="E11" s="12">
        <f>[4]Raw!AE71</f>
        <v>74.363636363636374</v>
      </c>
      <c r="F11" s="12">
        <f>[4]Raw!AA71</f>
        <v>0</v>
      </c>
      <c r="H11" s="13">
        <f t="shared" si="0"/>
        <v>74.363636363636374</v>
      </c>
      <c r="L11" s="12"/>
    </row>
    <row r="12" spans="1:12" ht="12.75" customHeight="1" x14ac:dyDescent="0.15">
      <c r="A12" s="11" t="str">
        <f>[4]Raw!A72</f>
        <v>Surf scoter</v>
      </c>
      <c r="B12" s="12">
        <f>[4]Raw!AB72</f>
        <v>0</v>
      </c>
      <c r="C12" s="12">
        <f>[4]Raw!AC72</f>
        <v>0</v>
      </c>
      <c r="D12" s="12">
        <f>[4]Raw!AD72</f>
        <v>0</v>
      </c>
      <c r="E12" s="12">
        <f>[4]Raw!AE72</f>
        <v>61.969696969696969</v>
      </c>
      <c r="F12" s="12">
        <f>[4]Raw!AA72</f>
        <v>0</v>
      </c>
      <c r="H12" s="13">
        <f t="shared" si="0"/>
        <v>61.969696969696969</v>
      </c>
      <c r="L12" s="12"/>
    </row>
    <row r="13" spans="1:12" ht="12.75" customHeight="1" x14ac:dyDescent="0.15">
      <c r="A13" s="11" t="str">
        <f>[4]Raw!A73</f>
        <v>Unknown scoter</v>
      </c>
      <c r="B13" s="12">
        <f>[4]Raw!AB73</f>
        <v>0</v>
      </c>
      <c r="C13" s="12">
        <f>[4]Raw!AC73</f>
        <v>0</v>
      </c>
      <c r="D13" s="12">
        <f>[4]Raw!AD73</f>
        <v>24.787878787878789</v>
      </c>
      <c r="E13" s="12">
        <f>[4]Raw!AE73</f>
        <v>0</v>
      </c>
      <c r="F13" s="12">
        <f>[4]Raw!AA73</f>
        <v>0</v>
      </c>
      <c r="H13" s="13">
        <f t="shared" si="0"/>
        <v>24.787878787878789</v>
      </c>
      <c r="L13" s="12"/>
    </row>
    <row r="14" spans="1:12" ht="12.75" customHeight="1" x14ac:dyDescent="0.15">
      <c r="A14" s="11" t="str">
        <f>[4]Raw!A74</f>
        <v>Teal</v>
      </c>
      <c r="B14" s="12">
        <f>[4]Raw!AB74</f>
        <v>0</v>
      </c>
      <c r="C14" s="12">
        <f>[4]Raw!AC74</f>
        <v>0</v>
      </c>
      <c r="D14" s="12">
        <f>[4]Raw!AD74</f>
        <v>0</v>
      </c>
      <c r="E14" s="12">
        <f>[4]Raw!AE74</f>
        <v>130.13636363636365</v>
      </c>
      <c r="F14" s="12">
        <f>[4]Raw!AA74</f>
        <v>0</v>
      </c>
      <c r="H14" s="13">
        <f t="shared" si="0"/>
        <v>130.13636363636365</v>
      </c>
      <c r="L14" s="12"/>
    </row>
    <row r="15" spans="1:12" ht="12.75" customHeight="1" x14ac:dyDescent="0.15">
      <c r="A15" s="11" t="str">
        <f>[4]Raw!A75</f>
        <v>Wigeon</v>
      </c>
      <c r="B15" s="12">
        <f>[4]Raw!AB75</f>
        <v>0</v>
      </c>
      <c r="C15" s="12">
        <f>[4]Raw!AC75</f>
        <v>0</v>
      </c>
      <c r="D15" s="12">
        <f>[4]Raw!AD75</f>
        <v>0</v>
      </c>
      <c r="E15" s="12">
        <f>[4]Raw!AE75</f>
        <v>99.151515151515156</v>
      </c>
      <c r="F15" s="12">
        <f>[4]Raw!AA75</f>
        <v>0</v>
      </c>
      <c r="H15" s="13">
        <f t="shared" si="0"/>
        <v>99.151515151515156</v>
      </c>
      <c r="L15" s="12"/>
    </row>
    <row r="16" spans="1:12" ht="12.75" customHeight="1" x14ac:dyDescent="0.15">
      <c r="A16" s="11" t="str">
        <f>[4]Raw!A76</f>
        <v>Unknown ducks</v>
      </c>
      <c r="B16" s="12">
        <f>[4]Raw!AB76</f>
        <v>12.393939393939394</v>
      </c>
      <c r="C16" s="12">
        <f>[4]Raw!AC76</f>
        <v>0</v>
      </c>
      <c r="D16" s="12">
        <f>[4]Raw!AD76</f>
        <v>0</v>
      </c>
      <c r="E16" s="12">
        <f>[4]Raw!AE76</f>
        <v>30.984848484848488</v>
      </c>
      <c r="F16" s="12">
        <f>[4]Raw!AA76</f>
        <v>0</v>
      </c>
      <c r="H16" s="13">
        <f t="shared" si="0"/>
        <v>43.378787878787882</v>
      </c>
      <c r="L16" s="12"/>
    </row>
    <row r="17" spans="1:12" ht="25.5" customHeight="1" x14ac:dyDescent="0.15">
      <c r="A17" s="19" t="str">
        <f>[4]Raw!A77</f>
        <v>Unknown Canada/
cackling geese</v>
      </c>
      <c r="B17" s="20">
        <f>[4]Raw!AB77</f>
        <v>68.166666666666671</v>
      </c>
      <c r="C17" s="12">
        <f>[4]Raw!AC77</f>
        <v>0</v>
      </c>
      <c r="D17" s="12">
        <f>[4]Raw!AD77</f>
        <v>12.393939393939394</v>
      </c>
      <c r="E17" s="20">
        <f>[4]Raw!AE77</f>
        <v>0</v>
      </c>
      <c r="F17" s="20">
        <f>[4]Raw!AA77</f>
        <v>0</v>
      </c>
      <c r="G17" s="21"/>
      <c r="H17" s="22">
        <f t="shared" si="0"/>
        <v>80.560606060606062</v>
      </c>
      <c r="L17" s="12"/>
    </row>
    <row r="18" spans="1:12" ht="12.75" customHeight="1" x14ac:dyDescent="0.15">
      <c r="A18" s="11" t="str">
        <f>[4]Raw!A78</f>
        <v>White-fronted goose</v>
      </c>
      <c r="B18" s="12">
        <f>[4]Raw!AB78</f>
        <v>0</v>
      </c>
      <c r="C18" s="12">
        <f>[4]Raw!AC78</f>
        <v>0</v>
      </c>
      <c r="D18" s="12">
        <f>[4]Raw!AD78</f>
        <v>0</v>
      </c>
      <c r="E18" s="12">
        <f>[4]Raw!AE78</f>
        <v>0</v>
      </c>
      <c r="F18" s="12">
        <f>[4]Raw!AA78</f>
        <v>0</v>
      </c>
      <c r="H18" s="13">
        <f t="shared" si="0"/>
        <v>0</v>
      </c>
      <c r="L18" s="12"/>
    </row>
    <row r="19" spans="1:12" ht="12.75" customHeight="1" x14ac:dyDescent="0.15">
      <c r="A19" s="11" t="str">
        <f>[4]Raw!A79</f>
        <v>Unknown geese</v>
      </c>
      <c r="B19" s="12">
        <f>[4]Raw!AB79</f>
        <v>0</v>
      </c>
      <c r="C19" s="12">
        <f>[4]Raw!AC79</f>
        <v>0</v>
      </c>
      <c r="D19" s="12">
        <f>[4]Raw!AD79</f>
        <v>0</v>
      </c>
      <c r="E19" s="12">
        <f>[4]Raw!AE79</f>
        <v>6.1969696969696972</v>
      </c>
      <c r="F19" s="12">
        <f>[4]Raw!AA79</f>
        <v>0</v>
      </c>
      <c r="H19" s="13">
        <f t="shared" si="0"/>
        <v>6.1969696969696972</v>
      </c>
      <c r="L19" s="12"/>
    </row>
    <row r="20" spans="1:12" ht="12.75" customHeight="1" x14ac:dyDescent="0.15">
      <c r="A20" s="11" t="str">
        <f>[4]Raw!A80</f>
        <v>Unknown swans</v>
      </c>
      <c r="B20" s="12">
        <f>[4]Raw!AB80</f>
        <v>0</v>
      </c>
      <c r="C20" s="12">
        <f>[4]Raw!AC80</f>
        <v>0</v>
      </c>
      <c r="D20" s="12">
        <f>[4]Raw!AD80</f>
        <v>0</v>
      </c>
      <c r="E20" s="12">
        <f>[4]Raw!AE80</f>
        <v>0</v>
      </c>
      <c r="F20" s="12">
        <f>[4]Raw!AA80</f>
        <v>0</v>
      </c>
      <c r="H20" s="13">
        <f t="shared" si="0"/>
        <v>0</v>
      </c>
      <c r="L20" s="12"/>
    </row>
    <row r="21" spans="1:12" ht="12.75" customHeight="1" x14ac:dyDescent="0.15">
      <c r="A21" s="11" t="str">
        <f>[4]Raw!A81</f>
        <v>Sandhill crane</v>
      </c>
      <c r="B21" s="12">
        <f>[4]Raw!AB81</f>
        <v>0</v>
      </c>
      <c r="C21" s="12">
        <f>[4]Raw!AC81</f>
        <v>0</v>
      </c>
      <c r="D21" s="12">
        <f>[4]Raw!AD81</f>
        <v>0</v>
      </c>
      <c r="E21" s="12">
        <f>[4]Raw!AE81</f>
        <v>0</v>
      </c>
      <c r="F21" s="12">
        <f>[4]Raw!AA81</f>
        <v>0</v>
      </c>
      <c r="H21" s="13">
        <f t="shared" si="0"/>
        <v>0</v>
      </c>
      <c r="L21" s="12"/>
    </row>
    <row r="22" spans="1:12" ht="12.75" customHeight="1" x14ac:dyDescent="0.15">
      <c r="A22" s="11" t="str">
        <f>[4]Raw!A82</f>
        <v>Black oystercatcher</v>
      </c>
      <c r="B22" s="12">
        <f>[4]Raw!AB82</f>
        <v>0</v>
      </c>
      <c r="C22" s="12">
        <f>[4]Raw!AC82</f>
        <v>0</v>
      </c>
      <c r="D22" s="12">
        <f>[4]Raw!AD82</f>
        <v>0</v>
      </c>
      <c r="E22" s="12">
        <f>[4]Raw!AE82</f>
        <v>0</v>
      </c>
      <c r="F22" s="12">
        <f>[4]Raw!AA82</f>
        <v>0</v>
      </c>
      <c r="H22" s="13">
        <f t="shared" si="0"/>
        <v>0</v>
      </c>
      <c r="L22" s="12"/>
    </row>
    <row r="23" spans="1:12" ht="12.75" customHeight="1" x14ac:dyDescent="0.15">
      <c r="A23" s="11" t="str">
        <f>[4]Raw!A83</f>
        <v>Unknown shorebirds–small</v>
      </c>
      <c r="B23" s="12">
        <f>[4]Raw!AB83</f>
        <v>0</v>
      </c>
      <c r="C23" s="12">
        <f>[4]Raw!AC83</f>
        <v>0</v>
      </c>
      <c r="D23" s="12">
        <f>[4]Raw!AD83</f>
        <v>0</v>
      </c>
      <c r="E23" s="12">
        <f>[4]Raw!AE83</f>
        <v>0</v>
      </c>
      <c r="F23" s="12">
        <f>[4]Raw!AA83</f>
        <v>0</v>
      </c>
      <c r="H23" s="13">
        <f t="shared" si="0"/>
        <v>0</v>
      </c>
      <c r="L23" s="12"/>
    </row>
    <row r="24" spans="1:12" ht="12.75" customHeight="1" x14ac:dyDescent="0.15">
      <c r="A24" s="15" t="str">
        <f>[4]Raw!A84</f>
        <v>Unknown shorebirds–large</v>
      </c>
      <c r="B24" s="12">
        <f>[4]Raw!AB84</f>
        <v>0</v>
      </c>
      <c r="C24" s="12">
        <f>[4]Raw!AC84</f>
        <v>0</v>
      </c>
      <c r="D24" s="12">
        <f>[4]Raw!AD84</f>
        <v>0</v>
      </c>
      <c r="E24" s="12">
        <f>[4]Raw!AE84</f>
        <v>0</v>
      </c>
      <c r="F24" s="12">
        <f>[4]Raw!AA84</f>
        <v>0</v>
      </c>
      <c r="H24" s="13">
        <f t="shared" si="0"/>
        <v>0</v>
      </c>
      <c r="L24" s="12"/>
    </row>
    <row r="25" spans="1:12" ht="12.75" customHeight="1" x14ac:dyDescent="0.15">
      <c r="A25" s="11" t="str">
        <f>[4]Raw!A85</f>
        <v>Unknown loon</v>
      </c>
      <c r="B25" s="12">
        <f>[4]Raw!AB85</f>
        <v>0</v>
      </c>
      <c r="C25" s="12">
        <f>[4]Raw!AC85</f>
        <v>0</v>
      </c>
      <c r="D25" s="12">
        <f>[4]Raw!AD85</f>
        <v>0</v>
      </c>
      <c r="E25" s="12">
        <f>[4]Raw!AE85</f>
        <v>0</v>
      </c>
      <c r="F25" s="12">
        <f>[4]Raw!AA85</f>
        <v>0</v>
      </c>
      <c r="H25" s="13">
        <f t="shared" si="0"/>
        <v>0</v>
      </c>
      <c r="L25" s="12"/>
    </row>
    <row r="26" spans="1:12" ht="12.75" customHeight="1" x14ac:dyDescent="0.15">
      <c r="A26" s="11" t="str">
        <f>[4]Raw!A86</f>
        <v>Unknown seabirds</v>
      </c>
      <c r="B26" s="12">
        <f>[4]Raw!AB86</f>
        <v>0</v>
      </c>
      <c r="C26" s="12">
        <f>[4]Raw!AC86</f>
        <v>0</v>
      </c>
      <c r="D26" s="12">
        <f>[4]Raw!AD86</f>
        <v>0</v>
      </c>
      <c r="E26" s="12">
        <f>[4]Raw!AE86</f>
        <v>0</v>
      </c>
      <c r="F26" s="12">
        <f>[4]Raw!AA86</f>
        <v>0</v>
      </c>
      <c r="H26" s="13">
        <f t="shared" si="0"/>
        <v>0</v>
      </c>
      <c r="L26" s="12"/>
    </row>
    <row r="27" spans="1:12" ht="12.75" customHeight="1" x14ac:dyDescent="0.15">
      <c r="A27" s="11" t="str">
        <f>[4]Raw!A87</f>
        <v>Grouse</v>
      </c>
      <c r="B27" s="12">
        <f>[4]Raw!AB87</f>
        <v>30.984848484848484</v>
      </c>
      <c r="C27" s="12">
        <f>[4]Raw!AC87</f>
        <v>117.74242424242425</v>
      </c>
      <c r="D27" s="12">
        <f>[4]Raw!AD87</f>
        <v>0</v>
      </c>
      <c r="E27" s="12">
        <f>[4]Raw!AE87</f>
        <v>204.50000000000003</v>
      </c>
      <c r="F27" s="12">
        <f>[4]Raw!AA87</f>
        <v>18.590909090909093</v>
      </c>
      <c r="H27" s="13">
        <f t="shared" si="0"/>
        <v>371.81818181818187</v>
      </c>
      <c r="L27" s="12"/>
    </row>
    <row r="28" spans="1:12" ht="12.75" customHeight="1" x14ac:dyDescent="0.15">
      <c r="A28" s="11" t="str">
        <f>[4]Raw!A88</f>
        <v>Ptarmigan</v>
      </c>
      <c r="B28" s="12">
        <f>[4]Raw!AB88</f>
        <v>55.77272727272728</v>
      </c>
      <c r="C28" s="12">
        <f>[4]Raw!AC88</f>
        <v>12.393939393939394</v>
      </c>
      <c r="D28" s="12">
        <f>[4]Raw!AD88</f>
        <v>0</v>
      </c>
      <c r="E28" s="12">
        <f>[4]Raw!AE88</f>
        <v>12.393939393939394</v>
      </c>
      <c r="F28" s="12">
        <f>[4]Raw!AA88</f>
        <v>0</v>
      </c>
      <c r="H28" s="13">
        <f t="shared" si="0"/>
        <v>80.560606060606062</v>
      </c>
      <c r="L28" s="12"/>
    </row>
    <row r="29" spans="1:12" ht="12.75" customHeight="1" x14ac:dyDescent="0.15">
      <c r="A29" s="55" t="s">
        <v>18</v>
      </c>
      <c r="B29" s="55"/>
      <c r="C29" s="55"/>
      <c r="D29" s="55"/>
      <c r="E29" s="55"/>
      <c r="F29" s="55"/>
      <c r="G29" s="55"/>
      <c r="H29" s="55"/>
    </row>
    <row r="33" spans="17:17" x14ac:dyDescent="0.15">
      <c r="Q33" s="2" t="s">
        <v>17</v>
      </c>
    </row>
  </sheetData>
  <mergeCells count="6">
    <mergeCell ref="A29:H29"/>
    <mergeCell ref="A1:H1"/>
    <mergeCell ref="A2:A3"/>
    <mergeCell ref="B2:F2"/>
    <mergeCell ref="G2:G3"/>
    <mergeCell ref="H2:H3"/>
  </mergeCells>
  <conditionalFormatting sqref="B4:H28">
    <cfRule type="cellIs" dxfId="33" priority="2" operator="equal">
      <formula>0</formula>
    </cfRule>
  </conditionalFormatting>
  <conditionalFormatting sqref="L6:L28">
    <cfRule type="cellIs" dxfId="32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CB5-9CF9-4FB8-8B0D-BC8ABAB724C0}">
  <sheetPr>
    <tabColor theme="9"/>
    <pageSetUpPr fitToPage="1"/>
  </sheetPr>
  <dimension ref="A1:R39"/>
  <sheetViews>
    <sheetView view="pageBreakPreview" zoomScale="115" zoomScaleNormal="100" zoomScaleSheetLayoutView="115" workbookViewId="0">
      <selection activeCell="A21" sqref="A21:XFD21"/>
    </sheetView>
  </sheetViews>
  <sheetFormatPr baseColWidth="10" defaultColWidth="9.1640625" defaultRowHeight="13" x14ac:dyDescent="0.15"/>
  <cols>
    <col min="1" max="1" width="25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10" width="4.5" style="2" bestFit="1" customWidth="1"/>
    <col min="11" max="12" width="5.5" style="2" bestFit="1" customWidth="1"/>
    <col min="13" max="14" width="4.5" style="2" bestFit="1" customWidth="1"/>
    <col min="15" max="15" width="0.83203125" style="2" customWidth="1"/>
    <col min="16" max="16" width="5.5" style="2" bestFit="1" customWidth="1"/>
    <col min="17" max="17" width="9.1640625" style="2"/>
    <col min="18" max="18" width="1.5" style="2" bestFit="1" customWidth="1"/>
    <col min="19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[5]Raw!E10, ", 2012.")</f>
        <v>Table n-m.–Estimated large land mammal harvest by month and sex, Hoonah,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16</v>
      </c>
      <c r="B4" s="5">
        <f t="shared" ref="B4:M4" si="0">B6+B10+B14+B18+B22+B26+B30+B34+B35</f>
        <v>9.205479452054794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43.726027397260275</v>
      </c>
      <c r="J4" s="5">
        <f t="shared" si="0"/>
        <v>46.027397260273972</v>
      </c>
      <c r="K4" s="5">
        <f t="shared" si="0"/>
        <v>121.97260273972603</v>
      </c>
      <c r="L4" s="5">
        <f t="shared" si="0"/>
        <v>177.20547945205479</v>
      </c>
      <c r="M4" s="5">
        <f t="shared" si="0"/>
        <v>39.123287671232873</v>
      </c>
      <c r="N4" s="5">
        <f>N6+N10+N14+N18+N22+N26+N30+N34+N35</f>
        <v>32.219178082191782</v>
      </c>
      <c r="O4" s="6"/>
      <c r="P4" s="5">
        <f>P6+P10+P14+P18+P22+P26+P30+P34+P35</f>
        <v>469.47945205479448</v>
      </c>
    </row>
    <row r="5" spans="1:16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ht="12.75" customHeight="1" x14ac:dyDescent="0.15">
      <c r="A6" s="11" t="str">
        <f>[5]Raw!A2</f>
        <v>Black bear</v>
      </c>
      <c r="B6" s="12">
        <f>[5]Raw!O2</f>
        <v>0</v>
      </c>
      <c r="C6" s="12">
        <f>[5]Raw!P2</f>
        <v>0</v>
      </c>
      <c r="D6" s="12">
        <f>[5]Raw!Q2</f>
        <v>0</v>
      </c>
      <c r="E6" s="12">
        <f>[5]Raw!R2</f>
        <v>0</v>
      </c>
      <c r="F6" s="12">
        <f>[5]Raw!S2</f>
        <v>0</v>
      </c>
      <c r="G6" s="12">
        <f>[5]Raw!T2</f>
        <v>0</v>
      </c>
      <c r="H6" s="12">
        <f>[5]Raw!U2</f>
        <v>0</v>
      </c>
      <c r="I6" s="12">
        <f>[5]Raw!V2</f>
        <v>0</v>
      </c>
      <c r="J6" s="12">
        <f>[5]Raw!W2</f>
        <v>0</v>
      </c>
      <c r="K6" s="12">
        <f>[5]Raw!X2</f>
        <v>0</v>
      </c>
      <c r="L6" s="12">
        <f>[5]Raw!Y2</f>
        <v>0</v>
      </c>
      <c r="M6" s="12">
        <f>[5]Raw!Z2</f>
        <v>0</v>
      </c>
      <c r="N6" s="12">
        <f>[5]Raw!AA2</f>
        <v>0</v>
      </c>
      <c r="P6" s="13">
        <f>SUM(B6:N6)</f>
        <v>0</v>
      </c>
    </row>
    <row r="7" spans="1:16" ht="12.75" customHeight="1" x14ac:dyDescent="0.15">
      <c r="A7" s="14" t="str">
        <f>[5]Raw!A3</f>
        <v>Black bear, male</v>
      </c>
      <c r="B7" s="12">
        <f>[5]Raw!O3</f>
        <v>0</v>
      </c>
      <c r="C7" s="12">
        <f>[5]Raw!P3</f>
        <v>0</v>
      </c>
      <c r="D7" s="12">
        <f>[5]Raw!Q3</f>
        <v>0</v>
      </c>
      <c r="E7" s="12">
        <f>[5]Raw!R3</f>
        <v>0</v>
      </c>
      <c r="F7" s="12">
        <f>[5]Raw!S3</f>
        <v>0</v>
      </c>
      <c r="G7" s="12">
        <f>[5]Raw!T3</f>
        <v>0</v>
      </c>
      <c r="H7" s="12">
        <f>[5]Raw!U3</f>
        <v>0</v>
      </c>
      <c r="I7" s="12">
        <f>[5]Raw!V3</f>
        <v>0</v>
      </c>
      <c r="J7" s="12">
        <f>[5]Raw!W3</f>
        <v>0</v>
      </c>
      <c r="K7" s="12">
        <f>[5]Raw!X3</f>
        <v>0</v>
      </c>
      <c r="L7" s="12">
        <f>[5]Raw!Y3</f>
        <v>0</v>
      </c>
      <c r="M7" s="12">
        <f>[5]Raw!Z3</f>
        <v>0</v>
      </c>
      <c r="N7" s="12">
        <f>[5]Raw!AA3</f>
        <v>0</v>
      </c>
      <c r="P7" s="13">
        <f t="shared" ref="P7:P38" si="1">SUM(B7:N7)</f>
        <v>0</v>
      </c>
    </row>
    <row r="8" spans="1:16" ht="12.75" customHeight="1" x14ac:dyDescent="0.15">
      <c r="A8" s="14" t="str">
        <f>[5]Raw!A4</f>
        <v>Black bear, female</v>
      </c>
      <c r="B8" s="12">
        <f>[5]Raw!O4</f>
        <v>0</v>
      </c>
      <c r="C8" s="12">
        <f>[5]Raw!P4</f>
        <v>0</v>
      </c>
      <c r="D8" s="12">
        <f>[5]Raw!Q4</f>
        <v>0</v>
      </c>
      <c r="E8" s="12">
        <f>[5]Raw!R4</f>
        <v>0</v>
      </c>
      <c r="F8" s="12">
        <f>[5]Raw!S4</f>
        <v>0</v>
      </c>
      <c r="G8" s="12">
        <f>[5]Raw!T4</f>
        <v>0</v>
      </c>
      <c r="H8" s="12">
        <f>[5]Raw!U4</f>
        <v>0</v>
      </c>
      <c r="I8" s="12">
        <f>[5]Raw!V4</f>
        <v>0</v>
      </c>
      <c r="J8" s="12">
        <f>[5]Raw!W4</f>
        <v>0</v>
      </c>
      <c r="K8" s="12">
        <f>[5]Raw!X4</f>
        <v>0</v>
      </c>
      <c r="L8" s="12">
        <f>[5]Raw!Y4</f>
        <v>0</v>
      </c>
      <c r="M8" s="12">
        <f>[5]Raw!Z4</f>
        <v>0</v>
      </c>
      <c r="N8" s="12">
        <f>[5]Raw!AA4</f>
        <v>0</v>
      </c>
      <c r="P8" s="13">
        <f t="shared" si="1"/>
        <v>0</v>
      </c>
    </row>
    <row r="9" spans="1:16" ht="12.75" customHeight="1" x14ac:dyDescent="0.15">
      <c r="A9" s="14" t="str">
        <f>[5]Raw!A5</f>
        <v>Black bear, sex unknown</v>
      </c>
      <c r="B9" s="12">
        <f>[5]Raw!O5</f>
        <v>0</v>
      </c>
      <c r="C9" s="12">
        <f>[5]Raw!P5</f>
        <v>0</v>
      </c>
      <c r="D9" s="12">
        <f>[5]Raw!Q5</f>
        <v>0</v>
      </c>
      <c r="E9" s="12">
        <f>[5]Raw!R5</f>
        <v>0</v>
      </c>
      <c r="F9" s="12">
        <f>[5]Raw!S5</f>
        <v>0</v>
      </c>
      <c r="G9" s="12">
        <f>[5]Raw!T5</f>
        <v>0</v>
      </c>
      <c r="H9" s="12">
        <f>[5]Raw!U5</f>
        <v>0</v>
      </c>
      <c r="I9" s="12">
        <f>[5]Raw!V5</f>
        <v>0</v>
      </c>
      <c r="J9" s="12">
        <f>[5]Raw!W5</f>
        <v>0</v>
      </c>
      <c r="K9" s="12">
        <f>[5]Raw!X5</f>
        <v>0</v>
      </c>
      <c r="L9" s="12">
        <f>[5]Raw!Y5</f>
        <v>0</v>
      </c>
      <c r="M9" s="12">
        <f>[5]Raw!Z5</f>
        <v>0</v>
      </c>
      <c r="N9" s="12">
        <f>[5]Raw!AA5</f>
        <v>0</v>
      </c>
      <c r="P9" s="13">
        <f t="shared" si="1"/>
        <v>0</v>
      </c>
    </row>
    <row r="10" spans="1:16" ht="12.75" customHeight="1" x14ac:dyDescent="0.15">
      <c r="A10" s="15" t="str">
        <f>[5]Raw!A6</f>
        <v>Brown bear</v>
      </c>
      <c r="B10" s="12">
        <f>[5]Raw!O6</f>
        <v>0</v>
      </c>
      <c r="C10" s="12">
        <f>[5]Raw!P6</f>
        <v>0</v>
      </c>
      <c r="D10" s="12">
        <f>[5]Raw!Q6</f>
        <v>0</v>
      </c>
      <c r="E10" s="12">
        <f>[5]Raw!R6</f>
        <v>0</v>
      </c>
      <c r="F10" s="12">
        <f>[5]Raw!S6</f>
        <v>0</v>
      </c>
      <c r="G10" s="12">
        <f>[5]Raw!T6</f>
        <v>0</v>
      </c>
      <c r="H10" s="12">
        <f>[5]Raw!U6</f>
        <v>0</v>
      </c>
      <c r="I10" s="12">
        <f>[5]Raw!V6</f>
        <v>0</v>
      </c>
      <c r="J10" s="12">
        <f>[5]Raw!W6</f>
        <v>0</v>
      </c>
      <c r="K10" s="12">
        <f>[5]Raw!X6</f>
        <v>0</v>
      </c>
      <c r="L10" s="12">
        <f>[5]Raw!Y6</f>
        <v>0</v>
      </c>
      <c r="M10" s="12">
        <f>[5]Raw!Z6</f>
        <v>0</v>
      </c>
      <c r="N10" s="12">
        <f>[5]Raw!AA6</f>
        <v>0</v>
      </c>
      <c r="P10" s="13">
        <f t="shared" si="1"/>
        <v>0</v>
      </c>
    </row>
    <row r="11" spans="1:16" ht="12.75" customHeight="1" x14ac:dyDescent="0.15">
      <c r="A11" s="14" t="str">
        <f>[5]Raw!A7</f>
        <v>Brown bear, male</v>
      </c>
      <c r="B11" s="12">
        <f>[5]Raw!O7</f>
        <v>0</v>
      </c>
      <c r="C11" s="12">
        <f>[5]Raw!P7</f>
        <v>0</v>
      </c>
      <c r="D11" s="12">
        <f>[5]Raw!Q7</f>
        <v>0</v>
      </c>
      <c r="E11" s="12">
        <f>[5]Raw!R7</f>
        <v>0</v>
      </c>
      <c r="F11" s="12">
        <f>[5]Raw!S7</f>
        <v>0</v>
      </c>
      <c r="G11" s="12">
        <f>[5]Raw!T7</f>
        <v>0</v>
      </c>
      <c r="H11" s="12">
        <f>[5]Raw!U7</f>
        <v>0</v>
      </c>
      <c r="I11" s="12">
        <f>[5]Raw!V7</f>
        <v>0</v>
      </c>
      <c r="J11" s="12">
        <f>[5]Raw!W7</f>
        <v>0</v>
      </c>
      <c r="K11" s="12">
        <f>[5]Raw!X7</f>
        <v>0</v>
      </c>
      <c r="L11" s="12">
        <f>[5]Raw!Y7</f>
        <v>0</v>
      </c>
      <c r="M11" s="12">
        <f>[5]Raw!Z7</f>
        <v>0</v>
      </c>
      <c r="N11" s="12">
        <f>[5]Raw!AA7</f>
        <v>0</v>
      </c>
      <c r="P11" s="13">
        <f t="shared" si="1"/>
        <v>0</v>
      </c>
    </row>
    <row r="12" spans="1:16" ht="12.75" customHeight="1" x14ac:dyDescent="0.15">
      <c r="A12" s="14" t="str">
        <f>[5]Raw!A8</f>
        <v>Brown bear, female</v>
      </c>
      <c r="B12" s="12">
        <f>[5]Raw!O8</f>
        <v>0</v>
      </c>
      <c r="C12" s="12">
        <f>[5]Raw!P8</f>
        <v>0</v>
      </c>
      <c r="D12" s="12">
        <f>[5]Raw!Q8</f>
        <v>0</v>
      </c>
      <c r="E12" s="12">
        <f>[5]Raw!R8</f>
        <v>0</v>
      </c>
      <c r="F12" s="12">
        <f>[5]Raw!S8</f>
        <v>0</v>
      </c>
      <c r="G12" s="12">
        <f>[5]Raw!T8</f>
        <v>0</v>
      </c>
      <c r="H12" s="12">
        <f>[5]Raw!U8</f>
        <v>0</v>
      </c>
      <c r="I12" s="12">
        <f>[5]Raw!V8</f>
        <v>0</v>
      </c>
      <c r="J12" s="12">
        <f>[5]Raw!W8</f>
        <v>0</v>
      </c>
      <c r="K12" s="12">
        <f>[5]Raw!X8</f>
        <v>0</v>
      </c>
      <c r="L12" s="12">
        <f>[5]Raw!Y8</f>
        <v>0</v>
      </c>
      <c r="M12" s="12">
        <f>[5]Raw!Z8</f>
        <v>0</v>
      </c>
      <c r="N12" s="12">
        <f>[5]Raw!AA8</f>
        <v>0</v>
      </c>
      <c r="P12" s="13">
        <f t="shared" si="1"/>
        <v>0</v>
      </c>
    </row>
    <row r="13" spans="1:16" ht="12.75" customHeight="1" x14ac:dyDescent="0.15">
      <c r="A13" s="14" t="str">
        <f>[5]Raw!A9</f>
        <v>Brown bear, sex unknown</v>
      </c>
      <c r="B13" s="12">
        <f>[5]Raw!O9</f>
        <v>0</v>
      </c>
      <c r="C13" s="12">
        <f>[5]Raw!P9</f>
        <v>0</v>
      </c>
      <c r="D13" s="12">
        <f>[5]Raw!Q9</f>
        <v>0</v>
      </c>
      <c r="E13" s="12">
        <f>[5]Raw!R9</f>
        <v>0</v>
      </c>
      <c r="F13" s="12">
        <f>[5]Raw!S9</f>
        <v>0</v>
      </c>
      <c r="G13" s="12">
        <f>[5]Raw!T9</f>
        <v>0</v>
      </c>
      <c r="H13" s="12">
        <f>[5]Raw!U9</f>
        <v>0</v>
      </c>
      <c r="I13" s="12">
        <f>[5]Raw!V9</f>
        <v>0</v>
      </c>
      <c r="J13" s="12">
        <f>[5]Raw!W9</f>
        <v>0</v>
      </c>
      <c r="K13" s="12">
        <f>[5]Raw!X9</f>
        <v>0</v>
      </c>
      <c r="L13" s="12">
        <f>[5]Raw!Y9</f>
        <v>0</v>
      </c>
      <c r="M13" s="12">
        <f>[5]Raw!Z9</f>
        <v>0</v>
      </c>
      <c r="N13" s="12">
        <f>[5]Raw!AA9</f>
        <v>0</v>
      </c>
      <c r="P13" s="13">
        <f t="shared" si="1"/>
        <v>0</v>
      </c>
    </row>
    <row r="14" spans="1:16" ht="12.75" customHeight="1" x14ac:dyDescent="0.15">
      <c r="A14" s="11" t="str">
        <f>[5]Raw!A10</f>
        <v>Caribou</v>
      </c>
      <c r="B14" s="12">
        <f>[5]Raw!O10</f>
        <v>0</v>
      </c>
      <c r="C14" s="12">
        <f>[5]Raw!P10</f>
        <v>0</v>
      </c>
      <c r="D14" s="12">
        <f>[5]Raw!Q10</f>
        <v>0</v>
      </c>
      <c r="E14" s="12">
        <f>[5]Raw!R10</f>
        <v>0</v>
      </c>
      <c r="F14" s="12">
        <f>[5]Raw!S10</f>
        <v>0</v>
      </c>
      <c r="G14" s="12">
        <f>[5]Raw!T10</f>
        <v>0</v>
      </c>
      <c r="H14" s="12">
        <f>[5]Raw!U10</f>
        <v>0</v>
      </c>
      <c r="I14" s="12">
        <f>[5]Raw!V10</f>
        <v>0</v>
      </c>
      <c r="J14" s="12">
        <f>[5]Raw!W10</f>
        <v>0</v>
      </c>
      <c r="K14" s="12">
        <f>[5]Raw!X10</f>
        <v>0</v>
      </c>
      <c r="L14" s="12">
        <f>[5]Raw!Y10</f>
        <v>0</v>
      </c>
      <c r="M14" s="12">
        <f>[5]Raw!Z10</f>
        <v>0</v>
      </c>
      <c r="N14" s="12">
        <f>[5]Raw!AA10</f>
        <v>0</v>
      </c>
      <c r="P14" s="13">
        <f t="shared" si="1"/>
        <v>0</v>
      </c>
    </row>
    <row r="15" spans="1:16" ht="12.75" customHeight="1" x14ac:dyDescent="0.15">
      <c r="A15" s="14" t="str">
        <f>[5]Raw!A11</f>
        <v>Caribou, male</v>
      </c>
      <c r="B15" s="12">
        <f>[5]Raw!O11</f>
        <v>0</v>
      </c>
      <c r="C15" s="12">
        <f>[5]Raw!P11</f>
        <v>0</v>
      </c>
      <c r="D15" s="12">
        <f>[5]Raw!Q11</f>
        <v>0</v>
      </c>
      <c r="E15" s="12">
        <f>[5]Raw!R11</f>
        <v>0</v>
      </c>
      <c r="F15" s="12">
        <f>[5]Raw!S11</f>
        <v>0</v>
      </c>
      <c r="G15" s="12">
        <f>[5]Raw!T11</f>
        <v>0</v>
      </c>
      <c r="H15" s="12">
        <f>[5]Raw!U11</f>
        <v>0</v>
      </c>
      <c r="I15" s="12">
        <f>[5]Raw!V11</f>
        <v>0</v>
      </c>
      <c r="J15" s="12">
        <f>[5]Raw!W11</f>
        <v>0</v>
      </c>
      <c r="K15" s="12">
        <f>[5]Raw!X11</f>
        <v>0</v>
      </c>
      <c r="L15" s="12">
        <f>[5]Raw!Y11</f>
        <v>0</v>
      </c>
      <c r="M15" s="12">
        <f>[5]Raw!Z11</f>
        <v>0</v>
      </c>
      <c r="N15" s="12">
        <f>[5]Raw!AA11</f>
        <v>0</v>
      </c>
      <c r="P15" s="13">
        <f t="shared" si="1"/>
        <v>0</v>
      </c>
    </row>
    <row r="16" spans="1:16" ht="12.75" customHeight="1" x14ac:dyDescent="0.15">
      <c r="A16" s="14" t="str">
        <f>[5]Raw!A12</f>
        <v>Caribou, female</v>
      </c>
      <c r="B16" s="12">
        <f>[5]Raw!O12</f>
        <v>0</v>
      </c>
      <c r="C16" s="12">
        <f>[5]Raw!P12</f>
        <v>0</v>
      </c>
      <c r="D16" s="12">
        <f>[5]Raw!Q12</f>
        <v>0</v>
      </c>
      <c r="E16" s="12">
        <f>[5]Raw!R12</f>
        <v>0</v>
      </c>
      <c r="F16" s="12">
        <f>[5]Raw!S12</f>
        <v>0</v>
      </c>
      <c r="G16" s="12">
        <f>[5]Raw!T12</f>
        <v>0</v>
      </c>
      <c r="H16" s="12">
        <f>[5]Raw!U12</f>
        <v>0</v>
      </c>
      <c r="I16" s="12">
        <f>[5]Raw!V12</f>
        <v>0</v>
      </c>
      <c r="J16" s="12">
        <f>[5]Raw!W12</f>
        <v>0</v>
      </c>
      <c r="K16" s="12">
        <f>[5]Raw!X12</f>
        <v>0</v>
      </c>
      <c r="L16" s="12">
        <f>[5]Raw!Y12</f>
        <v>0</v>
      </c>
      <c r="M16" s="12">
        <f>[5]Raw!Z12</f>
        <v>0</v>
      </c>
      <c r="N16" s="12">
        <f>[5]Raw!AA12</f>
        <v>0</v>
      </c>
      <c r="P16" s="13">
        <f t="shared" si="1"/>
        <v>0</v>
      </c>
    </row>
    <row r="17" spans="1:18" ht="12.75" customHeight="1" x14ac:dyDescent="0.15">
      <c r="A17" s="14" t="str">
        <f>[5]Raw!A13</f>
        <v>Caribou, sex unknown</v>
      </c>
      <c r="B17" s="12">
        <f>[5]Raw!O13</f>
        <v>0</v>
      </c>
      <c r="C17" s="12">
        <f>[5]Raw!P13</f>
        <v>0</v>
      </c>
      <c r="D17" s="12">
        <f>[5]Raw!Q13</f>
        <v>0</v>
      </c>
      <c r="E17" s="12">
        <f>[5]Raw!R13</f>
        <v>0</v>
      </c>
      <c r="F17" s="12">
        <f>[5]Raw!S13</f>
        <v>0</v>
      </c>
      <c r="G17" s="12">
        <f>[5]Raw!T13</f>
        <v>0</v>
      </c>
      <c r="H17" s="12">
        <f>[5]Raw!U13</f>
        <v>0</v>
      </c>
      <c r="I17" s="12">
        <f>[5]Raw!V13</f>
        <v>0</v>
      </c>
      <c r="J17" s="12">
        <f>[5]Raw!W13</f>
        <v>0</v>
      </c>
      <c r="K17" s="12">
        <f>[5]Raw!X13</f>
        <v>0</v>
      </c>
      <c r="L17" s="12">
        <f>[5]Raw!Y13</f>
        <v>0</v>
      </c>
      <c r="M17" s="12">
        <f>[5]Raw!Z13</f>
        <v>0</v>
      </c>
      <c r="N17" s="12">
        <f>[5]Raw!AA13</f>
        <v>0</v>
      </c>
      <c r="P17" s="13">
        <f t="shared" si="1"/>
        <v>0</v>
      </c>
    </row>
    <row r="18" spans="1:18" ht="12.75" customHeight="1" x14ac:dyDescent="0.15">
      <c r="A18" s="15" t="str">
        <f>[5]Raw!A14</f>
        <v>Deer</v>
      </c>
      <c r="B18" s="12">
        <f>[5]Raw!O14</f>
        <v>9.205479452054794</v>
      </c>
      <c r="C18" s="12">
        <f>[5]Raw!P14</f>
        <v>0</v>
      </c>
      <c r="D18" s="12">
        <f>[5]Raw!Q14</f>
        <v>0</v>
      </c>
      <c r="E18" s="12">
        <f>[5]Raw!R14</f>
        <v>0</v>
      </c>
      <c r="F18" s="12">
        <f>[5]Raw!S14</f>
        <v>0</v>
      </c>
      <c r="G18" s="12">
        <f>[5]Raw!T14</f>
        <v>0</v>
      </c>
      <c r="H18" s="12">
        <f>[5]Raw!U14</f>
        <v>0</v>
      </c>
      <c r="I18" s="12">
        <f>[5]Raw!V14</f>
        <v>43.726027397260275</v>
      </c>
      <c r="J18" s="12">
        <f>[5]Raw!W14</f>
        <v>46.027397260273972</v>
      </c>
      <c r="K18" s="12">
        <f>[5]Raw!X14</f>
        <v>121.97260273972603</v>
      </c>
      <c r="L18" s="12">
        <f>[5]Raw!Y14</f>
        <v>177.20547945205479</v>
      </c>
      <c r="M18" s="12">
        <f>[5]Raw!Z14</f>
        <v>39.123287671232873</v>
      </c>
      <c r="N18" s="12">
        <f>[5]Raw!AA14</f>
        <v>32.219178082191782</v>
      </c>
      <c r="P18" s="13">
        <f t="shared" si="1"/>
        <v>469.47945205479448</v>
      </c>
    </row>
    <row r="19" spans="1:18" ht="12.75" customHeight="1" x14ac:dyDescent="0.15">
      <c r="A19" s="14" t="str">
        <f>[5]Raw!A15</f>
        <v>Deer, male</v>
      </c>
      <c r="B19" s="12">
        <f>[5]Raw!O15</f>
        <v>4.5901639344262293</v>
      </c>
      <c r="C19" s="12">
        <f>[5]Raw!P15</f>
        <v>0</v>
      </c>
      <c r="D19" s="12">
        <f>[5]Raw!Q15</f>
        <v>0</v>
      </c>
      <c r="E19" s="12">
        <f>[5]Raw!R15</f>
        <v>0</v>
      </c>
      <c r="F19" s="12">
        <f>[5]Raw!S15</f>
        <v>0</v>
      </c>
      <c r="G19" s="12">
        <f>[5]Raw!T15</f>
        <v>0</v>
      </c>
      <c r="H19" s="12">
        <f>[5]Raw!U15</f>
        <v>0</v>
      </c>
      <c r="I19" s="12">
        <f>[5]Raw!V15</f>
        <v>39.016393442622949</v>
      </c>
      <c r="J19" s="12">
        <f>[5]Raw!W15</f>
        <v>39.016393442622949</v>
      </c>
      <c r="K19" s="12">
        <f>[5]Raw!X15</f>
        <v>100.98360655737707</v>
      </c>
      <c r="L19" s="12">
        <f>[5]Raw!Y15</f>
        <v>146.88524590163939</v>
      </c>
      <c r="M19" s="12">
        <f>[5]Raw!Z15</f>
        <v>34.42622950819672</v>
      </c>
      <c r="N19" s="12">
        <f>[5]Raw!AA15</f>
        <v>29.83606557377049</v>
      </c>
      <c r="P19" s="13">
        <f t="shared" si="1"/>
        <v>394.75409836065586</v>
      </c>
    </row>
    <row r="20" spans="1:18" ht="12.75" customHeight="1" x14ac:dyDescent="0.15">
      <c r="A20" s="14" t="str">
        <f>[5]Raw!A16</f>
        <v>Deer, female</v>
      </c>
      <c r="B20" s="12">
        <f>[5]Raw!O16</f>
        <v>4.5901639344262293</v>
      </c>
      <c r="C20" s="12">
        <f>[5]Raw!P16</f>
        <v>0</v>
      </c>
      <c r="D20" s="12">
        <f>[5]Raw!Q16</f>
        <v>0</v>
      </c>
      <c r="E20" s="12">
        <f>[5]Raw!R16</f>
        <v>0</v>
      </c>
      <c r="F20" s="12">
        <f>[5]Raw!S16</f>
        <v>0</v>
      </c>
      <c r="G20" s="12">
        <f>[5]Raw!T16</f>
        <v>0</v>
      </c>
      <c r="H20" s="12">
        <f>[5]Raw!U16</f>
        <v>0</v>
      </c>
      <c r="I20" s="12">
        <f>[5]Raw!V16</f>
        <v>4.5901639344262293</v>
      </c>
      <c r="J20" s="12">
        <f>[5]Raw!W16</f>
        <v>6.8852459016393439</v>
      </c>
      <c r="K20" s="12">
        <f>[5]Raw!X16</f>
        <v>13.770491803278688</v>
      </c>
      <c r="L20" s="12">
        <f>[5]Raw!Y16</f>
        <v>27.540983606557376</v>
      </c>
      <c r="M20" s="12">
        <f>[5]Raw!Z16</f>
        <v>4.5901639344262293</v>
      </c>
      <c r="N20" s="12">
        <f>[5]Raw!AA16</f>
        <v>2.2950819672131146</v>
      </c>
      <c r="P20" s="13">
        <f t="shared" si="1"/>
        <v>64.26229508196721</v>
      </c>
    </row>
    <row r="21" spans="1:18" ht="12.75" customHeight="1" x14ac:dyDescent="0.15">
      <c r="A21" s="14" t="str">
        <f>[5]Raw!A17</f>
        <v>Deer, sex unknown</v>
      </c>
      <c r="B21" s="12">
        <f>[5]Raw!O17</f>
        <v>0</v>
      </c>
      <c r="C21" s="12">
        <f>[5]Raw!P17</f>
        <v>0</v>
      </c>
      <c r="D21" s="12">
        <f>[5]Raw!Q17</f>
        <v>0</v>
      </c>
      <c r="E21" s="12">
        <f>[5]Raw!R17</f>
        <v>0</v>
      </c>
      <c r="F21" s="12">
        <f>[5]Raw!S17</f>
        <v>0</v>
      </c>
      <c r="G21" s="12">
        <f>[5]Raw!T17</f>
        <v>0</v>
      </c>
      <c r="H21" s="12">
        <f>[5]Raw!U17</f>
        <v>0</v>
      </c>
      <c r="I21" s="12">
        <f>[5]Raw!V17</f>
        <v>0</v>
      </c>
      <c r="J21" s="12">
        <f>[5]Raw!W17</f>
        <v>0</v>
      </c>
      <c r="K21" s="12">
        <f>[5]Raw!X17</f>
        <v>7.8472939591286766</v>
      </c>
      <c r="L21" s="12">
        <f>[5]Raw!Y17</f>
        <v>2.6157646530428922</v>
      </c>
      <c r="M21" s="12">
        <f>[5]Raw!Z17</f>
        <v>0</v>
      </c>
      <c r="N21" s="12">
        <f>[5]Raw!AA17</f>
        <v>0</v>
      </c>
      <c r="P21" s="13">
        <f t="shared" si="1"/>
        <v>10.463058612171569</v>
      </c>
    </row>
    <row r="22" spans="1:18" x14ac:dyDescent="0.15">
      <c r="A22" s="11" t="str">
        <f>[5]Raw!A18</f>
        <v>Elk</v>
      </c>
      <c r="B22" s="12">
        <f>[5]Raw!O18</f>
        <v>0</v>
      </c>
      <c r="C22" s="12">
        <f>[5]Raw!P18</f>
        <v>0</v>
      </c>
      <c r="D22" s="12">
        <f>[5]Raw!Q18</f>
        <v>0</v>
      </c>
      <c r="E22" s="12">
        <f>[5]Raw!R18</f>
        <v>0</v>
      </c>
      <c r="F22" s="12">
        <f>[5]Raw!S18</f>
        <v>0</v>
      </c>
      <c r="G22" s="12">
        <f>[5]Raw!T18</f>
        <v>0</v>
      </c>
      <c r="H22" s="12">
        <f>[5]Raw!U18</f>
        <v>0</v>
      </c>
      <c r="I22" s="12">
        <f>[5]Raw!V18</f>
        <v>0</v>
      </c>
      <c r="J22" s="12">
        <f>[5]Raw!W18</f>
        <v>0</v>
      </c>
      <c r="K22" s="12">
        <f>[5]Raw!X18</f>
        <v>0</v>
      </c>
      <c r="L22" s="12">
        <f>[5]Raw!Y18</f>
        <v>0</v>
      </c>
      <c r="M22" s="12">
        <f>[5]Raw!Z18</f>
        <v>0</v>
      </c>
      <c r="N22" s="12">
        <f>[5]Raw!AA18</f>
        <v>0</v>
      </c>
      <c r="P22" s="13">
        <f t="shared" si="1"/>
        <v>0</v>
      </c>
    </row>
    <row r="23" spans="1:18" x14ac:dyDescent="0.15">
      <c r="A23" s="14" t="str">
        <f>[5]Raw!A19</f>
        <v>Elk, male</v>
      </c>
      <c r="B23" s="12">
        <f>[5]Raw!O19</f>
        <v>0</v>
      </c>
      <c r="C23" s="12">
        <f>[5]Raw!P19</f>
        <v>0</v>
      </c>
      <c r="D23" s="12">
        <f>[5]Raw!Q19</f>
        <v>0</v>
      </c>
      <c r="E23" s="12">
        <f>[5]Raw!R19</f>
        <v>0</v>
      </c>
      <c r="F23" s="12">
        <f>[5]Raw!S19</f>
        <v>0</v>
      </c>
      <c r="G23" s="12">
        <f>[5]Raw!T19</f>
        <v>0</v>
      </c>
      <c r="H23" s="12">
        <f>[5]Raw!U19</f>
        <v>0</v>
      </c>
      <c r="I23" s="12">
        <f>[5]Raw!V19</f>
        <v>0</v>
      </c>
      <c r="J23" s="12">
        <f>[5]Raw!W19</f>
        <v>0</v>
      </c>
      <c r="K23" s="12">
        <f>[5]Raw!X19</f>
        <v>0</v>
      </c>
      <c r="L23" s="12">
        <f>[5]Raw!Y19</f>
        <v>0</v>
      </c>
      <c r="M23" s="12">
        <f>[5]Raw!Z19</f>
        <v>0</v>
      </c>
      <c r="N23" s="12">
        <f>[5]Raw!AA19</f>
        <v>0</v>
      </c>
      <c r="P23" s="13">
        <f t="shared" si="1"/>
        <v>0</v>
      </c>
    </row>
    <row r="24" spans="1:18" x14ac:dyDescent="0.15">
      <c r="A24" s="14" t="str">
        <f>[5]Raw!A20</f>
        <v>Elk, female</v>
      </c>
      <c r="B24" s="12">
        <f>[5]Raw!O20</f>
        <v>0</v>
      </c>
      <c r="C24" s="12">
        <f>[5]Raw!P20</f>
        <v>0</v>
      </c>
      <c r="D24" s="12">
        <f>[5]Raw!Q20</f>
        <v>0</v>
      </c>
      <c r="E24" s="12">
        <f>[5]Raw!R20</f>
        <v>0</v>
      </c>
      <c r="F24" s="12">
        <f>[5]Raw!S20</f>
        <v>0</v>
      </c>
      <c r="G24" s="12">
        <f>[5]Raw!T20</f>
        <v>0</v>
      </c>
      <c r="H24" s="12">
        <f>[5]Raw!U20</f>
        <v>0</v>
      </c>
      <c r="I24" s="12">
        <f>[5]Raw!V20</f>
        <v>0</v>
      </c>
      <c r="J24" s="12">
        <f>[5]Raw!W20</f>
        <v>0</v>
      </c>
      <c r="K24" s="12">
        <f>[5]Raw!X20</f>
        <v>0</v>
      </c>
      <c r="L24" s="12">
        <f>[5]Raw!Y20</f>
        <v>0</v>
      </c>
      <c r="M24" s="12">
        <f>[5]Raw!Z20</f>
        <v>0</v>
      </c>
      <c r="N24" s="12">
        <f>[5]Raw!AA20</f>
        <v>0</v>
      </c>
      <c r="P24" s="13">
        <f t="shared" si="1"/>
        <v>0</v>
      </c>
    </row>
    <row r="25" spans="1:18" x14ac:dyDescent="0.15">
      <c r="A25" s="14" t="str">
        <f>[5]Raw!A21</f>
        <v>Elk, sex unknown</v>
      </c>
      <c r="B25" s="12">
        <f>[5]Raw!O21</f>
        <v>0</v>
      </c>
      <c r="C25" s="12">
        <f>[5]Raw!P21</f>
        <v>0</v>
      </c>
      <c r="D25" s="12">
        <f>[5]Raw!Q21</f>
        <v>0</v>
      </c>
      <c r="E25" s="12">
        <f>[5]Raw!R21</f>
        <v>0</v>
      </c>
      <c r="F25" s="12">
        <f>[5]Raw!S21</f>
        <v>0</v>
      </c>
      <c r="G25" s="12">
        <f>[5]Raw!T21</f>
        <v>0</v>
      </c>
      <c r="H25" s="12">
        <f>[5]Raw!U21</f>
        <v>0</v>
      </c>
      <c r="I25" s="12">
        <f>[5]Raw!V21</f>
        <v>0</v>
      </c>
      <c r="J25" s="12">
        <f>[5]Raw!W21</f>
        <v>0</v>
      </c>
      <c r="K25" s="12">
        <f>[5]Raw!X21</f>
        <v>0</v>
      </c>
      <c r="L25" s="12">
        <f>[5]Raw!Y21</f>
        <v>0</v>
      </c>
      <c r="M25" s="12">
        <f>[5]Raw!Z21</f>
        <v>0</v>
      </c>
      <c r="N25" s="12">
        <f>[5]Raw!AA21</f>
        <v>0</v>
      </c>
      <c r="P25" s="13">
        <f t="shared" si="1"/>
        <v>0</v>
      </c>
    </row>
    <row r="26" spans="1:18" x14ac:dyDescent="0.15">
      <c r="A26" s="11" t="str">
        <f>[5]Raw!A22</f>
        <v>Mountain goat</v>
      </c>
      <c r="B26" s="12">
        <f>[5]Raw!O22</f>
        <v>0</v>
      </c>
      <c r="C26" s="12">
        <f>[5]Raw!P22</f>
        <v>0</v>
      </c>
      <c r="D26" s="12">
        <f>[5]Raw!Q22</f>
        <v>0</v>
      </c>
      <c r="E26" s="12">
        <f>[5]Raw!R22</f>
        <v>0</v>
      </c>
      <c r="F26" s="12">
        <f>[5]Raw!S22</f>
        <v>0</v>
      </c>
      <c r="G26" s="12">
        <f>[5]Raw!T22</f>
        <v>0</v>
      </c>
      <c r="H26" s="12">
        <f>[5]Raw!U22</f>
        <v>0</v>
      </c>
      <c r="I26" s="12">
        <f>[5]Raw!V22</f>
        <v>0</v>
      </c>
      <c r="J26" s="12">
        <f>[5]Raw!W22</f>
        <v>0</v>
      </c>
      <c r="K26" s="12">
        <f>[5]Raw!X22</f>
        <v>0</v>
      </c>
      <c r="L26" s="12">
        <f>[5]Raw!Y22</f>
        <v>0</v>
      </c>
      <c r="M26" s="12">
        <f>[5]Raw!Z22</f>
        <v>0</v>
      </c>
      <c r="N26" s="12">
        <f>[5]Raw!AA22</f>
        <v>0</v>
      </c>
      <c r="P26" s="13">
        <f t="shared" si="1"/>
        <v>0</v>
      </c>
    </row>
    <row r="27" spans="1:18" x14ac:dyDescent="0.15">
      <c r="A27" s="14" t="str">
        <f>[5]Raw!A23</f>
        <v>Mountain goat, male</v>
      </c>
      <c r="B27" s="12">
        <f>[5]Raw!O23</f>
        <v>0</v>
      </c>
      <c r="C27" s="12">
        <f>[5]Raw!P23</f>
        <v>0</v>
      </c>
      <c r="D27" s="12">
        <f>[5]Raw!Q23</f>
        <v>0</v>
      </c>
      <c r="E27" s="12">
        <f>[5]Raw!R23</f>
        <v>0</v>
      </c>
      <c r="F27" s="12">
        <f>[5]Raw!S23</f>
        <v>0</v>
      </c>
      <c r="G27" s="12">
        <f>[5]Raw!T23</f>
        <v>0</v>
      </c>
      <c r="H27" s="12">
        <f>[5]Raw!U23</f>
        <v>0</v>
      </c>
      <c r="I27" s="12">
        <f>[5]Raw!V23</f>
        <v>0</v>
      </c>
      <c r="J27" s="12">
        <f>[5]Raw!W23</f>
        <v>0</v>
      </c>
      <c r="K27" s="12">
        <f>[5]Raw!X23</f>
        <v>0</v>
      </c>
      <c r="L27" s="12">
        <f>[5]Raw!Y23</f>
        <v>0</v>
      </c>
      <c r="M27" s="12">
        <f>[5]Raw!Z23</f>
        <v>0</v>
      </c>
      <c r="N27" s="12">
        <f>[5]Raw!AA23</f>
        <v>0</v>
      </c>
      <c r="P27" s="13">
        <f t="shared" si="1"/>
        <v>0</v>
      </c>
      <c r="R27" s="2" t="s">
        <v>17</v>
      </c>
    </row>
    <row r="28" spans="1:18" x14ac:dyDescent="0.15">
      <c r="A28" s="14" t="str">
        <f>[5]Raw!A24</f>
        <v>Mountain goat, female</v>
      </c>
      <c r="B28" s="12">
        <f>[5]Raw!O24</f>
        <v>0</v>
      </c>
      <c r="C28" s="12">
        <f>[5]Raw!P24</f>
        <v>0</v>
      </c>
      <c r="D28" s="12">
        <f>[5]Raw!Q24</f>
        <v>0</v>
      </c>
      <c r="E28" s="12">
        <f>[5]Raw!R24</f>
        <v>0</v>
      </c>
      <c r="F28" s="12">
        <f>[5]Raw!S24</f>
        <v>0</v>
      </c>
      <c r="G28" s="12">
        <f>[5]Raw!T24</f>
        <v>0</v>
      </c>
      <c r="H28" s="12">
        <f>[5]Raw!U24</f>
        <v>0</v>
      </c>
      <c r="I28" s="12">
        <f>[5]Raw!V24</f>
        <v>0</v>
      </c>
      <c r="J28" s="12">
        <f>[5]Raw!W24</f>
        <v>0</v>
      </c>
      <c r="K28" s="12">
        <f>[5]Raw!X24</f>
        <v>0</v>
      </c>
      <c r="L28" s="12">
        <f>[5]Raw!Y24</f>
        <v>0</v>
      </c>
      <c r="M28" s="12">
        <f>[5]Raw!Z24</f>
        <v>0</v>
      </c>
      <c r="N28" s="12">
        <f>[5]Raw!AA24</f>
        <v>0</v>
      </c>
      <c r="P28" s="13">
        <f t="shared" si="1"/>
        <v>0</v>
      </c>
    </row>
    <row r="29" spans="1:18" x14ac:dyDescent="0.15">
      <c r="A29" s="14" t="str">
        <f>[5]Raw!A25</f>
        <v>Mountain goat, sex unknown</v>
      </c>
      <c r="B29" s="12">
        <f>[5]Raw!O25</f>
        <v>0</v>
      </c>
      <c r="C29" s="12">
        <f>[5]Raw!P25</f>
        <v>0</v>
      </c>
      <c r="D29" s="12">
        <f>[5]Raw!Q25</f>
        <v>0</v>
      </c>
      <c r="E29" s="12">
        <f>[5]Raw!R25</f>
        <v>0</v>
      </c>
      <c r="F29" s="12">
        <f>[5]Raw!S25</f>
        <v>0</v>
      </c>
      <c r="G29" s="12">
        <f>[5]Raw!T25</f>
        <v>0</v>
      </c>
      <c r="H29" s="12">
        <f>[5]Raw!U25</f>
        <v>0</v>
      </c>
      <c r="I29" s="12">
        <f>[5]Raw!V25</f>
        <v>0</v>
      </c>
      <c r="J29" s="12">
        <f>[5]Raw!W25</f>
        <v>0</v>
      </c>
      <c r="K29" s="12">
        <f>[5]Raw!X25</f>
        <v>0</v>
      </c>
      <c r="L29" s="12">
        <f>[5]Raw!Y25</f>
        <v>0</v>
      </c>
      <c r="M29" s="12">
        <f>[5]Raw!Z25</f>
        <v>0</v>
      </c>
      <c r="N29" s="12">
        <f>[5]Raw!AA25</f>
        <v>0</v>
      </c>
      <c r="P29" s="13">
        <f t="shared" si="1"/>
        <v>0</v>
      </c>
    </row>
    <row r="30" spans="1:18" x14ac:dyDescent="0.15">
      <c r="A30" s="11" t="str">
        <f>[5]Raw!A26</f>
        <v>Moose</v>
      </c>
      <c r="B30" s="12">
        <f>[5]Raw!O26</f>
        <v>0</v>
      </c>
      <c r="C30" s="12">
        <f>[5]Raw!P26</f>
        <v>0</v>
      </c>
      <c r="D30" s="12">
        <f>[5]Raw!Q26</f>
        <v>0</v>
      </c>
      <c r="E30" s="12">
        <f>[5]Raw!R26</f>
        <v>0</v>
      </c>
      <c r="F30" s="12">
        <f>[5]Raw!S26</f>
        <v>0</v>
      </c>
      <c r="G30" s="12">
        <f>[5]Raw!T26</f>
        <v>0</v>
      </c>
      <c r="H30" s="12">
        <f>[5]Raw!U26</f>
        <v>0</v>
      </c>
      <c r="I30" s="12">
        <f>[5]Raw!V26</f>
        <v>0</v>
      </c>
      <c r="J30" s="12">
        <f>[5]Raw!W26</f>
        <v>0</v>
      </c>
      <c r="K30" s="12">
        <f>[5]Raw!X26</f>
        <v>0</v>
      </c>
      <c r="L30" s="12">
        <f>[5]Raw!Y26</f>
        <v>0</v>
      </c>
      <c r="M30" s="12">
        <f>[5]Raw!Z26</f>
        <v>0</v>
      </c>
      <c r="N30" s="12">
        <f>[5]Raw!AA26</f>
        <v>0</v>
      </c>
      <c r="P30" s="13">
        <f t="shared" si="1"/>
        <v>0</v>
      </c>
    </row>
    <row r="31" spans="1:18" x14ac:dyDescent="0.15">
      <c r="A31" s="14" t="str">
        <f>[5]Raw!A27</f>
        <v>Moose, bull</v>
      </c>
      <c r="B31" s="12">
        <f>[5]Raw!O27</f>
        <v>0</v>
      </c>
      <c r="C31" s="12">
        <f>[5]Raw!P27</f>
        <v>0</v>
      </c>
      <c r="D31" s="12">
        <f>[5]Raw!Q27</f>
        <v>0</v>
      </c>
      <c r="E31" s="12">
        <f>[5]Raw!R27</f>
        <v>0</v>
      </c>
      <c r="F31" s="12">
        <f>[5]Raw!S27</f>
        <v>0</v>
      </c>
      <c r="G31" s="12">
        <f>[5]Raw!T27</f>
        <v>0</v>
      </c>
      <c r="H31" s="12">
        <f>[5]Raw!U27</f>
        <v>0</v>
      </c>
      <c r="I31" s="12">
        <f>[5]Raw!V27</f>
        <v>0</v>
      </c>
      <c r="J31" s="12">
        <f>[5]Raw!W27</f>
        <v>0</v>
      </c>
      <c r="K31" s="12">
        <f>[5]Raw!X27</f>
        <v>0</v>
      </c>
      <c r="L31" s="12">
        <f>[5]Raw!Y27</f>
        <v>0</v>
      </c>
      <c r="M31" s="12">
        <f>[5]Raw!Z27</f>
        <v>0</v>
      </c>
      <c r="N31" s="12">
        <f>[5]Raw!AA27</f>
        <v>0</v>
      </c>
      <c r="P31" s="13">
        <f t="shared" si="1"/>
        <v>0</v>
      </c>
    </row>
    <row r="32" spans="1:18" x14ac:dyDescent="0.15">
      <c r="A32" s="14" t="str">
        <f>[5]Raw!A28</f>
        <v>Moose, cow</v>
      </c>
      <c r="B32" s="12">
        <f>[5]Raw!O28</f>
        <v>0</v>
      </c>
      <c r="C32" s="12">
        <f>[5]Raw!P28</f>
        <v>0</v>
      </c>
      <c r="D32" s="12">
        <f>[5]Raw!Q28</f>
        <v>0</v>
      </c>
      <c r="E32" s="12">
        <f>[5]Raw!R28</f>
        <v>0</v>
      </c>
      <c r="F32" s="12">
        <f>[5]Raw!S28</f>
        <v>0</v>
      </c>
      <c r="G32" s="12">
        <f>[5]Raw!T28</f>
        <v>0</v>
      </c>
      <c r="H32" s="12">
        <f>[5]Raw!U28</f>
        <v>0</v>
      </c>
      <c r="I32" s="12">
        <f>[5]Raw!V28</f>
        <v>0</v>
      </c>
      <c r="J32" s="12">
        <f>[5]Raw!W28</f>
        <v>0</v>
      </c>
      <c r="K32" s="12">
        <f>[5]Raw!X28</f>
        <v>0</v>
      </c>
      <c r="L32" s="12">
        <f>[5]Raw!Y28</f>
        <v>0</v>
      </c>
      <c r="M32" s="12">
        <f>[5]Raw!Z28</f>
        <v>0</v>
      </c>
      <c r="N32" s="12">
        <f>[5]Raw!AA28</f>
        <v>0</v>
      </c>
      <c r="P32" s="13">
        <f t="shared" si="1"/>
        <v>0</v>
      </c>
    </row>
    <row r="33" spans="1:16" x14ac:dyDescent="0.15">
      <c r="A33" s="14" t="str">
        <f>[5]Raw!A29</f>
        <v>Moose, sex unknown</v>
      </c>
      <c r="B33" s="12">
        <f>[5]Raw!O29</f>
        <v>0</v>
      </c>
      <c r="C33" s="12">
        <f>[5]Raw!P29</f>
        <v>0</v>
      </c>
      <c r="D33" s="12">
        <f>[5]Raw!Q29</f>
        <v>0</v>
      </c>
      <c r="E33" s="12">
        <f>[5]Raw!R29</f>
        <v>0</v>
      </c>
      <c r="F33" s="12">
        <f>[5]Raw!S29</f>
        <v>0</v>
      </c>
      <c r="G33" s="12">
        <f>[5]Raw!T29</f>
        <v>0</v>
      </c>
      <c r="H33" s="12">
        <f>[5]Raw!U29</f>
        <v>0</v>
      </c>
      <c r="I33" s="12">
        <f>[5]Raw!V29</f>
        <v>0</v>
      </c>
      <c r="J33" s="12">
        <f>[5]Raw!W29</f>
        <v>0</v>
      </c>
      <c r="K33" s="12">
        <f>[5]Raw!X29</f>
        <v>0</v>
      </c>
      <c r="L33" s="12">
        <f>[5]Raw!Y29</f>
        <v>0</v>
      </c>
      <c r="M33" s="12">
        <f>[5]Raw!Z29</f>
        <v>0</v>
      </c>
      <c r="N33" s="12">
        <f>[5]Raw!AA29</f>
        <v>0</v>
      </c>
      <c r="P33" s="13">
        <f t="shared" si="1"/>
        <v>0</v>
      </c>
    </row>
    <row r="34" spans="1:16" x14ac:dyDescent="0.15">
      <c r="A34" s="11" t="str">
        <f>[5]Raw!A30</f>
        <v>Common muskox</v>
      </c>
      <c r="B34" s="12">
        <f>[5]Raw!O30</f>
        <v>0</v>
      </c>
      <c r="C34" s="12">
        <f>[5]Raw!P30</f>
        <v>0</v>
      </c>
      <c r="D34" s="12">
        <f>[5]Raw!Q30</f>
        <v>0</v>
      </c>
      <c r="E34" s="12">
        <f>[5]Raw!R30</f>
        <v>0</v>
      </c>
      <c r="F34" s="12">
        <f>[5]Raw!S30</f>
        <v>0</v>
      </c>
      <c r="G34" s="12">
        <f>[5]Raw!T30</f>
        <v>0</v>
      </c>
      <c r="H34" s="12">
        <f>[5]Raw!U30</f>
        <v>0</v>
      </c>
      <c r="I34" s="12">
        <f>[5]Raw!V30</f>
        <v>0</v>
      </c>
      <c r="J34" s="12">
        <f>[5]Raw!W30</f>
        <v>0</v>
      </c>
      <c r="K34" s="12">
        <f>[5]Raw!X30</f>
        <v>0</v>
      </c>
      <c r="L34" s="12">
        <f>[5]Raw!Y30</f>
        <v>0</v>
      </c>
      <c r="M34" s="12">
        <f>[5]Raw!Z30</f>
        <v>0</v>
      </c>
      <c r="N34" s="12">
        <f>[5]Raw!AA30</f>
        <v>0</v>
      </c>
      <c r="P34" s="13">
        <f t="shared" si="1"/>
        <v>0</v>
      </c>
    </row>
    <row r="35" spans="1:16" x14ac:dyDescent="0.15">
      <c r="A35" s="11" t="str">
        <f>[5]Raw!A31</f>
        <v>Dall sheep</v>
      </c>
      <c r="B35" s="12">
        <f>[5]Raw!O31</f>
        <v>0</v>
      </c>
      <c r="C35" s="12">
        <f>[5]Raw!P31</f>
        <v>0</v>
      </c>
      <c r="D35" s="12">
        <f>[5]Raw!Q31</f>
        <v>0</v>
      </c>
      <c r="E35" s="12">
        <f>[5]Raw!R31</f>
        <v>0</v>
      </c>
      <c r="F35" s="12">
        <f>[5]Raw!S31</f>
        <v>0</v>
      </c>
      <c r="G35" s="12">
        <f>[5]Raw!T31</f>
        <v>0</v>
      </c>
      <c r="H35" s="12">
        <f>[5]Raw!U31</f>
        <v>0</v>
      </c>
      <c r="I35" s="12">
        <f>[5]Raw!V31</f>
        <v>0</v>
      </c>
      <c r="J35" s="12">
        <f>[5]Raw!W31</f>
        <v>0</v>
      </c>
      <c r="K35" s="12">
        <f>[5]Raw!X31</f>
        <v>0</v>
      </c>
      <c r="L35" s="12">
        <f>[5]Raw!Y31</f>
        <v>0</v>
      </c>
      <c r="M35" s="12">
        <f>[5]Raw!Z31</f>
        <v>0</v>
      </c>
      <c r="N35" s="12">
        <f>[5]Raw!AA31</f>
        <v>0</v>
      </c>
      <c r="P35" s="13">
        <f t="shared" si="1"/>
        <v>0</v>
      </c>
    </row>
    <row r="36" spans="1:16" x14ac:dyDescent="0.15">
      <c r="A36" s="14" t="str">
        <f>[5]Raw!A32</f>
        <v>Dall sheep, male</v>
      </c>
      <c r="B36" s="12">
        <f>[5]Raw!O32</f>
        <v>0</v>
      </c>
      <c r="C36" s="12">
        <f>[5]Raw!P32</f>
        <v>0</v>
      </c>
      <c r="D36" s="12">
        <f>[5]Raw!Q32</f>
        <v>0</v>
      </c>
      <c r="E36" s="12">
        <f>[5]Raw!R32</f>
        <v>0</v>
      </c>
      <c r="F36" s="12">
        <f>[5]Raw!S32</f>
        <v>0</v>
      </c>
      <c r="G36" s="12">
        <f>[5]Raw!T32</f>
        <v>0</v>
      </c>
      <c r="H36" s="12">
        <f>[5]Raw!U32</f>
        <v>0</v>
      </c>
      <c r="I36" s="12">
        <f>[5]Raw!V32</f>
        <v>0</v>
      </c>
      <c r="J36" s="12">
        <f>[5]Raw!W32</f>
        <v>0</v>
      </c>
      <c r="K36" s="12">
        <f>[5]Raw!X32</f>
        <v>0</v>
      </c>
      <c r="L36" s="12">
        <f>[5]Raw!Y32</f>
        <v>0</v>
      </c>
      <c r="M36" s="12">
        <f>[5]Raw!Z32</f>
        <v>0</v>
      </c>
      <c r="N36" s="12">
        <f>[5]Raw!AA32</f>
        <v>0</v>
      </c>
      <c r="P36" s="13">
        <f t="shared" si="1"/>
        <v>0</v>
      </c>
    </row>
    <row r="37" spans="1:16" x14ac:dyDescent="0.15">
      <c r="A37" s="14" t="str">
        <f>[5]Raw!A33</f>
        <v>Dall sheep, female</v>
      </c>
      <c r="B37" s="12">
        <f>[5]Raw!O33</f>
        <v>0</v>
      </c>
      <c r="C37" s="12">
        <f>[5]Raw!P33</f>
        <v>0</v>
      </c>
      <c r="D37" s="12">
        <f>[5]Raw!Q33</f>
        <v>0</v>
      </c>
      <c r="E37" s="12">
        <f>[5]Raw!R33</f>
        <v>0</v>
      </c>
      <c r="F37" s="12">
        <f>[5]Raw!S33</f>
        <v>0</v>
      </c>
      <c r="G37" s="12">
        <f>[5]Raw!T33</f>
        <v>0</v>
      </c>
      <c r="H37" s="12">
        <f>[5]Raw!U33</f>
        <v>0</v>
      </c>
      <c r="I37" s="12">
        <f>[5]Raw!V33</f>
        <v>0</v>
      </c>
      <c r="J37" s="12">
        <f>[5]Raw!W33</f>
        <v>0</v>
      </c>
      <c r="K37" s="12">
        <f>[5]Raw!X33</f>
        <v>0</v>
      </c>
      <c r="L37" s="12">
        <f>[5]Raw!Y33</f>
        <v>0</v>
      </c>
      <c r="M37" s="12">
        <f>[5]Raw!Z33</f>
        <v>0</v>
      </c>
      <c r="N37" s="12">
        <f>[5]Raw!AA33</f>
        <v>0</v>
      </c>
      <c r="P37" s="13">
        <f t="shared" si="1"/>
        <v>0</v>
      </c>
    </row>
    <row r="38" spans="1:16" x14ac:dyDescent="0.15">
      <c r="A38" s="14" t="str">
        <f>[5]Raw!A34</f>
        <v>Dall sheep, sex unknown</v>
      </c>
      <c r="B38" s="12">
        <f>[5]Raw!O34</f>
        <v>0</v>
      </c>
      <c r="C38" s="12">
        <f>[5]Raw!P34</f>
        <v>0</v>
      </c>
      <c r="D38" s="12">
        <f>[5]Raw!Q34</f>
        <v>0</v>
      </c>
      <c r="E38" s="12">
        <f>[5]Raw!R34</f>
        <v>0</v>
      </c>
      <c r="F38" s="12">
        <f>[5]Raw!S34</f>
        <v>0</v>
      </c>
      <c r="G38" s="12">
        <f>[5]Raw!T34</f>
        <v>0</v>
      </c>
      <c r="H38" s="12">
        <f>[5]Raw!U34</f>
        <v>0</v>
      </c>
      <c r="I38" s="12">
        <f>[5]Raw!V34</f>
        <v>0</v>
      </c>
      <c r="J38" s="12">
        <f>[5]Raw!W34</f>
        <v>0</v>
      </c>
      <c r="K38" s="12">
        <f>[5]Raw!X34</f>
        <v>0</v>
      </c>
      <c r="L38" s="12">
        <f>[5]Raw!Y34</f>
        <v>0</v>
      </c>
      <c r="M38" s="12">
        <f>[5]Raw!Z34</f>
        <v>0</v>
      </c>
      <c r="N38" s="12">
        <f>[5]Raw!AA34</f>
        <v>0</v>
      </c>
      <c r="P38" s="13">
        <f t="shared" si="1"/>
        <v>0</v>
      </c>
    </row>
    <row r="39" spans="1:16" ht="15" customHeight="1" x14ac:dyDescent="0.15">
      <c r="A39" s="49" t="s">
        <v>18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</sheetData>
  <mergeCells count="6">
    <mergeCell ref="A39:P39"/>
    <mergeCell ref="A1:P1"/>
    <mergeCell ref="A2:A3"/>
    <mergeCell ref="B2:N2"/>
    <mergeCell ref="O2:O3"/>
    <mergeCell ref="P2:P3"/>
  </mergeCells>
  <conditionalFormatting sqref="B4:P38">
    <cfRule type="cellIs" dxfId="31" priority="1" operator="equal">
      <formula>0</formula>
    </cfRule>
  </conditionalFormatting>
  <printOptions horizontalCentered="1"/>
  <pageMargins left="1" right="1" top="1" bottom="1" header="0.5" footer="0.5"/>
  <pageSetup scale="88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27</vt:i4>
      </vt:variant>
    </vt:vector>
  </HeadingPairs>
  <TitlesOfParts>
    <vt:vector size="55" baseType="lpstr">
      <vt:lpstr>T-LargeMmlAGN</vt:lpstr>
      <vt:lpstr>T-SmallMmlAGN</vt:lpstr>
      <vt:lpstr>T-MarineMmlAGN</vt:lpstr>
      <vt:lpstr>T-BirdsAGN</vt:lpstr>
      <vt:lpstr>T-LargeMmlHNS</vt:lpstr>
      <vt:lpstr>T-SmallMmlHNS</vt:lpstr>
      <vt:lpstr>T-MarineMmlHNS</vt:lpstr>
      <vt:lpstr>T-BirdsHNS</vt:lpstr>
      <vt:lpstr>T-LargeMmlHNH</vt:lpstr>
      <vt:lpstr>T-SmallMmlHNH</vt:lpstr>
      <vt:lpstr>T-MarineMmlHNH</vt:lpstr>
      <vt:lpstr>T-BirdsHNH</vt:lpstr>
      <vt:lpstr>T-LargeMmlHYG</vt:lpstr>
      <vt:lpstr>T-SmallMmlHYG</vt:lpstr>
      <vt:lpstr>T-MarineMmlHYG</vt:lpstr>
      <vt:lpstr>T-BirdsHYG</vt:lpstr>
      <vt:lpstr>T-LargeMmlWWP</vt:lpstr>
      <vt:lpstr>T-SmallMmlWWP</vt:lpstr>
      <vt:lpstr>T-MarineMmlWWP</vt:lpstr>
      <vt:lpstr>T-BirdsWWP</vt:lpstr>
      <vt:lpstr>T-LargeMmlSIT</vt:lpstr>
      <vt:lpstr>T-SmallMmlSIT</vt:lpstr>
      <vt:lpstr>T-MarineMmlSIT</vt:lpstr>
      <vt:lpstr>T-BirdsSIT</vt:lpstr>
      <vt:lpstr>T-LargeMmlYAK</vt:lpstr>
      <vt:lpstr>T-SmallMmlYAK</vt:lpstr>
      <vt:lpstr>T-MarineMmlYAK</vt:lpstr>
      <vt:lpstr>T-BirdsYAK</vt:lpstr>
      <vt:lpstr>'T-BirdsAGN'!Print_Area</vt:lpstr>
      <vt:lpstr>'T-BirdsHNH'!Print_Area</vt:lpstr>
      <vt:lpstr>'T-BirdsHNS'!Print_Area</vt:lpstr>
      <vt:lpstr>'T-BirdsHYG'!Print_Area</vt:lpstr>
      <vt:lpstr>'T-BirdsSIT'!Print_Area</vt:lpstr>
      <vt:lpstr>'T-BirdsWWP'!Print_Area</vt:lpstr>
      <vt:lpstr>'T-BirdsYAK'!Print_Area</vt:lpstr>
      <vt:lpstr>'T-LargeMmlAGN'!Print_Area</vt:lpstr>
      <vt:lpstr>'T-LargeMmlHNH'!Print_Area</vt:lpstr>
      <vt:lpstr>'T-LargeMmlHNS'!Print_Area</vt:lpstr>
      <vt:lpstr>'T-LargeMmlHYG'!Print_Area</vt:lpstr>
      <vt:lpstr>'T-LargeMmlSIT'!Print_Area</vt:lpstr>
      <vt:lpstr>'T-LargeMmlWWP'!Print_Area</vt:lpstr>
      <vt:lpstr>'T-LargeMmlYAK'!Print_Area</vt:lpstr>
      <vt:lpstr>'T-MarineMmlAGN'!Print_Area</vt:lpstr>
      <vt:lpstr>'T-MarineMmlHNH'!Print_Area</vt:lpstr>
      <vt:lpstr>'T-MarineMmlHNS'!Print_Area</vt:lpstr>
      <vt:lpstr>'T-MarineMmlHYG'!Print_Area</vt:lpstr>
      <vt:lpstr>'T-MarineMmlSIT'!Print_Area</vt:lpstr>
      <vt:lpstr>'T-MarineMmlYAK'!Print_Area</vt:lpstr>
      <vt:lpstr>'T-SmallMmlAGN'!Print_Area</vt:lpstr>
      <vt:lpstr>'T-SmallMmlHNH'!Print_Area</vt:lpstr>
      <vt:lpstr>'T-SmallMmlHNS'!Print_Area</vt:lpstr>
      <vt:lpstr>'T-SmallMmlHYG'!Print_Area</vt:lpstr>
      <vt:lpstr>'T-SmallMmlSIT'!Print_Area</vt:lpstr>
      <vt:lpstr>'T-SmallMmlWWP'!Print_Area</vt:lpstr>
      <vt:lpstr>'T-SmallMmlYAK'!Print_Area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Sill, Lauren A (DFG)</dc:creator>
  <cp:lastModifiedBy>Marie Gutgesell</cp:lastModifiedBy>
  <dcterms:created xsi:type="dcterms:W3CDTF">2024-01-30T00:28:27Z</dcterms:created>
  <dcterms:modified xsi:type="dcterms:W3CDTF">2024-02-06T00:57:23Z</dcterms:modified>
</cp:coreProperties>
</file>