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defaultThemeVersion="166925"/>
  <mc:AlternateContent xmlns:mc="http://schemas.openxmlformats.org/markup-compatibility/2006">
    <mc:Choice Requires="x15">
      <x15ac:absPath xmlns:x15ac="http://schemas.microsoft.com/office/spreadsheetml/2010/11/ac" url="C:\Users\andre\Documents\TJN\FSI\FSI 2017\pdfUpload\"/>
    </mc:Choice>
  </mc:AlternateContent>
  <xr:revisionPtr revIDLastSave="0" documentId="8_{F6270293-BC99-4CF2-AA65-221D24121F50}" xr6:coauthVersionLast="34" xr6:coauthVersionMax="34" xr10:uidLastSave="{00000000-0000-0000-0000-000000000000}"/>
  <bookViews>
    <workbookView xWindow="0" yWindow="0" windowWidth="19200" windowHeight="5890" xr2:uid="{00000000-000D-0000-FFFF-FFFF00000000}"/>
  </bookViews>
  <sheets>
    <sheet name="FSI Results" sheetId="1" r:id="rId1"/>
    <sheet name="SS" sheetId="2" r:id="rId2"/>
    <sheet name="GSW " sheetId="4" r:id="rId3"/>
    <sheet name="GSW Alternatives (FSI)" sheetId="3" r:id="rId4"/>
    <sheet name="GSW Alternatives (All)" sheetId="5" r:id="rId5"/>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61" i="5" l="1"/>
  <c r="C117" i="4"/>
  <c r="AH117" i="3" l="1"/>
  <c r="AA117" i="3"/>
  <c r="U117" i="3"/>
  <c r="P117" i="3"/>
  <c r="J117" i="3" l="1"/>
  <c r="C117" i="3"/>
  <c r="G114" i="1" l="1"/>
  <c r="V114" i="2" l="1"/>
  <c r="E113" i="1" s="1"/>
  <c r="V113" i="2"/>
  <c r="E112" i="1" s="1"/>
  <c r="V112" i="2"/>
  <c r="E111" i="1" s="1"/>
  <c r="V111" i="2"/>
  <c r="E110" i="1" s="1"/>
  <c r="V110" i="2"/>
  <c r="E109" i="1" s="1"/>
  <c r="V109" i="2"/>
  <c r="E108" i="1" s="1"/>
  <c r="V108" i="2"/>
  <c r="E107" i="1" s="1"/>
  <c r="V107" i="2"/>
  <c r="E106" i="1" s="1"/>
  <c r="V106" i="2"/>
  <c r="E105" i="1" s="1"/>
  <c r="V105" i="2"/>
  <c r="E104" i="1" s="1"/>
  <c r="V104" i="2"/>
  <c r="E103" i="1" s="1"/>
  <c r="V103" i="2"/>
  <c r="E102" i="1" s="1"/>
  <c r="V102" i="2"/>
  <c r="E101" i="1" s="1"/>
  <c r="V101" i="2"/>
  <c r="E100" i="1" s="1"/>
  <c r="V100" i="2"/>
  <c r="E99" i="1" s="1"/>
  <c r="V99" i="2"/>
  <c r="E98" i="1" s="1"/>
  <c r="V98" i="2"/>
  <c r="E97" i="1" s="1"/>
  <c r="V97" i="2"/>
  <c r="E96" i="1" s="1"/>
  <c r="V96" i="2"/>
  <c r="E95" i="1" s="1"/>
  <c r="V95" i="2"/>
  <c r="E94" i="1" s="1"/>
  <c r="V94" i="2"/>
  <c r="E93" i="1" s="1"/>
  <c r="V93" i="2"/>
  <c r="E92" i="1" s="1"/>
  <c r="V92" i="2"/>
  <c r="E91" i="1" s="1"/>
  <c r="V91" i="2"/>
  <c r="E90" i="1" s="1"/>
  <c r="V90" i="2"/>
  <c r="E89" i="1" s="1"/>
  <c r="V89" i="2"/>
  <c r="E88" i="1" s="1"/>
  <c r="V88" i="2"/>
  <c r="E87" i="1" s="1"/>
  <c r="V87" i="2"/>
  <c r="E86" i="1" s="1"/>
  <c r="V86" i="2"/>
  <c r="E85" i="1" s="1"/>
  <c r="V85" i="2"/>
  <c r="E84" i="1" s="1"/>
  <c r="V84" i="2"/>
  <c r="E83" i="1" s="1"/>
  <c r="V83" i="2"/>
  <c r="E82" i="1" s="1"/>
  <c r="V82" i="2"/>
  <c r="E81" i="1" s="1"/>
  <c r="V81" i="2"/>
  <c r="E80" i="1" s="1"/>
  <c r="V80" i="2"/>
  <c r="E79" i="1" s="1"/>
  <c r="V79" i="2"/>
  <c r="E78" i="1" s="1"/>
  <c r="V78" i="2"/>
  <c r="E77" i="1" s="1"/>
  <c r="V77" i="2"/>
  <c r="E76" i="1" s="1"/>
  <c r="V76" i="2"/>
  <c r="E75" i="1" s="1"/>
  <c r="V75" i="2"/>
  <c r="E74" i="1" s="1"/>
  <c r="V74" i="2"/>
  <c r="E73" i="1" s="1"/>
  <c r="V73" i="2"/>
  <c r="E72" i="1" s="1"/>
  <c r="V72" i="2"/>
  <c r="E71" i="1" s="1"/>
  <c r="V71" i="2"/>
  <c r="E70" i="1" s="1"/>
  <c r="V70" i="2"/>
  <c r="E69" i="1" s="1"/>
  <c r="V69" i="2"/>
  <c r="E68" i="1" s="1"/>
  <c r="V68" i="2"/>
  <c r="E67" i="1" s="1"/>
  <c r="V67" i="2"/>
  <c r="E66" i="1" s="1"/>
  <c r="V66" i="2"/>
  <c r="E65" i="1" s="1"/>
  <c r="V65" i="2"/>
  <c r="E64" i="1" s="1"/>
  <c r="V64" i="2"/>
  <c r="E63" i="1" s="1"/>
  <c r="V63" i="2"/>
  <c r="E62" i="1" s="1"/>
  <c r="V62" i="2"/>
  <c r="E61" i="1" s="1"/>
  <c r="V61" i="2"/>
  <c r="E60" i="1" s="1"/>
  <c r="V60" i="2"/>
  <c r="E59" i="1" s="1"/>
  <c r="V59" i="2"/>
  <c r="E58" i="1" s="1"/>
  <c r="V58" i="2"/>
  <c r="E57" i="1" s="1"/>
  <c r="V57" i="2"/>
  <c r="E56" i="1" s="1"/>
  <c r="V56" i="2"/>
  <c r="E55" i="1" s="1"/>
  <c r="V55" i="2"/>
  <c r="E54" i="1" s="1"/>
  <c r="V54" i="2"/>
  <c r="E53" i="1" s="1"/>
  <c r="V53" i="2"/>
  <c r="E52" i="1" s="1"/>
  <c r="V52" i="2"/>
  <c r="E51" i="1" s="1"/>
  <c r="V51" i="2"/>
  <c r="E50" i="1" s="1"/>
  <c r="V50" i="2"/>
  <c r="E49" i="1" s="1"/>
  <c r="V49" i="2"/>
  <c r="E48" i="1" s="1"/>
  <c r="V48" i="2"/>
  <c r="E47" i="1" s="1"/>
  <c r="V47" i="2"/>
  <c r="E46" i="1" s="1"/>
  <c r="V46" i="2"/>
  <c r="E45" i="1" s="1"/>
  <c r="V45" i="2"/>
  <c r="E44" i="1" s="1"/>
  <c r="V44" i="2"/>
  <c r="E43" i="1" s="1"/>
  <c r="V43" i="2"/>
  <c r="E42" i="1" s="1"/>
  <c r="V42" i="2"/>
  <c r="E41" i="1" s="1"/>
  <c r="V41" i="2"/>
  <c r="E40" i="1" s="1"/>
  <c r="V40" i="2"/>
  <c r="E39" i="1" s="1"/>
  <c r="V39" i="2"/>
  <c r="E38" i="1" s="1"/>
  <c r="V38" i="2"/>
  <c r="E37" i="1" s="1"/>
  <c r="V37" i="2"/>
  <c r="E36" i="1" s="1"/>
  <c r="V36" i="2"/>
  <c r="E35" i="1" s="1"/>
  <c r="V35" i="2"/>
  <c r="E34" i="1" s="1"/>
  <c r="V34" i="2"/>
  <c r="E33" i="1" s="1"/>
  <c r="V33" i="2"/>
  <c r="E32" i="1" s="1"/>
  <c r="V32" i="2"/>
  <c r="E31" i="1" s="1"/>
  <c r="V31" i="2"/>
  <c r="E30" i="1" s="1"/>
  <c r="V30" i="2"/>
  <c r="E29" i="1" s="1"/>
  <c r="V29" i="2"/>
  <c r="E28" i="1" s="1"/>
  <c r="V28" i="2"/>
  <c r="E27" i="1" s="1"/>
  <c r="V27" i="2"/>
  <c r="E26" i="1" s="1"/>
  <c r="V26" i="2"/>
  <c r="E25" i="1" s="1"/>
  <c r="V25" i="2"/>
  <c r="E24" i="1" s="1"/>
  <c r="V24" i="2"/>
  <c r="E23" i="1" s="1"/>
  <c r="V23" i="2"/>
  <c r="E22" i="1" s="1"/>
  <c r="V22" i="2"/>
  <c r="E21" i="1" s="1"/>
  <c r="V21" i="2"/>
  <c r="E20" i="1" s="1"/>
  <c r="V20" i="2"/>
  <c r="E19" i="1" s="1"/>
  <c r="V19" i="2"/>
  <c r="E18" i="1" s="1"/>
  <c r="V18" i="2"/>
  <c r="E17" i="1" s="1"/>
  <c r="V17" i="2"/>
  <c r="E16" i="1" s="1"/>
  <c r="V16" i="2"/>
  <c r="E15" i="1" s="1"/>
  <c r="V15" i="2"/>
  <c r="E14" i="1" s="1"/>
  <c r="V14" i="2"/>
  <c r="E13" i="1" s="1"/>
  <c r="V13" i="2"/>
  <c r="E12" i="1" s="1"/>
  <c r="V12" i="2"/>
  <c r="E11" i="1" s="1"/>
  <c r="V11" i="2"/>
  <c r="E10" i="1" s="1"/>
  <c r="V10" i="2"/>
  <c r="E9" i="1" s="1"/>
  <c r="V9" i="2"/>
  <c r="E8" i="1" s="1"/>
  <c r="V8" i="2"/>
  <c r="E7" i="1" s="1"/>
  <c r="V7" i="2"/>
  <c r="E6" i="1" s="1"/>
  <c r="V6" i="2"/>
  <c r="E5" i="1" s="1"/>
  <c r="V5" i="2"/>
  <c r="E4" i="1" s="1"/>
  <c r="V4" i="2"/>
  <c r="E3" i="1" s="1"/>
  <c r="V3" i="2"/>
  <c r="E2" i="1" s="1"/>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H86" i="3"/>
  <c r="AH51" i="3"/>
  <c r="AH45" i="3"/>
  <c r="AH25" i="3"/>
  <c r="AH21" i="3"/>
  <c r="AH14" i="3"/>
  <c r="AH13" i="3"/>
  <c r="AH18" i="3"/>
  <c r="AH23" i="3"/>
  <c r="AH32" i="3"/>
  <c r="AH37" i="3"/>
  <c r="AH40" i="3"/>
  <c r="AH41" i="3"/>
  <c r="AH43" i="3"/>
  <c r="AH46" i="3"/>
  <c r="AH48" i="3"/>
  <c r="AH50" i="3"/>
  <c r="AH52" i="3"/>
  <c r="AH54" i="3"/>
  <c r="AH59" i="3"/>
  <c r="AH58" i="3"/>
  <c r="AH62" i="3"/>
  <c r="AH61" i="3"/>
  <c r="AH66" i="3"/>
  <c r="AH65" i="3"/>
  <c r="AH73" i="3"/>
  <c r="AH72" i="3"/>
  <c r="AH71" i="3"/>
  <c r="AH70" i="3"/>
  <c r="AH69" i="3"/>
  <c r="AH75" i="3"/>
  <c r="AH82" i="3"/>
  <c r="AH81" i="3"/>
  <c r="AH80" i="3"/>
  <c r="AH79" i="3"/>
  <c r="AH78" i="3"/>
  <c r="AH77" i="3"/>
  <c r="AH88" i="3"/>
  <c r="AH87" i="3"/>
  <c r="AH92" i="3"/>
  <c r="AH91" i="3"/>
  <c r="AH96" i="3"/>
  <c r="AH101" i="3"/>
  <c r="AH100" i="3"/>
  <c r="AH99" i="3"/>
  <c r="AH98" i="3"/>
  <c r="AH107" i="3"/>
  <c r="AH106" i="3"/>
  <c r="AH105" i="3"/>
  <c r="AH104" i="3"/>
  <c r="AH110" i="3"/>
  <c r="AH114" i="3"/>
  <c r="AH113" i="3"/>
  <c r="AH115" i="3"/>
  <c r="AH112" i="3"/>
  <c r="AH111" i="3"/>
  <c r="AH109" i="3"/>
  <c r="AH108" i="3"/>
  <c r="AH103" i="3"/>
  <c r="AH102" i="3"/>
  <c r="AH97" i="3"/>
  <c r="AH95" i="3"/>
  <c r="AH94" i="3"/>
  <c r="AH93" i="3"/>
  <c r="AH90" i="3"/>
  <c r="AH89" i="3"/>
  <c r="AH84" i="3"/>
  <c r="AH68" i="3"/>
  <c r="AH49" i="3"/>
  <c r="AH42" i="3"/>
  <c r="AH30" i="3"/>
  <c r="AH19" i="3"/>
  <c r="AH12" i="3"/>
  <c r="AH85" i="3"/>
  <c r="AH83" i="3"/>
  <c r="AH76" i="3"/>
  <c r="AH74" i="3"/>
  <c r="AH67" i="3"/>
  <c r="AH64" i="3"/>
  <c r="AH63" i="3"/>
  <c r="AH60" i="3"/>
  <c r="AH57" i="3"/>
  <c r="AH56" i="3"/>
  <c r="AH55" i="3"/>
  <c r="AH53" i="3"/>
  <c r="AH47" i="3"/>
  <c r="AH44" i="3"/>
  <c r="AH39" i="3"/>
  <c r="AH38" i="3"/>
  <c r="AH36" i="3"/>
  <c r="AH35" i="3"/>
  <c r="AH34" i="3"/>
  <c r="AH33" i="3"/>
  <c r="AH31" i="3"/>
  <c r="AH29" i="3"/>
  <c r="AH28" i="3"/>
  <c r="AH27" i="3"/>
  <c r="AH26" i="3"/>
  <c r="AH24" i="3"/>
  <c r="AH22" i="3"/>
  <c r="AH20" i="3"/>
  <c r="AH17" i="3"/>
  <c r="AH16" i="3"/>
  <c r="AH15" i="3"/>
  <c r="AH5" i="3"/>
  <c r="AH6" i="3"/>
  <c r="AH7" i="3"/>
  <c r="AH8" i="3"/>
  <c r="AH9" i="3"/>
  <c r="AH10" i="3"/>
  <c r="AH11" i="3"/>
  <c r="AH4" i="3"/>
  <c r="AA115" i="3"/>
  <c r="AA113" i="3"/>
  <c r="AA104" i="3"/>
  <c r="AA99" i="3"/>
  <c r="AA98" i="3"/>
  <c r="AA88" i="3"/>
  <c r="AA87" i="3"/>
  <c r="AA69" i="3"/>
  <c r="AA66" i="3"/>
  <c r="AA59" i="3"/>
  <c r="AA41" i="3"/>
  <c r="AA11" i="3"/>
  <c r="AA19" i="3"/>
  <c r="AA30" i="3"/>
  <c r="AA49" i="3"/>
  <c r="AA42" i="3"/>
  <c r="AA68" i="3"/>
  <c r="AA95" i="3"/>
  <c r="AA90" i="3"/>
  <c r="AA89" i="3"/>
  <c r="AA103" i="3"/>
  <c r="AA109" i="3"/>
  <c r="AA108" i="3"/>
  <c r="AA111" i="3"/>
  <c r="AA112" i="3"/>
  <c r="AA86" i="3"/>
  <c r="AA45" i="3"/>
  <c r="AA21" i="3"/>
  <c r="AA14" i="3"/>
  <c r="AA13" i="3"/>
  <c r="AA6" i="3"/>
  <c r="AA5" i="3"/>
  <c r="AA7" i="3"/>
  <c r="AA8" i="3"/>
  <c r="AA9" i="3"/>
  <c r="AA10" i="3"/>
  <c r="AA12" i="3"/>
  <c r="AA15" i="3"/>
  <c r="AA16" i="3"/>
  <c r="AA17" i="3"/>
  <c r="AA18" i="3"/>
  <c r="AA20" i="3"/>
  <c r="AA22" i="3"/>
  <c r="AA23" i="3"/>
  <c r="AA24" i="3"/>
  <c r="AA25" i="3"/>
  <c r="AA26" i="3"/>
  <c r="AA27" i="3"/>
  <c r="AA28" i="3"/>
  <c r="AA29" i="3"/>
  <c r="AA31" i="3"/>
  <c r="AA32" i="3"/>
  <c r="AA33" i="3"/>
  <c r="AA34" i="3"/>
  <c r="AA35" i="3"/>
  <c r="AA36" i="3"/>
  <c r="AA37" i="3"/>
  <c r="AA38" i="3"/>
  <c r="AA39" i="3"/>
  <c r="AA40" i="3"/>
  <c r="AA43" i="3"/>
  <c r="AA44" i="3"/>
  <c r="AA46" i="3"/>
  <c r="AA47" i="3"/>
  <c r="AA48" i="3"/>
  <c r="AA50" i="3"/>
  <c r="AA51" i="3"/>
  <c r="AA52" i="3"/>
  <c r="AA53" i="3"/>
  <c r="AA54" i="3"/>
  <c r="AA55" i="3"/>
  <c r="AA56" i="3"/>
  <c r="AA57" i="3"/>
  <c r="AA58" i="3"/>
  <c r="AA60" i="3"/>
  <c r="AA61" i="3"/>
  <c r="AA62" i="3"/>
  <c r="AA63" i="3"/>
  <c r="AA64" i="3"/>
  <c r="AA65" i="3"/>
  <c r="AA67" i="3"/>
  <c r="AA70" i="3"/>
  <c r="AA71" i="3"/>
  <c r="AA72" i="3"/>
  <c r="AA73" i="3"/>
  <c r="AA74" i="3"/>
  <c r="AA75" i="3"/>
  <c r="AA76" i="3"/>
  <c r="AA77" i="3"/>
  <c r="AA78" i="3"/>
  <c r="AA79" i="3"/>
  <c r="AA80" i="3"/>
  <c r="AA81" i="3"/>
  <c r="AA82" i="3"/>
  <c r="AA83" i="3"/>
  <c r="AA84" i="3"/>
  <c r="AA85" i="3"/>
  <c r="AA91" i="3"/>
  <c r="AA92" i="3"/>
  <c r="AA93" i="3"/>
  <c r="AA94" i="3"/>
  <c r="AA96" i="3"/>
  <c r="AA97" i="3"/>
  <c r="AA100" i="3"/>
  <c r="AA101" i="3"/>
  <c r="AA102" i="3"/>
  <c r="AA105" i="3"/>
  <c r="AA106" i="3"/>
  <c r="AA107" i="3"/>
  <c r="AA110" i="3"/>
  <c r="AA114" i="3"/>
  <c r="AA4" i="3"/>
  <c r="U86" i="3"/>
  <c r="U45" i="3"/>
  <c r="U21" i="3"/>
  <c r="U13" i="3"/>
  <c r="U19" i="3"/>
  <c r="U42" i="3"/>
  <c r="U49" i="3"/>
  <c r="U68" i="3"/>
  <c r="U90" i="3"/>
  <c r="U89" i="3"/>
  <c r="U95" i="3"/>
  <c r="U103" i="3"/>
  <c r="U108" i="3"/>
  <c r="U112" i="3"/>
  <c r="U111" i="3"/>
  <c r="U14" i="3"/>
  <c r="U15" i="3"/>
  <c r="U16" i="3"/>
  <c r="U17" i="3"/>
  <c r="U18" i="3"/>
  <c r="U20" i="3"/>
  <c r="U22" i="3"/>
  <c r="U23" i="3"/>
  <c r="U24" i="3"/>
  <c r="U25" i="3"/>
  <c r="U26" i="3"/>
  <c r="U27" i="3"/>
  <c r="U28" i="3"/>
  <c r="U29" i="3"/>
  <c r="U30" i="3"/>
  <c r="U31" i="3"/>
  <c r="U32" i="3"/>
  <c r="U33" i="3"/>
  <c r="U34" i="3"/>
  <c r="U35" i="3"/>
  <c r="U36" i="3"/>
  <c r="U37" i="3"/>
  <c r="U38" i="3"/>
  <c r="U39" i="3"/>
  <c r="U40" i="3"/>
  <c r="U41" i="3"/>
  <c r="U43" i="3"/>
  <c r="U44" i="3"/>
  <c r="U46" i="3"/>
  <c r="U47" i="3"/>
  <c r="U48" i="3"/>
  <c r="U50" i="3"/>
  <c r="U51" i="3"/>
  <c r="U52" i="3"/>
  <c r="U53" i="3"/>
  <c r="U54" i="3"/>
  <c r="U55" i="3"/>
  <c r="U56" i="3"/>
  <c r="U57" i="3"/>
  <c r="U58" i="3"/>
  <c r="U59" i="3"/>
  <c r="U60" i="3"/>
  <c r="U61" i="3"/>
  <c r="U62" i="3"/>
  <c r="U63" i="3"/>
  <c r="U64" i="3"/>
  <c r="U65" i="3"/>
  <c r="U66" i="3"/>
  <c r="U67" i="3"/>
  <c r="U69" i="3"/>
  <c r="U70" i="3"/>
  <c r="U71" i="3"/>
  <c r="U72" i="3"/>
  <c r="U73" i="3"/>
  <c r="U74" i="3"/>
  <c r="U75" i="3"/>
  <c r="U76" i="3"/>
  <c r="U77" i="3"/>
  <c r="U78" i="3"/>
  <c r="U79" i="3"/>
  <c r="U80" i="3"/>
  <c r="U81" i="3"/>
  <c r="U82" i="3"/>
  <c r="U83" i="3"/>
  <c r="U84" i="3"/>
  <c r="U85" i="3"/>
  <c r="U87" i="3"/>
  <c r="U88" i="3"/>
  <c r="U91" i="3"/>
  <c r="U92" i="3"/>
  <c r="U93" i="3"/>
  <c r="U94" i="3"/>
  <c r="U96" i="3"/>
  <c r="U97" i="3"/>
  <c r="U98" i="3"/>
  <c r="U99" i="3"/>
  <c r="U100" i="3"/>
  <c r="U101" i="3"/>
  <c r="U102" i="3"/>
  <c r="U104" i="3"/>
  <c r="U105" i="3"/>
  <c r="U106" i="3"/>
  <c r="U107" i="3"/>
  <c r="U109" i="3"/>
  <c r="U110" i="3"/>
  <c r="U113" i="3"/>
  <c r="U114" i="3"/>
  <c r="U115" i="3"/>
  <c r="U5" i="3"/>
  <c r="U6" i="3"/>
  <c r="U7" i="3"/>
  <c r="U8" i="3"/>
  <c r="U9" i="3"/>
  <c r="U10" i="3"/>
  <c r="U11" i="3"/>
  <c r="U12" i="3"/>
  <c r="U4" i="3"/>
  <c r="P69"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4" i="3"/>
  <c r="J115" i="3"/>
  <c r="J5" i="3"/>
  <c r="J6" i="3"/>
  <c r="J7" i="3"/>
  <c r="J8" i="3"/>
  <c r="J9" i="3"/>
  <c r="J10" i="3"/>
  <c r="J11" i="3"/>
  <c r="J12" i="3"/>
  <c r="J14" i="3"/>
  <c r="J15" i="3"/>
  <c r="J16" i="3"/>
  <c r="J17" i="3"/>
  <c r="J18" i="3"/>
  <c r="J19" i="3"/>
  <c r="J20" i="3"/>
  <c r="J22" i="3"/>
  <c r="J23" i="3"/>
  <c r="J24" i="3"/>
  <c r="J25" i="3"/>
  <c r="J26" i="3"/>
  <c r="J27" i="3"/>
  <c r="J28" i="3"/>
  <c r="J29" i="3"/>
  <c r="J30" i="3"/>
  <c r="J31" i="3"/>
  <c r="J32" i="3"/>
  <c r="J33" i="3"/>
  <c r="J34" i="3"/>
  <c r="J35" i="3"/>
  <c r="J36" i="3"/>
  <c r="J37" i="3"/>
  <c r="J38" i="3"/>
  <c r="J39" i="3"/>
  <c r="J40" i="3"/>
  <c r="J41" i="3"/>
  <c r="J42" i="3"/>
  <c r="J43" i="3"/>
  <c r="J44" i="3"/>
  <c r="J46" i="3"/>
  <c r="J47" i="3"/>
  <c r="J48" i="3"/>
  <c r="J50" i="3"/>
  <c r="J51" i="3"/>
  <c r="J52" i="3"/>
  <c r="J53" i="3"/>
  <c r="J54" i="3"/>
  <c r="J55" i="3"/>
  <c r="J56" i="3"/>
  <c r="J57" i="3"/>
  <c r="J58" i="3"/>
  <c r="J59" i="3"/>
  <c r="J60" i="3"/>
  <c r="J61" i="3"/>
  <c r="J62" i="3"/>
  <c r="J63" i="3"/>
  <c r="J64" i="3"/>
  <c r="J65" i="3"/>
  <c r="J66" i="3"/>
  <c r="J67" i="3"/>
  <c r="J69" i="3"/>
  <c r="J70" i="3"/>
  <c r="J71" i="3"/>
  <c r="J72" i="3"/>
  <c r="J73" i="3"/>
  <c r="J74" i="3"/>
  <c r="J75" i="3"/>
  <c r="J76" i="3"/>
  <c r="J77" i="3"/>
  <c r="J78" i="3"/>
  <c r="J79" i="3"/>
  <c r="J80" i="3"/>
  <c r="J81" i="3"/>
  <c r="J82" i="3"/>
  <c r="J83" i="3"/>
  <c r="J84" i="3"/>
  <c r="J85" i="3"/>
  <c r="J86" i="3"/>
  <c r="J87" i="3"/>
  <c r="J88" i="3"/>
  <c r="J91" i="3"/>
  <c r="J92" i="3"/>
  <c r="J93" i="3"/>
  <c r="J94" i="3"/>
  <c r="J96" i="3"/>
  <c r="J97" i="3"/>
  <c r="J98" i="3"/>
  <c r="J99" i="3"/>
  <c r="J100" i="3"/>
  <c r="J101" i="3"/>
  <c r="J102" i="3"/>
  <c r="J103" i="3"/>
  <c r="J104" i="3"/>
  <c r="J105" i="3"/>
  <c r="J106" i="3"/>
  <c r="J107" i="3"/>
  <c r="J109" i="3"/>
  <c r="J110" i="3"/>
  <c r="J111" i="3"/>
  <c r="J113" i="3"/>
  <c r="J114" i="3"/>
  <c r="J4" i="3"/>
  <c r="C115" i="3"/>
  <c r="C114" i="3"/>
  <c r="C113" i="3"/>
  <c r="J112" i="3"/>
  <c r="C112" i="3"/>
  <c r="C111" i="3"/>
  <c r="C110" i="3"/>
  <c r="C109" i="3"/>
  <c r="J108" i="3"/>
  <c r="C108" i="3"/>
  <c r="C107" i="3"/>
  <c r="C106" i="3"/>
  <c r="C105" i="3"/>
  <c r="C104" i="3"/>
  <c r="C103" i="3"/>
  <c r="C102" i="3"/>
  <c r="C101" i="3"/>
  <c r="C100" i="3"/>
  <c r="C99" i="3"/>
  <c r="C98" i="3"/>
  <c r="C97" i="3"/>
  <c r="C96" i="3"/>
  <c r="J95" i="3"/>
  <c r="C95" i="3"/>
  <c r="C94" i="3"/>
  <c r="C93" i="3"/>
  <c r="C92" i="3"/>
  <c r="C91" i="3"/>
  <c r="J90" i="3"/>
  <c r="C90" i="3"/>
  <c r="J89" i="3"/>
  <c r="C89" i="3"/>
  <c r="C88" i="3"/>
  <c r="C87" i="3"/>
  <c r="C86" i="3"/>
  <c r="C85" i="3"/>
  <c r="C84" i="3"/>
  <c r="C83" i="3"/>
  <c r="C82" i="3"/>
  <c r="C81" i="3"/>
  <c r="C80" i="3"/>
  <c r="C79" i="3"/>
  <c r="C78" i="3"/>
  <c r="C77" i="3"/>
  <c r="C76" i="3"/>
  <c r="C75" i="3"/>
  <c r="C74" i="3"/>
  <c r="C73" i="3"/>
  <c r="C72" i="3"/>
  <c r="C71" i="3"/>
  <c r="C70" i="3"/>
  <c r="C69" i="3"/>
  <c r="J68" i="3"/>
  <c r="C68" i="3"/>
  <c r="C67" i="3"/>
  <c r="C66" i="3"/>
  <c r="C65" i="3"/>
  <c r="C64" i="3"/>
  <c r="C63" i="3"/>
  <c r="C62" i="3"/>
  <c r="C61" i="3"/>
  <c r="C60" i="3"/>
  <c r="C59" i="3"/>
  <c r="C58" i="3"/>
  <c r="C57" i="3"/>
  <c r="C56" i="3"/>
  <c r="C55" i="3"/>
  <c r="C54" i="3"/>
  <c r="C53" i="3"/>
  <c r="C52" i="3"/>
  <c r="C51" i="3"/>
  <c r="C50" i="3"/>
  <c r="J49" i="3"/>
  <c r="C49" i="3"/>
  <c r="C48" i="3"/>
  <c r="C47" i="3"/>
  <c r="C46" i="3"/>
  <c r="J45" i="3"/>
  <c r="C45" i="3"/>
  <c r="C44" i="3"/>
  <c r="C43" i="3"/>
  <c r="C42" i="3"/>
  <c r="C41" i="3"/>
  <c r="C40" i="3"/>
  <c r="C39" i="3"/>
  <c r="C38" i="3"/>
  <c r="C37" i="3"/>
  <c r="C36" i="3"/>
  <c r="C35" i="3"/>
  <c r="C34" i="3"/>
  <c r="C33" i="3"/>
  <c r="C32" i="3"/>
  <c r="C31" i="3"/>
  <c r="C30" i="3"/>
  <c r="C29" i="3"/>
  <c r="C28" i="3"/>
  <c r="C27" i="3"/>
  <c r="C26" i="3"/>
  <c r="C25" i="3"/>
  <c r="C24" i="3"/>
  <c r="C23" i="3"/>
  <c r="C22" i="3"/>
  <c r="J21" i="3"/>
  <c r="C21" i="3"/>
  <c r="C20" i="3"/>
  <c r="C19" i="3"/>
  <c r="C18" i="3"/>
  <c r="C17" i="3"/>
  <c r="C16" i="3"/>
  <c r="C15" i="3"/>
  <c r="C14" i="3"/>
  <c r="J13" i="3"/>
  <c r="C13" i="3"/>
  <c r="C12" i="3"/>
  <c r="C11" i="3"/>
  <c r="C10" i="3"/>
  <c r="C9" i="3"/>
  <c r="C8" i="3"/>
  <c r="C7" i="3"/>
  <c r="C6" i="3"/>
  <c r="C5" i="3"/>
  <c r="C4" i="3"/>
  <c r="AQ62" i="3" l="1"/>
  <c r="AO65" i="3"/>
  <c r="AQ68" i="3"/>
  <c r="AO9" i="3"/>
  <c r="AO57" i="3"/>
  <c r="AO113" i="3"/>
  <c r="AO17" i="3"/>
  <c r="AO45" i="3"/>
  <c r="AO85" i="3"/>
  <c r="AQ105" i="3"/>
  <c r="AO79" i="3"/>
  <c r="AO90" i="3"/>
  <c r="AQ94" i="3"/>
  <c r="AO37" i="3"/>
  <c r="AO29" i="3"/>
  <c r="AQ20" i="3"/>
  <c r="AQ16" i="3"/>
  <c r="B64" i="3"/>
  <c r="AO16" i="3"/>
  <c r="AO35" i="3"/>
  <c r="AO43" i="3"/>
  <c r="AO49" i="3"/>
  <c r="AO115" i="3"/>
  <c r="AO87" i="3"/>
  <c r="AO19" i="3"/>
  <c r="AO32" i="3"/>
  <c r="AO95" i="3"/>
  <c r="AO98" i="3"/>
  <c r="AQ112" i="3"/>
  <c r="AO53" i="3"/>
  <c r="AQ48" i="3"/>
  <c r="O49" i="3"/>
  <c r="AQ41" i="3"/>
  <c r="AQ25" i="3"/>
  <c r="O17" i="3"/>
  <c r="O81" i="3"/>
  <c r="O113" i="3"/>
  <c r="T16" i="3"/>
  <c r="T96" i="3"/>
  <c r="AQ84" i="3"/>
  <c r="AQ46" i="3"/>
  <c r="AO27" i="3"/>
  <c r="B80" i="3"/>
  <c r="B6" i="3"/>
  <c r="B110" i="3"/>
  <c r="AQ64" i="3"/>
  <c r="I13" i="3"/>
  <c r="AQ13" i="3"/>
  <c r="B44" i="3"/>
  <c r="AO44" i="3"/>
  <c r="B62" i="3"/>
  <c r="AO62" i="3"/>
  <c r="B77" i="3"/>
  <c r="B89" i="3"/>
  <c r="AO89" i="3"/>
  <c r="B106" i="3"/>
  <c r="I110" i="3"/>
  <c r="I78" i="3"/>
  <c r="I57" i="3"/>
  <c r="I35" i="3"/>
  <c r="AQ35" i="3"/>
  <c r="I14" i="3"/>
  <c r="I5" i="3"/>
  <c r="AQ5" i="3"/>
  <c r="AO13" i="3"/>
  <c r="O57" i="3"/>
  <c r="O33" i="3"/>
  <c r="O21" i="3"/>
  <c r="O13" i="3"/>
  <c r="O73" i="3"/>
  <c r="O89" i="3"/>
  <c r="O97" i="3"/>
  <c r="O105" i="3"/>
  <c r="T5" i="3"/>
  <c r="T105" i="3"/>
  <c r="T36" i="3"/>
  <c r="B7" i="3"/>
  <c r="AO7" i="3"/>
  <c r="B11" i="3"/>
  <c r="B14" i="3"/>
  <c r="AO14" i="3"/>
  <c r="B18" i="3"/>
  <c r="AO18" i="3"/>
  <c r="I21" i="3"/>
  <c r="AQ21" i="3"/>
  <c r="B25" i="3"/>
  <c r="B29" i="3"/>
  <c r="B33" i="3"/>
  <c r="B37" i="3"/>
  <c r="B41" i="3"/>
  <c r="B45" i="3"/>
  <c r="AO48" i="3"/>
  <c r="B51" i="3"/>
  <c r="B55" i="3"/>
  <c r="B59" i="3"/>
  <c r="B63" i="3"/>
  <c r="B67" i="3"/>
  <c r="B70" i="3"/>
  <c r="AO70" i="3"/>
  <c r="B74" i="3"/>
  <c r="B78" i="3"/>
  <c r="AO78" i="3"/>
  <c r="B82" i="3"/>
  <c r="B86" i="3"/>
  <c r="AO86" i="3"/>
  <c r="I89" i="3"/>
  <c r="B92" i="3"/>
  <c r="I95" i="3"/>
  <c r="AQ95" i="3"/>
  <c r="B99" i="3"/>
  <c r="AO99" i="3"/>
  <c r="B103" i="3"/>
  <c r="B107" i="3"/>
  <c r="AO107" i="3"/>
  <c r="B113" i="3"/>
  <c r="I114" i="3"/>
  <c r="AQ114" i="3"/>
  <c r="I109" i="3"/>
  <c r="AQ109" i="3"/>
  <c r="I104" i="3"/>
  <c r="AQ104" i="3"/>
  <c r="I100" i="3"/>
  <c r="AQ96" i="3"/>
  <c r="I91" i="3"/>
  <c r="AQ91" i="3"/>
  <c r="I85" i="3"/>
  <c r="AQ85" i="3"/>
  <c r="I81" i="3"/>
  <c r="AQ81" i="3"/>
  <c r="I77" i="3"/>
  <c r="AQ77" i="3"/>
  <c r="I73" i="3"/>
  <c r="I69" i="3"/>
  <c r="AQ69" i="3"/>
  <c r="AQ60" i="3"/>
  <c r="I60" i="3"/>
  <c r="I56" i="3"/>
  <c r="AQ56" i="3"/>
  <c r="I52" i="3"/>
  <c r="I47" i="3"/>
  <c r="AQ47" i="3"/>
  <c r="I42" i="3"/>
  <c r="AQ42" i="3"/>
  <c r="AO42" i="3"/>
  <c r="I38" i="3"/>
  <c r="AO38" i="3"/>
  <c r="AQ38" i="3"/>
  <c r="I34" i="3"/>
  <c r="AQ34" i="3"/>
  <c r="I30" i="3"/>
  <c r="I26" i="3"/>
  <c r="AQ26" i="3"/>
  <c r="I22" i="3"/>
  <c r="AQ22" i="3"/>
  <c r="I17" i="3"/>
  <c r="AQ17" i="3"/>
  <c r="AQ12" i="3"/>
  <c r="I12" i="3"/>
  <c r="I8" i="3"/>
  <c r="AQ8" i="3"/>
  <c r="I115" i="3"/>
  <c r="AQ115" i="3"/>
  <c r="AO110" i="3"/>
  <c r="AO77" i="3"/>
  <c r="AO67" i="3"/>
  <c r="AO59" i="3"/>
  <c r="AO51" i="3"/>
  <c r="AO11" i="3"/>
  <c r="T58" i="3"/>
  <c r="AQ110" i="3"/>
  <c r="AQ89" i="3"/>
  <c r="B4" i="3"/>
  <c r="B16" i="3"/>
  <c r="I64" i="3"/>
  <c r="T98" i="3"/>
  <c r="B8" i="3"/>
  <c r="B12" i="3"/>
  <c r="B52" i="3"/>
  <c r="B56" i="3"/>
  <c r="B60" i="3"/>
  <c r="AO64" i="3"/>
  <c r="B68" i="3"/>
  <c r="B100" i="3"/>
  <c r="B104" i="3"/>
  <c r="B108" i="3"/>
  <c r="B114" i="3"/>
  <c r="I88" i="3"/>
  <c r="I84" i="3"/>
  <c r="AQ80" i="3"/>
  <c r="AQ76" i="3"/>
  <c r="I72" i="3"/>
  <c r="I20" i="3"/>
  <c r="AO106" i="3"/>
  <c r="AO74" i="3"/>
  <c r="AO41" i="3"/>
  <c r="AO33" i="3"/>
  <c r="AO25" i="3"/>
  <c r="O67" i="3"/>
  <c r="O63" i="3"/>
  <c r="O59" i="3"/>
  <c r="O55" i="3"/>
  <c r="O51" i="3"/>
  <c r="T114" i="3"/>
  <c r="T82" i="3"/>
  <c r="T74" i="3"/>
  <c r="T48" i="3"/>
  <c r="I112" i="3"/>
  <c r="I48" i="3"/>
  <c r="T66" i="3"/>
  <c r="B10" i="3"/>
  <c r="AO10" i="3"/>
  <c r="B17" i="3"/>
  <c r="AN17" i="3" s="1"/>
  <c r="B28" i="3"/>
  <c r="AO28" i="3"/>
  <c r="B47" i="3"/>
  <c r="B54" i="3"/>
  <c r="AO54" i="3"/>
  <c r="B69" i="3"/>
  <c r="B85" i="3"/>
  <c r="B95" i="3"/>
  <c r="AO102" i="3"/>
  <c r="B102" i="3"/>
  <c r="I117" i="3"/>
  <c r="I4" i="3"/>
  <c r="I101" i="3"/>
  <c r="AQ101" i="3"/>
  <c r="AQ92" i="3"/>
  <c r="I92" i="3"/>
  <c r="I82" i="3"/>
  <c r="AQ82" i="3"/>
  <c r="I70" i="3"/>
  <c r="AQ70" i="3"/>
  <c r="I43" i="3"/>
  <c r="AQ43" i="3"/>
  <c r="I31" i="3"/>
  <c r="AQ31" i="3"/>
  <c r="I23" i="3"/>
  <c r="AQ23" i="3"/>
  <c r="I9" i="3"/>
  <c r="AO69" i="3"/>
  <c r="O117" i="3"/>
  <c r="O4" i="3"/>
  <c r="O61" i="3"/>
  <c r="O45" i="3"/>
  <c r="O37" i="3"/>
  <c r="O25" i="3"/>
  <c r="O9" i="3"/>
  <c r="B5" i="3"/>
  <c r="AO5" i="3"/>
  <c r="B9" i="3"/>
  <c r="B13" i="3"/>
  <c r="B20" i="3"/>
  <c r="AO20" i="3"/>
  <c r="B23" i="3"/>
  <c r="B27" i="3"/>
  <c r="B31" i="3"/>
  <c r="B35" i="3"/>
  <c r="B39" i="3"/>
  <c r="B43" i="3"/>
  <c r="B46" i="3"/>
  <c r="AO46" i="3"/>
  <c r="I49" i="3"/>
  <c r="AQ49" i="3"/>
  <c r="B53" i="3"/>
  <c r="B57" i="3"/>
  <c r="B61" i="3"/>
  <c r="B65" i="3"/>
  <c r="I68" i="3"/>
  <c r="B72" i="3"/>
  <c r="B76" i="3"/>
  <c r="B84" i="3"/>
  <c r="B88" i="3"/>
  <c r="I90" i="3"/>
  <c r="AQ90" i="3"/>
  <c r="B94" i="3"/>
  <c r="AO94" i="3"/>
  <c r="B97" i="3"/>
  <c r="AO97" i="3"/>
  <c r="B101" i="3"/>
  <c r="AO105" i="3"/>
  <c r="AQ108" i="3"/>
  <c r="I108" i="3"/>
  <c r="B112" i="3"/>
  <c r="B115" i="3"/>
  <c r="I111" i="3"/>
  <c r="AQ111" i="3"/>
  <c r="I106" i="3"/>
  <c r="AQ106" i="3"/>
  <c r="I102" i="3"/>
  <c r="AQ102" i="3"/>
  <c r="I98" i="3"/>
  <c r="AQ98" i="3"/>
  <c r="I93" i="3"/>
  <c r="AQ93" i="3"/>
  <c r="I87" i="3"/>
  <c r="AQ87" i="3"/>
  <c r="I83" i="3"/>
  <c r="AQ83" i="3"/>
  <c r="I79" i="3"/>
  <c r="AQ79" i="3"/>
  <c r="I75" i="3"/>
  <c r="AQ75" i="3"/>
  <c r="AO75" i="3"/>
  <c r="I71" i="3"/>
  <c r="AQ71" i="3"/>
  <c r="I66" i="3"/>
  <c r="AQ66" i="3"/>
  <c r="I62" i="3"/>
  <c r="I58" i="3"/>
  <c r="AQ58" i="3"/>
  <c r="I54" i="3"/>
  <c r="AQ54" i="3"/>
  <c r="I50" i="3"/>
  <c r="AQ50" i="3"/>
  <c r="AQ44" i="3"/>
  <c r="I44" i="3"/>
  <c r="I40" i="3"/>
  <c r="AQ40" i="3"/>
  <c r="I36" i="3"/>
  <c r="AQ32" i="3"/>
  <c r="AQ28" i="3"/>
  <c r="I28" i="3"/>
  <c r="I24" i="3"/>
  <c r="AQ24" i="3"/>
  <c r="I19" i="3"/>
  <c r="AQ19" i="3"/>
  <c r="I15" i="3"/>
  <c r="AQ15" i="3"/>
  <c r="I10" i="3"/>
  <c r="AQ10" i="3"/>
  <c r="I6" i="3"/>
  <c r="AQ6" i="3"/>
  <c r="AO114" i="3"/>
  <c r="AO103" i="3"/>
  <c r="AO93" i="3"/>
  <c r="AO82" i="3"/>
  <c r="AO71" i="3"/>
  <c r="AO63" i="3"/>
  <c r="AO55" i="3"/>
  <c r="AO47" i="3"/>
  <c r="AO39" i="3"/>
  <c r="AO31" i="3"/>
  <c r="AO23" i="3"/>
  <c r="AO15" i="3"/>
  <c r="AO6" i="3"/>
  <c r="T106" i="3"/>
  <c r="T90" i="3"/>
  <c r="Z98" i="3"/>
  <c r="AQ100" i="3"/>
  <c r="AQ78" i="3"/>
  <c r="AQ57" i="3"/>
  <c r="AQ36" i="3"/>
  <c r="AQ14" i="3"/>
  <c r="B105" i="3"/>
  <c r="B48" i="3"/>
  <c r="I96" i="3"/>
  <c r="I32" i="3"/>
  <c r="B21" i="3"/>
  <c r="B24" i="3"/>
  <c r="AO24" i="3"/>
  <c r="B36" i="3"/>
  <c r="AO36" i="3"/>
  <c r="B40" i="3"/>
  <c r="AO40" i="3"/>
  <c r="B50" i="3"/>
  <c r="AO50" i="3"/>
  <c r="B58" i="3"/>
  <c r="AO58" i="3"/>
  <c r="B66" i="3"/>
  <c r="AO66" i="3"/>
  <c r="B73" i="3"/>
  <c r="AO73" i="3"/>
  <c r="B81" i="3"/>
  <c r="AO81" i="3"/>
  <c r="B91" i="3"/>
  <c r="AO91" i="3"/>
  <c r="B98" i="3"/>
  <c r="B109" i="3"/>
  <c r="I105" i="3"/>
  <c r="I97" i="3"/>
  <c r="AQ97" i="3"/>
  <c r="I86" i="3"/>
  <c r="AQ86" i="3"/>
  <c r="I74" i="3"/>
  <c r="AQ74" i="3"/>
  <c r="I65" i="3"/>
  <c r="AQ65" i="3"/>
  <c r="I61" i="3"/>
  <c r="AQ61" i="3"/>
  <c r="I53" i="3"/>
  <c r="AQ53" i="3"/>
  <c r="I39" i="3"/>
  <c r="AQ39" i="3"/>
  <c r="I27" i="3"/>
  <c r="AQ27" i="3"/>
  <c r="I18" i="3"/>
  <c r="AQ18" i="3"/>
  <c r="AO101" i="3"/>
  <c r="AO61" i="3"/>
  <c r="AO21" i="3"/>
  <c r="O65" i="3"/>
  <c r="O53" i="3"/>
  <c r="O41" i="3"/>
  <c r="O29" i="3"/>
  <c r="O5" i="3"/>
  <c r="O77" i="3"/>
  <c r="O85" i="3"/>
  <c r="O93" i="3"/>
  <c r="O101" i="3"/>
  <c r="AO109" i="3"/>
  <c r="O109" i="3"/>
  <c r="T117" i="3"/>
  <c r="T4" i="3"/>
  <c r="T9" i="3"/>
  <c r="T110" i="3"/>
  <c r="T100" i="3"/>
  <c r="T91" i="3"/>
  <c r="T84" i="3"/>
  <c r="T80" i="3"/>
  <c r="T76" i="3"/>
  <c r="T72" i="3"/>
  <c r="T67" i="3"/>
  <c r="T63" i="3"/>
  <c r="T59" i="3"/>
  <c r="T55" i="3"/>
  <c r="T51" i="3"/>
  <c r="T46" i="3"/>
  <c r="T40" i="3"/>
  <c r="T32" i="3"/>
  <c r="T28" i="3"/>
  <c r="T24" i="3"/>
  <c r="T18" i="3"/>
  <c r="T14" i="3"/>
  <c r="T103" i="3"/>
  <c r="T68" i="3"/>
  <c r="T13" i="3"/>
  <c r="Z117" i="3"/>
  <c r="Z4" i="3"/>
  <c r="Z41" i="3"/>
  <c r="Z114" i="3"/>
  <c r="Z106" i="3"/>
  <c r="Z100" i="3"/>
  <c r="Z93" i="3"/>
  <c r="Z84" i="3"/>
  <c r="Z80" i="3"/>
  <c r="Z76" i="3"/>
  <c r="Z72" i="3"/>
  <c r="Z65" i="3"/>
  <c r="Z61" i="3"/>
  <c r="Z56" i="3"/>
  <c r="Z52" i="3"/>
  <c r="Z47" i="3"/>
  <c r="Z40" i="3"/>
  <c r="Z36" i="3"/>
  <c r="Z32" i="3"/>
  <c r="Z27" i="3"/>
  <c r="Z23" i="3"/>
  <c r="Z17" i="3"/>
  <c r="Z10" i="3"/>
  <c r="Z5" i="3"/>
  <c r="Z21" i="3"/>
  <c r="Z111" i="3"/>
  <c r="Z89" i="3"/>
  <c r="Z42" i="3"/>
  <c r="Z11" i="3"/>
  <c r="Z69" i="3"/>
  <c r="Z99" i="3"/>
  <c r="AG4" i="3"/>
  <c r="AG117" i="3"/>
  <c r="AG11" i="3"/>
  <c r="AG75" i="3"/>
  <c r="AG8" i="3"/>
  <c r="AG15" i="3"/>
  <c r="AG22" i="3"/>
  <c r="AG28" i="3"/>
  <c r="AG34" i="3"/>
  <c r="AG39" i="3"/>
  <c r="AG55" i="3"/>
  <c r="AG63" i="3"/>
  <c r="AG76" i="3"/>
  <c r="AG19" i="3"/>
  <c r="AG68" i="3"/>
  <c r="AG93" i="3"/>
  <c r="AG102" i="3"/>
  <c r="AG111" i="3"/>
  <c r="AG114" i="3"/>
  <c r="AG106" i="3"/>
  <c r="AG100" i="3"/>
  <c r="AG92" i="3"/>
  <c r="AG78" i="3"/>
  <c r="AG82" i="3"/>
  <c r="AG71" i="3"/>
  <c r="AG66" i="3"/>
  <c r="AG59" i="3"/>
  <c r="AG48" i="3"/>
  <c r="AG40" i="3"/>
  <c r="AG18" i="3"/>
  <c r="AG25" i="3"/>
  <c r="AQ4" i="3"/>
  <c r="AQ73" i="3"/>
  <c r="AQ52" i="3"/>
  <c r="AQ30" i="3"/>
  <c r="AQ9" i="3"/>
  <c r="B96" i="3"/>
  <c r="B32" i="3"/>
  <c r="I80" i="3"/>
  <c r="I16" i="3"/>
  <c r="Z9" i="3"/>
  <c r="B117" i="3"/>
  <c r="B15" i="3"/>
  <c r="B19" i="3"/>
  <c r="B22" i="3"/>
  <c r="B26" i="3"/>
  <c r="B30" i="3"/>
  <c r="B34" i="3"/>
  <c r="B38" i="3"/>
  <c r="B42" i="3"/>
  <c r="I45" i="3"/>
  <c r="B49" i="3"/>
  <c r="B71" i="3"/>
  <c r="B75" i="3"/>
  <c r="B79" i="3"/>
  <c r="B83" i="3"/>
  <c r="B87" i="3"/>
  <c r="B90" i="3"/>
  <c r="B93" i="3"/>
  <c r="B111" i="3"/>
  <c r="I113" i="3"/>
  <c r="I107" i="3"/>
  <c r="AQ107" i="3"/>
  <c r="I103" i="3"/>
  <c r="AQ103" i="3"/>
  <c r="I99" i="3"/>
  <c r="AQ99" i="3"/>
  <c r="I94" i="3"/>
  <c r="I67" i="3"/>
  <c r="AQ67" i="3"/>
  <c r="I63" i="3"/>
  <c r="AQ63" i="3"/>
  <c r="I59" i="3"/>
  <c r="AP59" i="3" s="1"/>
  <c r="AQ59" i="3"/>
  <c r="I55" i="3"/>
  <c r="AQ55" i="3"/>
  <c r="I51" i="3"/>
  <c r="AQ51" i="3"/>
  <c r="I46" i="3"/>
  <c r="I41" i="3"/>
  <c r="I37" i="3"/>
  <c r="I33" i="3"/>
  <c r="I29" i="3"/>
  <c r="I25" i="3"/>
  <c r="I11" i="3"/>
  <c r="AQ11" i="3"/>
  <c r="I7" i="3"/>
  <c r="AQ7" i="3"/>
  <c r="AO4" i="3"/>
  <c r="AO111" i="3"/>
  <c r="AO83" i="3"/>
  <c r="AO68" i="3"/>
  <c r="AO60" i="3"/>
  <c r="AO56" i="3"/>
  <c r="AO52" i="3"/>
  <c r="AO12" i="3"/>
  <c r="O68" i="3"/>
  <c r="O64" i="3"/>
  <c r="O60" i="3"/>
  <c r="O56" i="3"/>
  <c r="O52" i="3"/>
  <c r="O48" i="3"/>
  <c r="O44" i="3"/>
  <c r="O40" i="3"/>
  <c r="O36" i="3"/>
  <c r="O32" i="3"/>
  <c r="O28" i="3"/>
  <c r="O24" i="3"/>
  <c r="O20" i="3"/>
  <c r="O16" i="3"/>
  <c r="O12" i="3"/>
  <c r="AO8" i="3"/>
  <c r="O8" i="3"/>
  <c r="O70" i="3"/>
  <c r="O74" i="3"/>
  <c r="O78" i="3"/>
  <c r="O82" i="3"/>
  <c r="O86" i="3"/>
  <c r="O90" i="3"/>
  <c r="O94" i="3"/>
  <c r="O98" i="3"/>
  <c r="O102" i="3"/>
  <c r="O106" i="3"/>
  <c r="O110" i="3"/>
  <c r="O114" i="3"/>
  <c r="T12" i="3"/>
  <c r="T8" i="3"/>
  <c r="T115" i="3"/>
  <c r="T109" i="3"/>
  <c r="T104" i="3"/>
  <c r="T99" i="3"/>
  <c r="T94" i="3"/>
  <c r="T88" i="3"/>
  <c r="T83" i="3"/>
  <c r="T79" i="3"/>
  <c r="T75" i="3"/>
  <c r="T71" i="3"/>
  <c r="T62" i="3"/>
  <c r="T54" i="3"/>
  <c r="T50" i="3"/>
  <c r="T44" i="3"/>
  <c r="T39" i="3"/>
  <c r="T35" i="3"/>
  <c r="T31" i="3"/>
  <c r="T27" i="3"/>
  <c r="T23" i="3"/>
  <c r="T17" i="3"/>
  <c r="T111" i="3"/>
  <c r="T95" i="3"/>
  <c r="AG107" i="3"/>
  <c r="AQ88" i="3"/>
  <c r="AQ72" i="3"/>
  <c r="AQ45" i="3"/>
  <c r="AQ29" i="3"/>
  <c r="I76" i="3"/>
  <c r="O47" i="3"/>
  <c r="O43" i="3"/>
  <c r="O39" i="3"/>
  <c r="O35" i="3"/>
  <c r="O31" i="3"/>
  <c r="O27" i="3"/>
  <c r="O23" i="3"/>
  <c r="O19" i="3"/>
  <c r="O15" i="3"/>
  <c r="O11" i="3"/>
  <c r="O7" i="3"/>
  <c r="O71" i="3"/>
  <c r="O75" i="3"/>
  <c r="O79" i="3"/>
  <c r="O83" i="3"/>
  <c r="O87" i="3"/>
  <c r="O91" i="3"/>
  <c r="O95" i="3"/>
  <c r="AN95" i="3" s="1"/>
  <c r="O99" i="3"/>
  <c r="O103" i="3"/>
  <c r="O107" i="3"/>
  <c r="O111" i="3"/>
  <c r="O115" i="3"/>
  <c r="T11" i="3"/>
  <c r="T7" i="3"/>
  <c r="T107" i="3"/>
  <c r="T102" i="3"/>
  <c r="T93" i="3"/>
  <c r="T87" i="3"/>
  <c r="T78" i="3"/>
  <c r="T70" i="3"/>
  <c r="T65" i="3"/>
  <c r="T61" i="3"/>
  <c r="T57" i="3"/>
  <c r="T53" i="3"/>
  <c r="T43" i="3"/>
  <c r="T38" i="3"/>
  <c r="T34" i="3"/>
  <c r="T30" i="3"/>
  <c r="T26" i="3"/>
  <c r="T22" i="3"/>
  <c r="T112" i="3"/>
  <c r="T89" i="3"/>
  <c r="T42" i="3"/>
  <c r="T45" i="3"/>
  <c r="Z110" i="3"/>
  <c r="Z102" i="3"/>
  <c r="Z96" i="3"/>
  <c r="Z91" i="3"/>
  <c r="Z82" i="3"/>
  <c r="Z78" i="3"/>
  <c r="Z74" i="3"/>
  <c r="Z70" i="3"/>
  <c r="Z63" i="3"/>
  <c r="Z58" i="3"/>
  <c r="Z54" i="3"/>
  <c r="Z50" i="3"/>
  <c r="Z44" i="3"/>
  <c r="Z38" i="3"/>
  <c r="Z34" i="3"/>
  <c r="Z29" i="3"/>
  <c r="Z25" i="3"/>
  <c r="Z20" i="3"/>
  <c r="Z15" i="3"/>
  <c r="Z8" i="3"/>
  <c r="Z13" i="3"/>
  <c r="Z86" i="3"/>
  <c r="Z109" i="3"/>
  <c r="Z95" i="3"/>
  <c r="Z30" i="3"/>
  <c r="Z59" i="3"/>
  <c r="Z88" i="3"/>
  <c r="Z113" i="3"/>
  <c r="AG10" i="3"/>
  <c r="AG6" i="3"/>
  <c r="AG17" i="3"/>
  <c r="AG26" i="3"/>
  <c r="AG31" i="3"/>
  <c r="AG36" i="3"/>
  <c r="AG47" i="3"/>
  <c r="AG57" i="3"/>
  <c r="AG67" i="3"/>
  <c r="AG85" i="3"/>
  <c r="AG42" i="3"/>
  <c r="AG89" i="3"/>
  <c r="AG95" i="3"/>
  <c r="AG108" i="3"/>
  <c r="AG115" i="3"/>
  <c r="AG104" i="3"/>
  <c r="AG98" i="3"/>
  <c r="AG96" i="3"/>
  <c r="AG88" i="3"/>
  <c r="AG80" i="3"/>
  <c r="AG69" i="3"/>
  <c r="AG73" i="3"/>
  <c r="AG62" i="3"/>
  <c r="AG52" i="3"/>
  <c r="AG43" i="3"/>
  <c r="AG32" i="3"/>
  <c r="AG14" i="3"/>
  <c r="AG51" i="3"/>
  <c r="AQ113" i="3"/>
  <c r="AQ33" i="3"/>
  <c r="AO34" i="3"/>
  <c r="AO30" i="3"/>
  <c r="AO26" i="3"/>
  <c r="AO22" i="3"/>
  <c r="O66" i="3"/>
  <c r="O62" i="3"/>
  <c r="O58" i="3"/>
  <c r="O54" i="3"/>
  <c r="O50" i="3"/>
  <c r="O46" i="3"/>
  <c r="O42" i="3"/>
  <c r="O38" i="3"/>
  <c r="O34" i="3"/>
  <c r="O30" i="3"/>
  <c r="O26" i="3"/>
  <c r="O22" i="3"/>
  <c r="O18" i="3"/>
  <c r="O14" i="3"/>
  <c r="O10" i="3"/>
  <c r="O6" i="3"/>
  <c r="AO72" i="3"/>
  <c r="O72" i="3"/>
  <c r="AO76" i="3"/>
  <c r="O76" i="3"/>
  <c r="AO80" i="3"/>
  <c r="O80" i="3"/>
  <c r="AO84" i="3"/>
  <c r="O84" i="3"/>
  <c r="AO88" i="3"/>
  <c r="O88" i="3"/>
  <c r="AO92" i="3"/>
  <c r="O92" i="3"/>
  <c r="AO96" i="3"/>
  <c r="O96" i="3"/>
  <c r="AO100" i="3"/>
  <c r="O100" i="3"/>
  <c r="AO104" i="3"/>
  <c r="O104" i="3"/>
  <c r="AO108" i="3"/>
  <c r="O108" i="3"/>
  <c r="AO112" i="3"/>
  <c r="O112" i="3"/>
  <c r="O69" i="3"/>
  <c r="T10" i="3"/>
  <c r="T6" i="3"/>
  <c r="T113" i="3"/>
  <c r="T101" i="3"/>
  <c r="T97" i="3"/>
  <c r="T92" i="3"/>
  <c r="T85" i="3"/>
  <c r="T81" i="3"/>
  <c r="T77" i="3"/>
  <c r="T73" i="3"/>
  <c r="T69" i="3"/>
  <c r="T64" i="3"/>
  <c r="T60" i="3"/>
  <c r="T56" i="3"/>
  <c r="T52" i="3"/>
  <c r="T47" i="3"/>
  <c r="T41" i="3"/>
  <c r="T37" i="3"/>
  <c r="T33" i="3"/>
  <c r="T29" i="3"/>
  <c r="T25" i="3"/>
  <c r="T20" i="3"/>
  <c r="T15" i="3"/>
  <c r="T108" i="3"/>
  <c r="T19" i="3"/>
  <c r="T86" i="3"/>
  <c r="Z107" i="3"/>
  <c r="Z101" i="3"/>
  <c r="Z94" i="3"/>
  <c r="Z85" i="3"/>
  <c r="Z81" i="3"/>
  <c r="Z77" i="3"/>
  <c r="Z73" i="3"/>
  <c r="Z67" i="3"/>
  <c r="Z62" i="3"/>
  <c r="Z57" i="3"/>
  <c r="Z53" i="3"/>
  <c r="Z48" i="3"/>
  <c r="Z43" i="3"/>
  <c r="Z37" i="3"/>
  <c r="Z33" i="3"/>
  <c r="Z28" i="3"/>
  <c r="Z24" i="3"/>
  <c r="Z18" i="3"/>
  <c r="Z12" i="3"/>
  <c r="Z7" i="3"/>
  <c r="Z14" i="3"/>
  <c r="Z112" i="3"/>
  <c r="Z103" i="3"/>
  <c r="Z68" i="3"/>
  <c r="Z19" i="3"/>
  <c r="Z66" i="3"/>
  <c r="Z115" i="3"/>
  <c r="AG9" i="3"/>
  <c r="AG5" i="3"/>
  <c r="AG20" i="3"/>
  <c r="AG27" i="3"/>
  <c r="AG33" i="3"/>
  <c r="AG38" i="3"/>
  <c r="AG53" i="3"/>
  <c r="AG60" i="3"/>
  <c r="AG74" i="3"/>
  <c r="AG12" i="3"/>
  <c r="AG49" i="3"/>
  <c r="AG90" i="3"/>
  <c r="AG97" i="3"/>
  <c r="AG109" i="3"/>
  <c r="AG113" i="3"/>
  <c r="AG105" i="3"/>
  <c r="AG99" i="3"/>
  <c r="AG91" i="3"/>
  <c r="AG77" i="3"/>
  <c r="AG81" i="3"/>
  <c r="AG70" i="3"/>
  <c r="AG65" i="3"/>
  <c r="AG58" i="3"/>
  <c r="AG50" i="3"/>
  <c r="AG41" i="3"/>
  <c r="AG23" i="3"/>
  <c r="AG21" i="3"/>
  <c r="AG86" i="3"/>
  <c r="AQ37" i="3"/>
  <c r="T49" i="3"/>
  <c r="T21" i="3"/>
  <c r="Z105" i="3"/>
  <c r="Z97" i="3"/>
  <c r="Z92" i="3"/>
  <c r="Z83" i="3"/>
  <c r="Z79" i="3"/>
  <c r="Z75" i="3"/>
  <c r="Z71" i="3"/>
  <c r="Z64" i="3"/>
  <c r="Z60" i="3"/>
  <c r="Z55" i="3"/>
  <c r="Z51" i="3"/>
  <c r="Z46" i="3"/>
  <c r="Z39" i="3"/>
  <c r="Z35" i="3"/>
  <c r="Z31" i="3"/>
  <c r="Z26" i="3"/>
  <c r="Z22" i="3"/>
  <c r="Z16" i="3"/>
  <c r="Z6" i="3"/>
  <c r="Z45" i="3"/>
  <c r="Z108" i="3"/>
  <c r="Z90" i="3"/>
  <c r="Z49" i="3"/>
  <c r="Z87" i="3"/>
  <c r="Z104" i="3"/>
  <c r="AG7" i="3"/>
  <c r="AG16" i="3"/>
  <c r="AG24" i="3"/>
  <c r="AG29" i="3"/>
  <c r="AG35" i="3"/>
  <c r="AG44" i="3"/>
  <c r="AG56" i="3"/>
  <c r="AG64" i="3"/>
  <c r="AG83" i="3"/>
  <c r="AG30" i="3"/>
  <c r="AG84" i="3"/>
  <c r="AG94" i="3"/>
  <c r="AG103" i="3"/>
  <c r="AG112" i="3"/>
  <c r="AG110" i="3"/>
  <c r="AG101" i="3"/>
  <c r="AG87" i="3"/>
  <c r="AG79" i="3"/>
  <c r="AG72" i="3"/>
  <c r="AG61" i="3"/>
  <c r="AG54" i="3"/>
  <c r="AG46" i="3"/>
  <c r="AG37" i="3"/>
  <c r="AG13" i="3"/>
  <c r="AG45" i="3"/>
  <c r="AN109" i="3"/>
  <c r="AN91" i="3"/>
  <c r="B6" i="4"/>
  <c r="F4" i="1" s="1"/>
  <c r="C4" i="1" s="1"/>
  <c r="B8" i="4"/>
  <c r="F6" i="1" s="1"/>
  <c r="C6" i="1" s="1"/>
  <c r="B5" i="4"/>
  <c r="F3" i="1" s="1"/>
  <c r="C3" i="1" s="1"/>
  <c r="B52" i="4"/>
  <c r="F50" i="1" s="1"/>
  <c r="C50" i="1" s="1"/>
  <c r="B68" i="4"/>
  <c r="F66" i="1" s="1"/>
  <c r="C66" i="1" s="1"/>
  <c r="B64" i="4"/>
  <c r="F62" i="1" s="1"/>
  <c r="C62" i="1" s="1"/>
  <c r="B4" i="4"/>
  <c r="F2" i="1" s="1"/>
  <c r="C2" i="1" s="1"/>
  <c r="B40" i="4"/>
  <c r="F38" i="1" s="1"/>
  <c r="C38" i="1" s="1"/>
  <c r="B16" i="4"/>
  <c r="F14" i="1" s="1"/>
  <c r="C14" i="1" s="1"/>
  <c r="B15" i="4"/>
  <c r="F13" i="1" s="1"/>
  <c r="C13" i="1" s="1"/>
  <c r="B14" i="4"/>
  <c r="F12" i="1" s="1"/>
  <c r="C12" i="1" s="1"/>
  <c r="B13" i="4"/>
  <c r="F11" i="1" s="1"/>
  <c r="C11" i="1" s="1"/>
  <c r="B12" i="4"/>
  <c r="F10" i="1" s="1"/>
  <c r="C10" i="1" s="1"/>
  <c r="B11" i="4"/>
  <c r="F9" i="1" s="1"/>
  <c r="C9" i="1" s="1"/>
  <c r="B10" i="4"/>
  <c r="F8" i="1" s="1"/>
  <c r="C8" i="1" s="1"/>
  <c r="B9" i="4"/>
  <c r="F7" i="1" s="1"/>
  <c r="C7" i="1" s="1"/>
  <c r="B56" i="4"/>
  <c r="F54" i="1" s="1"/>
  <c r="C54" i="1" s="1"/>
  <c r="B48" i="4"/>
  <c r="F46" i="1" s="1"/>
  <c r="C46" i="1" s="1"/>
  <c r="B75" i="4"/>
  <c r="F73" i="1" s="1"/>
  <c r="C73" i="1" s="1"/>
  <c r="B7" i="4"/>
  <c r="F5" i="1" s="1"/>
  <c r="C5" i="1" s="1"/>
  <c r="B44" i="4"/>
  <c r="F42" i="1" s="1"/>
  <c r="C42" i="1" s="1"/>
  <c r="B60" i="4"/>
  <c r="F58" i="1" s="1"/>
  <c r="C58" i="1" s="1"/>
  <c r="B71" i="4"/>
  <c r="F69" i="1" s="1"/>
  <c r="C69" i="1" s="1"/>
  <c r="B17" i="4"/>
  <c r="F15" i="1" s="1"/>
  <c r="C15" i="1" s="1"/>
  <c r="B18" i="4"/>
  <c r="F16" i="1" s="1"/>
  <c r="C16" i="1" s="1"/>
  <c r="B19" i="4"/>
  <c r="F17" i="1" s="1"/>
  <c r="C17" i="1" s="1"/>
  <c r="B20" i="4"/>
  <c r="F18" i="1" s="1"/>
  <c r="C18" i="1" s="1"/>
  <c r="B21" i="4"/>
  <c r="F19" i="1" s="1"/>
  <c r="C19" i="1" s="1"/>
  <c r="B22" i="4"/>
  <c r="F20" i="1" s="1"/>
  <c r="C20" i="1" s="1"/>
  <c r="B23" i="4"/>
  <c r="F21" i="1" s="1"/>
  <c r="C21" i="1" s="1"/>
  <c r="B24" i="4"/>
  <c r="F22" i="1" s="1"/>
  <c r="C22" i="1" s="1"/>
  <c r="B25" i="4"/>
  <c r="F23" i="1" s="1"/>
  <c r="C23" i="1" s="1"/>
  <c r="B26" i="4"/>
  <c r="F24" i="1" s="1"/>
  <c r="C24" i="1" s="1"/>
  <c r="B27" i="4"/>
  <c r="F25" i="1" s="1"/>
  <c r="C25" i="1" s="1"/>
  <c r="B28" i="4"/>
  <c r="F26" i="1" s="1"/>
  <c r="C26" i="1" s="1"/>
  <c r="B29" i="4"/>
  <c r="F27" i="1" s="1"/>
  <c r="C27" i="1" s="1"/>
  <c r="B30" i="4"/>
  <c r="F28" i="1" s="1"/>
  <c r="C28" i="1" s="1"/>
  <c r="B31" i="4"/>
  <c r="F29" i="1" s="1"/>
  <c r="C29" i="1" s="1"/>
  <c r="B32" i="4"/>
  <c r="F30" i="1" s="1"/>
  <c r="C30" i="1" s="1"/>
  <c r="B33" i="4"/>
  <c r="F31" i="1" s="1"/>
  <c r="C31" i="1" s="1"/>
  <c r="B34" i="4"/>
  <c r="F32" i="1" s="1"/>
  <c r="C32" i="1" s="1"/>
  <c r="B35" i="4"/>
  <c r="F33" i="1" s="1"/>
  <c r="C33" i="1" s="1"/>
  <c r="B39" i="4"/>
  <c r="F37" i="1" s="1"/>
  <c r="C37" i="1" s="1"/>
  <c r="B43" i="4"/>
  <c r="F41" i="1" s="1"/>
  <c r="C41" i="1" s="1"/>
  <c r="B47" i="4"/>
  <c r="F45" i="1" s="1"/>
  <c r="C45" i="1" s="1"/>
  <c r="B51" i="4"/>
  <c r="F49" i="1" s="1"/>
  <c r="C49" i="1" s="1"/>
  <c r="B55" i="4"/>
  <c r="F53" i="1" s="1"/>
  <c r="C53" i="1" s="1"/>
  <c r="B59" i="4"/>
  <c r="F57" i="1" s="1"/>
  <c r="C57" i="1" s="1"/>
  <c r="B63" i="4"/>
  <c r="F61" i="1" s="1"/>
  <c r="C61" i="1" s="1"/>
  <c r="B67" i="4"/>
  <c r="F65" i="1" s="1"/>
  <c r="C65" i="1" s="1"/>
  <c r="B87" i="4"/>
  <c r="F85" i="1" s="1"/>
  <c r="C85" i="1" s="1"/>
  <c r="B89" i="4"/>
  <c r="F87" i="1" s="1"/>
  <c r="C87" i="1" s="1"/>
  <c r="B91" i="4"/>
  <c r="F89" i="1" s="1"/>
  <c r="C89" i="1" s="1"/>
  <c r="B117" i="4"/>
  <c r="B83" i="4"/>
  <c r="F81" i="1" s="1"/>
  <c r="C81" i="1" s="1"/>
  <c r="B82" i="4"/>
  <c r="F80" i="1" s="1"/>
  <c r="C80" i="1" s="1"/>
  <c r="B81" i="4"/>
  <c r="F79" i="1" s="1"/>
  <c r="C79" i="1" s="1"/>
  <c r="B80" i="4"/>
  <c r="F78" i="1" s="1"/>
  <c r="C78" i="1" s="1"/>
  <c r="B79" i="4"/>
  <c r="F77" i="1" s="1"/>
  <c r="C77" i="1" s="1"/>
  <c r="B78" i="4"/>
  <c r="F76" i="1" s="1"/>
  <c r="C76" i="1" s="1"/>
  <c r="B77" i="4"/>
  <c r="F75" i="1" s="1"/>
  <c r="C75" i="1" s="1"/>
  <c r="B76" i="4"/>
  <c r="F74" i="1" s="1"/>
  <c r="C74" i="1" s="1"/>
  <c r="B72" i="4"/>
  <c r="F70" i="1" s="1"/>
  <c r="C70" i="1" s="1"/>
  <c r="B73" i="4"/>
  <c r="F71" i="1" s="1"/>
  <c r="C71" i="1" s="1"/>
  <c r="B74" i="4"/>
  <c r="F72" i="1" s="1"/>
  <c r="C72" i="1" s="1"/>
  <c r="B38" i="4"/>
  <c r="F36" i="1" s="1"/>
  <c r="C36" i="1" s="1"/>
  <c r="B42" i="4"/>
  <c r="F40" i="1" s="1"/>
  <c r="C40" i="1" s="1"/>
  <c r="B46" i="4"/>
  <c r="F44" i="1" s="1"/>
  <c r="C44" i="1" s="1"/>
  <c r="B50" i="4"/>
  <c r="F48" i="1" s="1"/>
  <c r="C48" i="1" s="1"/>
  <c r="B54" i="4"/>
  <c r="F52" i="1" s="1"/>
  <c r="C52" i="1" s="1"/>
  <c r="B58" i="4"/>
  <c r="F56" i="1" s="1"/>
  <c r="C56" i="1" s="1"/>
  <c r="B62" i="4"/>
  <c r="F60" i="1" s="1"/>
  <c r="C60" i="1" s="1"/>
  <c r="B66" i="4"/>
  <c r="F64" i="1" s="1"/>
  <c r="C64" i="1" s="1"/>
  <c r="B70" i="4"/>
  <c r="F68" i="1" s="1"/>
  <c r="C68" i="1" s="1"/>
  <c r="B36" i="4"/>
  <c r="F34" i="1" s="1"/>
  <c r="C34" i="1" s="1"/>
  <c r="B37" i="4"/>
  <c r="F35" i="1" s="1"/>
  <c r="C35" i="1" s="1"/>
  <c r="B41" i="4"/>
  <c r="F39" i="1" s="1"/>
  <c r="C39" i="1" s="1"/>
  <c r="B45" i="4"/>
  <c r="F43" i="1" s="1"/>
  <c r="C43" i="1" s="1"/>
  <c r="B49" i="4"/>
  <c r="F47" i="1" s="1"/>
  <c r="C47" i="1" s="1"/>
  <c r="B53" i="4"/>
  <c r="F51" i="1" s="1"/>
  <c r="C51" i="1" s="1"/>
  <c r="B57" i="4"/>
  <c r="F55" i="1" s="1"/>
  <c r="C55" i="1" s="1"/>
  <c r="B61" i="4"/>
  <c r="F59" i="1" s="1"/>
  <c r="C59" i="1" s="1"/>
  <c r="B65" i="4"/>
  <c r="F63" i="1" s="1"/>
  <c r="C63" i="1" s="1"/>
  <c r="B69" i="4"/>
  <c r="F67" i="1" s="1"/>
  <c r="C67" i="1" s="1"/>
  <c r="B88" i="4"/>
  <c r="F86" i="1" s="1"/>
  <c r="C86" i="1" s="1"/>
  <c r="B90" i="4"/>
  <c r="F88" i="1" s="1"/>
  <c r="C88" i="1" s="1"/>
  <c r="B111" i="4"/>
  <c r="F109" i="1" s="1"/>
  <c r="C109" i="1" s="1"/>
  <c r="B84" i="4"/>
  <c r="F82" i="1" s="1"/>
  <c r="C82" i="1" s="1"/>
  <c r="B85" i="4"/>
  <c r="F83" i="1" s="1"/>
  <c r="C83" i="1" s="1"/>
  <c r="B86" i="4"/>
  <c r="F84" i="1" s="1"/>
  <c r="C84" i="1" s="1"/>
  <c r="B97" i="4"/>
  <c r="F95" i="1" s="1"/>
  <c r="C95" i="1" s="1"/>
  <c r="B99" i="4"/>
  <c r="F97" i="1" s="1"/>
  <c r="C97" i="1" s="1"/>
  <c r="B115" i="4"/>
  <c r="F113" i="1" s="1"/>
  <c r="C113" i="1" s="1"/>
  <c r="B103" i="4"/>
  <c r="F101" i="1" s="1"/>
  <c r="C101" i="1" s="1"/>
  <c r="B96" i="4"/>
  <c r="F94" i="1" s="1"/>
  <c r="C94" i="1" s="1"/>
  <c r="B98" i="4"/>
  <c r="F96" i="1" s="1"/>
  <c r="C96" i="1" s="1"/>
  <c r="B107" i="4"/>
  <c r="F105" i="1" s="1"/>
  <c r="C105" i="1" s="1"/>
  <c r="B92" i="4"/>
  <c r="F90" i="1" s="1"/>
  <c r="C90" i="1" s="1"/>
  <c r="B93" i="4"/>
  <c r="F91" i="1" s="1"/>
  <c r="C91" i="1" s="1"/>
  <c r="B94" i="4"/>
  <c r="F92" i="1" s="1"/>
  <c r="C92" i="1" s="1"/>
  <c r="B95" i="4"/>
  <c r="F93" i="1" s="1"/>
  <c r="C93" i="1" s="1"/>
  <c r="B102" i="4"/>
  <c r="F100" i="1" s="1"/>
  <c r="C100" i="1" s="1"/>
  <c r="B106" i="4"/>
  <c r="F104" i="1" s="1"/>
  <c r="C104" i="1" s="1"/>
  <c r="B110" i="4"/>
  <c r="F108" i="1" s="1"/>
  <c r="C108" i="1" s="1"/>
  <c r="B114" i="4"/>
  <c r="F112" i="1" s="1"/>
  <c r="C112" i="1" s="1"/>
  <c r="B101" i="4"/>
  <c r="F99" i="1" s="1"/>
  <c r="C99" i="1" s="1"/>
  <c r="B105" i="4"/>
  <c r="F103" i="1" s="1"/>
  <c r="C103" i="1" s="1"/>
  <c r="B109" i="4"/>
  <c r="F107" i="1" s="1"/>
  <c r="C107" i="1" s="1"/>
  <c r="B113" i="4"/>
  <c r="F111" i="1" s="1"/>
  <c r="C111" i="1" s="1"/>
  <c r="B100" i="4"/>
  <c r="F98" i="1" s="1"/>
  <c r="C98" i="1" s="1"/>
  <c r="B104" i="4"/>
  <c r="F102" i="1" s="1"/>
  <c r="C102" i="1" s="1"/>
  <c r="B108" i="4"/>
  <c r="F106" i="1" s="1"/>
  <c r="C106" i="1" s="1"/>
  <c r="B112" i="4"/>
  <c r="F110" i="1" s="1"/>
  <c r="C110" i="1" s="1"/>
  <c r="AN49" i="3" l="1"/>
  <c r="AN94" i="3"/>
  <c r="AN33" i="3"/>
  <c r="AN5" i="3"/>
  <c r="AN81" i="3"/>
  <c r="D107" i="1"/>
  <c r="D106" i="1"/>
  <c r="D92" i="1"/>
  <c r="D82" i="1"/>
  <c r="D60" i="1"/>
  <c r="D76" i="1"/>
  <c r="D57" i="1"/>
  <c r="D31" i="1"/>
  <c r="D23" i="1"/>
  <c r="D7" i="1"/>
  <c r="D38" i="1"/>
  <c r="D98" i="1"/>
  <c r="D100" i="1"/>
  <c r="D90" i="1"/>
  <c r="D101" i="1"/>
  <c r="D84" i="1"/>
  <c r="D88" i="1"/>
  <c r="D59" i="1"/>
  <c r="D43" i="1"/>
  <c r="D68" i="1"/>
  <c r="D52" i="1"/>
  <c r="D36" i="1"/>
  <c r="D74" i="1"/>
  <c r="D78" i="1"/>
  <c r="D65" i="1"/>
  <c r="D49" i="1"/>
  <c r="D33" i="1"/>
  <c r="D29" i="1"/>
  <c r="D25" i="1"/>
  <c r="D21" i="1"/>
  <c r="D17" i="1"/>
  <c r="D58" i="1"/>
  <c r="D9" i="1"/>
  <c r="D13" i="1"/>
  <c r="D62" i="1"/>
  <c r="D6" i="1"/>
  <c r="D96" i="1"/>
  <c r="D5" i="1"/>
  <c r="D110" i="1"/>
  <c r="D112" i="1"/>
  <c r="D93" i="1"/>
  <c r="D105" i="1"/>
  <c r="D113" i="1"/>
  <c r="D86" i="1"/>
  <c r="D39" i="1"/>
  <c r="D64" i="1"/>
  <c r="D48" i="1"/>
  <c r="D72" i="1"/>
  <c r="D75" i="1"/>
  <c r="D89" i="1"/>
  <c r="D61" i="1"/>
  <c r="D45" i="1"/>
  <c r="D32" i="1"/>
  <c r="D28" i="1"/>
  <c r="D24" i="1"/>
  <c r="D20" i="1"/>
  <c r="D16" i="1"/>
  <c r="D42" i="1"/>
  <c r="D54" i="1"/>
  <c r="D10" i="1"/>
  <c r="D14" i="1"/>
  <c r="D66" i="1"/>
  <c r="D4" i="1"/>
  <c r="D108" i="1"/>
  <c r="D97" i="1"/>
  <c r="D44" i="1"/>
  <c r="D80" i="1"/>
  <c r="D41" i="1"/>
  <c r="D27" i="1"/>
  <c r="D15" i="1"/>
  <c r="D11" i="1"/>
  <c r="D50" i="1"/>
  <c r="D102" i="1"/>
  <c r="D104" i="1"/>
  <c r="D91" i="1"/>
  <c r="D94" i="1"/>
  <c r="D109" i="1"/>
  <c r="D34" i="1"/>
  <c r="D56" i="1"/>
  <c r="D40" i="1"/>
  <c r="D70" i="1"/>
  <c r="D77" i="1"/>
  <c r="D81" i="1"/>
  <c r="D85" i="1"/>
  <c r="D53" i="1"/>
  <c r="D37" i="1"/>
  <c r="D30" i="1"/>
  <c r="D26" i="1"/>
  <c r="D22" i="1"/>
  <c r="D18" i="1"/>
  <c r="D69" i="1"/>
  <c r="D73" i="1"/>
  <c r="D8" i="1"/>
  <c r="D12" i="1"/>
  <c r="D2" i="1"/>
  <c r="D46" i="1"/>
  <c r="D3" i="1"/>
  <c r="D79" i="1"/>
  <c r="D83" i="1"/>
  <c r="D51" i="1"/>
  <c r="D71" i="1"/>
  <c r="D87" i="1"/>
  <c r="D19" i="1"/>
  <c r="AN89" i="3"/>
  <c r="D111" i="1"/>
  <c r="D47" i="1"/>
  <c r="D55" i="1"/>
  <c r="D67" i="1"/>
  <c r="D35" i="1"/>
  <c r="D103" i="1"/>
  <c r="D95" i="1"/>
  <c r="D63" i="1"/>
  <c r="D99" i="1"/>
  <c r="AN21" i="3"/>
  <c r="AP63" i="3"/>
  <c r="AN98" i="3"/>
  <c r="AN82" i="3"/>
  <c r="AN103" i="3"/>
  <c r="AN106" i="3"/>
  <c r="AN45" i="3"/>
  <c r="AN9" i="3"/>
  <c r="AN53" i="3"/>
  <c r="AN114" i="3"/>
  <c r="AN77" i="3"/>
  <c r="AN85" i="3"/>
  <c r="AN99" i="3"/>
  <c r="AN70" i="3"/>
  <c r="AN41" i="3"/>
  <c r="AN25" i="3"/>
  <c r="AN86" i="3"/>
  <c r="AN65" i="3"/>
  <c r="I116" i="3"/>
  <c r="I118" i="3" s="1"/>
  <c r="AP75" i="3"/>
  <c r="AN93" i="3"/>
  <c r="AN97" i="3"/>
  <c r="AP90" i="3"/>
  <c r="AN57" i="3"/>
  <c r="AN35" i="3"/>
  <c r="AN28" i="3"/>
  <c r="AN12" i="3"/>
  <c r="AN78" i="3"/>
  <c r="AN105" i="3"/>
  <c r="AN13" i="3"/>
  <c r="AP110" i="3"/>
  <c r="AN44" i="3"/>
  <c r="AN79" i="3"/>
  <c r="AP51" i="3"/>
  <c r="AP67" i="3"/>
  <c r="AN87" i="3"/>
  <c r="AN71" i="3"/>
  <c r="AN29" i="3"/>
  <c r="AP61" i="3"/>
  <c r="AN73" i="3"/>
  <c r="AP32" i="3"/>
  <c r="AP19" i="3"/>
  <c r="AP50" i="3"/>
  <c r="AP83" i="3"/>
  <c r="AP102" i="3"/>
  <c r="AP23" i="3"/>
  <c r="AN16" i="3"/>
  <c r="AP115" i="3"/>
  <c r="AP22" i="3"/>
  <c r="AP38" i="3"/>
  <c r="AP56" i="3"/>
  <c r="AN107" i="3"/>
  <c r="AN37" i="3"/>
  <c r="O116" i="3"/>
  <c r="O118" i="3" s="1"/>
  <c r="AP37" i="3"/>
  <c r="AP113" i="3"/>
  <c r="AN38" i="3"/>
  <c r="AN22" i="3"/>
  <c r="AP39" i="3"/>
  <c r="AP74" i="3"/>
  <c r="AP97" i="3"/>
  <c r="AN83" i="3"/>
  <c r="AP11" i="3"/>
  <c r="AP18" i="3"/>
  <c r="AP10" i="3"/>
  <c r="AP111" i="3"/>
  <c r="AP82" i="3"/>
  <c r="AP25" i="3"/>
  <c r="AP41" i="3"/>
  <c r="AP94" i="3"/>
  <c r="AP103" i="3"/>
  <c r="AN34" i="3"/>
  <c r="AN19" i="3"/>
  <c r="AP16" i="3"/>
  <c r="AP105" i="3"/>
  <c r="AN58" i="3"/>
  <c r="AN40" i="3"/>
  <c r="AN24" i="3"/>
  <c r="AN96" i="3"/>
  <c r="AP96" i="3"/>
  <c r="AP44" i="3"/>
  <c r="AP62" i="3"/>
  <c r="AP71" i="3"/>
  <c r="AP68" i="3"/>
  <c r="AN46" i="3"/>
  <c r="AN31" i="3"/>
  <c r="AN20" i="3"/>
  <c r="AN92" i="3"/>
  <c r="AP92" i="3"/>
  <c r="AP4" i="3"/>
  <c r="AN54" i="3"/>
  <c r="AP48" i="3"/>
  <c r="AP20" i="3"/>
  <c r="AP84" i="3"/>
  <c r="AN60" i="3"/>
  <c r="AN8" i="3"/>
  <c r="AN4" i="3"/>
  <c r="AP34" i="3"/>
  <c r="AP47" i="3"/>
  <c r="AP60" i="3"/>
  <c r="AP73" i="3"/>
  <c r="AP81" i="3"/>
  <c r="AP91" i="3"/>
  <c r="AN104" i="3"/>
  <c r="AP104" i="3"/>
  <c r="AP114" i="3"/>
  <c r="AP95" i="3"/>
  <c r="AN63" i="3"/>
  <c r="AP21" i="3"/>
  <c r="AN14" i="3"/>
  <c r="AP35" i="3"/>
  <c r="AG116" i="3"/>
  <c r="AG118" i="3" s="1"/>
  <c r="AP40" i="3"/>
  <c r="AP43" i="3"/>
  <c r="AN67" i="3"/>
  <c r="AN102" i="3"/>
  <c r="AN113" i="3"/>
  <c r="AN74" i="3"/>
  <c r="AN111" i="3"/>
  <c r="AN76" i="3"/>
  <c r="AP76" i="3"/>
  <c r="AP7" i="3"/>
  <c r="AP29" i="3"/>
  <c r="AP46" i="3"/>
  <c r="AP55" i="3"/>
  <c r="AP45" i="3"/>
  <c r="AN30" i="3"/>
  <c r="AN15" i="3"/>
  <c r="AN80" i="3"/>
  <c r="AP80" i="3"/>
  <c r="Z116" i="3"/>
  <c r="Z118" i="3" s="1"/>
  <c r="AP27" i="3"/>
  <c r="AP53" i="3"/>
  <c r="AP65" i="3"/>
  <c r="AP86" i="3"/>
  <c r="AN48" i="3"/>
  <c r="AP6" i="3"/>
  <c r="AP15" i="3"/>
  <c r="AP24" i="3"/>
  <c r="AP36" i="3"/>
  <c r="AP54" i="3"/>
  <c r="AP79" i="3"/>
  <c r="AP87" i="3"/>
  <c r="AP98" i="3"/>
  <c r="AP106" i="3"/>
  <c r="AN84" i="3"/>
  <c r="AN43" i="3"/>
  <c r="AN27" i="3"/>
  <c r="AP9" i="3"/>
  <c r="AP31" i="3"/>
  <c r="AP70" i="3"/>
  <c r="AN47" i="3"/>
  <c r="AN112" i="3"/>
  <c r="AP112" i="3"/>
  <c r="AN72" i="3"/>
  <c r="AP72" i="3"/>
  <c r="AN88" i="3"/>
  <c r="AP88" i="3"/>
  <c r="AN100" i="3"/>
  <c r="AN56" i="3"/>
  <c r="AP8" i="3"/>
  <c r="AP17" i="3"/>
  <c r="AP26" i="3"/>
  <c r="AP52" i="3"/>
  <c r="AN59" i="3"/>
  <c r="AN11" i="3"/>
  <c r="AP5" i="3"/>
  <c r="AP57" i="3"/>
  <c r="AN62" i="3"/>
  <c r="AP13" i="3"/>
  <c r="AP58" i="3"/>
  <c r="AP93" i="3"/>
  <c r="AP101" i="3"/>
  <c r="AP69" i="3"/>
  <c r="AN51" i="3"/>
  <c r="B116" i="3"/>
  <c r="B118" i="3" s="1"/>
  <c r="AN7" i="3"/>
  <c r="AN90" i="3"/>
  <c r="AN75" i="3"/>
  <c r="AN61" i="3"/>
  <c r="AN110" i="3"/>
  <c r="AN115" i="3"/>
  <c r="AN69" i="3"/>
  <c r="AN101" i="3"/>
  <c r="AP33" i="3"/>
  <c r="AP99" i="3"/>
  <c r="AP107" i="3"/>
  <c r="AN42" i="3"/>
  <c r="AN26" i="3"/>
  <c r="AN32" i="3"/>
  <c r="T116" i="3"/>
  <c r="T118" i="3" s="1"/>
  <c r="AN66" i="3"/>
  <c r="AN50" i="3"/>
  <c r="AN36" i="3"/>
  <c r="AN6" i="3"/>
  <c r="AP28" i="3"/>
  <c r="AP66" i="3"/>
  <c r="AN108" i="3"/>
  <c r="AP108" i="3"/>
  <c r="AP49" i="3"/>
  <c r="AN39" i="3"/>
  <c r="AN23" i="3"/>
  <c r="AN10" i="3"/>
  <c r="AN68" i="3"/>
  <c r="AN52" i="3"/>
  <c r="AP64" i="3"/>
  <c r="AP12" i="3"/>
  <c r="AP30" i="3"/>
  <c r="AP42" i="3"/>
  <c r="AP77" i="3"/>
  <c r="AP85" i="3"/>
  <c r="AP100" i="3"/>
  <c r="AP109" i="3"/>
  <c r="AP89" i="3"/>
  <c r="AN55" i="3"/>
  <c r="AN18" i="3"/>
  <c r="AP14" i="3"/>
  <c r="AP78" i="3"/>
  <c r="AN64" i="3"/>
  <c r="B116" i="4"/>
  <c r="B118" i="4" s="1"/>
</calcChain>
</file>

<file path=xl/sharedStrings.xml><?xml version="1.0" encoding="utf-8"?>
<sst xmlns="http://schemas.openxmlformats.org/spreadsheetml/2006/main" count="1287" uniqueCount="445">
  <si>
    <t>GSW 1: Export of Financial Services</t>
  </si>
  <si>
    <t>GSW 2: FDI</t>
  </si>
  <si>
    <t>GSW 3: Derived Liabilities</t>
  </si>
  <si>
    <t>GSW 4: Trade in Services</t>
  </si>
  <si>
    <t>GSW 5: Trade in Goods</t>
  </si>
  <si>
    <t>GSW 6: Locational bank deposits</t>
  </si>
  <si>
    <t>GSW 7: Average GSW 1, 2 &amp; 3</t>
  </si>
  <si>
    <t>GSW 8: Average GSW 2, 3 &amp; 4</t>
  </si>
  <si>
    <t>Calculations</t>
  </si>
  <si>
    <t>Sources (raw data)</t>
  </si>
  <si>
    <t>IMF raw data 4: cpis_liab_der [GP]</t>
  </si>
  <si>
    <t>IMF raw data 3: cpis_assets [GO]</t>
  </si>
  <si>
    <t>IMF raw data 2: BoP-Assets [GN]</t>
  </si>
  <si>
    <t>IMF Data raw 1 (BOP- financial exports) [GL]</t>
  </si>
  <si>
    <t>Jurisdiction</t>
  </si>
  <si>
    <r>
      <t>Switzerland</t>
    </r>
    <r>
      <rPr>
        <vertAlign val="superscript"/>
        <sz val="10"/>
        <rFont val="Arial"/>
        <family val="2"/>
      </rPr>
      <t>2</t>
    </r>
  </si>
  <si>
    <r>
      <t>USA</t>
    </r>
    <r>
      <rPr>
        <vertAlign val="superscript"/>
        <sz val="10"/>
        <rFont val="Arial"/>
        <family val="2"/>
      </rPr>
      <t>2</t>
    </r>
  </si>
  <si>
    <r>
      <t>Cayman Islands</t>
    </r>
    <r>
      <rPr>
        <vertAlign val="superscript"/>
        <sz val="10"/>
        <rFont val="Arial"/>
        <family val="2"/>
      </rPr>
      <t>2</t>
    </r>
  </si>
  <si>
    <r>
      <t>Hong Kong</t>
    </r>
    <r>
      <rPr>
        <vertAlign val="superscript"/>
        <sz val="10"/>
        <rFont val="Arial"/>
        <family val="2"/>
      </rPr>
      <t>2</t>
    </r>
  </si>
  <si>
    <r>
      <t>Singapore</t>
    </r>
    <r>
      <rPr>
        <vertAlign val="superscript"/>
        <sz val="10"/>
        <rFont val="Arial"/>
        <family val="2"/>
      </rPr>
      <t>2</t>
    </r>
  </si>
  <si>
    <r>
      <t>Luxembourg</t>
    </r>
    <r>
      <rPr>
        <vertAlign val="superscript"/>
        <sz val="10"/>
        <rFont val="Arial"/>
        <family val="2"/>
      </rPr>
      <t>2</t>
    </r>
  </si>
  <si>
    <r>
      <t>Germany</t>
    </r>
    <r>
      <rPr>
        <vertAlign val="superscript"/>
        <sz val="10"/>
        <rFont val="Arial"/>
        <family val="2"/>
      </rPr>
      <t>2</t>
    </r>
  </si>
  <si>
    <r>
      <t>Taiwan</t>
    </r>
    <r>
      <rPr>
        <vertAlign val="superscript"/>
        <sz val="10"/>
        <rFont val="Arial"/>
        <family val="2"/>
      </rPr>
      <t>2</t>
    </r>
  </si>
  <si>
    <r>
      <t>United Arab Emirates (Dubai)</t>
    </r>
    <r>
      <rPr>
        <vertAlign val="superscript"/>
        <sz val="10"/>
        <rFont val="Arial"/>
        <family val="2"/>
      </rPr>
      <t>2,3</t>
    </r>
  </si>
  <si>
    <r>
      <t>Guernsey</t>
    </r>
    <r>
      <rPr>
        <vertAlign val="superscript"/>
        <sz val="10"/>
        <rFont val="Arial"/>
        <family val="2"/>
      </rPr>
      <t>2</t>
    </r>
  </si>
  <si>
    <r>
      <t>Lebanon</t>
    </r>
    <r>
      <rPr>
        <vertAlign val="superscript"/>
        <sz val="10"/>
        <rFont val="Arial"/>
        <family val="2"/>
      </rPr>
      <t>2</t>
    </r>
  </si>
  <si>
    <r>
      <t>Panama</t>
    </r>
    <r>
      <rPr>
        <vertAlign val="superscript"/>
        <sz val="10"/>
        <rFont val="Arial"/>
        <family val="2"/>
      </rPr>
      <t>2</t>
    </r>
  </si>
  <si>
    <t>Japan</t>
  </si>
  <si>
    <r>
      <t>Netherlands</t>
    </r>
    <r>
      <rPr>
        <vertAlign val="superscript"/>
        <sz val="10"/>
        <rFont val="Arial"/>
        <family val="2"/>
      </rPr>
      <t>2</t>
    </r>
  </si>
  <si>
    <t>Thailand</t>
  </si>
  <si>
    <r>
      <t>British Virgin Islands</t>
    </r>
    <r>
      <rPr>
        <vertAlign val="superscript"/>
        <sz val="10"/>
        <rFont val="Arial"/>
        <family val="2"/>
      </rPr>
      <t>2</t>
    </r>
  </si>
  <si>
    <r>
      <t>Bahrain</t>
    </r>
    <r>
      <rPr>
        <vertAlign val="superscript"/>
        <sz val="10"/>
        <rFont val="Arial"/>
        <family val="2"/>
      </rPr>
      <t>2</t>
    </r>
  </si>
  <si>
    <r>
      <t>Jersey</t>
    </r>
    <r>
      <rPr>
        <vertAlign val="superscript"/>
        <sz val="10"/>
        <rFont val="Arial"/>
        <family val="2"/>
      </rPr>
      <t>2</t>
    </r>
  </si>
  <si>
    <t>Bahamas</t>
  </si>
  <si>
    <t>Malta</t>
  </si>
  <si>
    <r>
      <t>Canada</t>
    </r>
    <r>
      <rPr>
        <vertAlign val="superscript"/>
        <sz val="10"/>
        <rFont val="Arial"/>
        <family val="2"/>
      </rPr>
      <t>2</t>
    </r>
  </si>
  <si>
    <t>Macao</t>
  </si>
  <si>
    <r>
      <t>United Kingdom</t>
    </r>
    <r>
      <rPr>
        <vertAlign val="superscript"/>
        <sz val="10"/>
        <rFont val="Arial"/>
        <family val="2"/>
      </rPr>
      <t>2</t>
    </r>
  </si>
  <si>
    <r>
      <t>Cyprus</t>
    </r>
    <r>
      <rPr>
        <vertAlign val="superscript"/>
        <sz val="10"/>
        <rFont val="Arial"/>
        <family val="2"/>
      </rPr>
      <t>2</t>
    </r>
  </si>
  <si>
    <t>France</t>
  </si>
  <si>
    <r>
      <t>Ireland</t>
    </r>
    <r>
      <rPr>
        <vertAlign val="superscript"/>
        <sz val="10"/>
        <rFont val="Arial"/>
        <family val="2"/>
      </rPr>
      <t>2</t>
    </r>
  </si>
  <si>
    <r>
      <t>Kenya</t>
    </r>
    <r>
      <rPr>
        <vertAlign val="superscript"/>
        <sz val="10"/>
        <rFont val="Arial"/>
        <family val="2"/>
      </rPr>
      <t>2</t>
    </r>
  </si>
  <si>
    <t>China</t>
  </si>
  <si>
    <t>Russia</t>
  </si>
  <si>
    <r>
      <t>Turkey</t>
    </r>
    <r>
      <rPr>
        <vertAlign val="superscript"/>
        <sz val="10"/>
        <rFont val="Arial"/>
        <family val="2"/>
      </rPr>
      <t>2</t>
    </r>
  </si>
  <si>
    <r>
      <t>Malaysia (Labuan)</t>
    </r>
    <r>
      <rPr>
        <vertAlign val="superscript"/>
        <sz val="10"/>
        <rFont val="Arial"/>
        <family val="2"/>
      </rPr>
      <t>3</t>
    </r>
  </si>
  <si>
    <r>
      <t>India</t>
    </r>
    <r>
      <rPr>
        <vertAlign val="superscript"/>
        <sz val="10"/>
        <rFont val="Arial"/>
        <family val="2"/>
      </rPr>
      <t>2</t>
    </r>
  </si>
  <si>
    <t>South Korea</t>
  </si>
  <si>
    <r>
      <t>Israel</t>
    </r>
    <r>
      <rPr>
        <vertAlign val="superscript"/>
        <sz val="10"/>
        <rFont val="Arial"/>
        <family val="2"/>
      </rPr>
      <t>2</t>
    </r>
  </si>
  <si>
    <r>
      <t>Austria</t>
    </r>
    <r>
      <rPr>
        <vertAlign val="superscript"/>
        <sz val="10"/>
        <rFont val="Arial"/>
        <family val="2"/>
      </rPr>
      <t>2</t>
    </r>
  </si>
  <si>
    <t>Bermuda</t>
  </si>
  <si>
    <t>Saudi Arabia</t>
  </si>
  <si>
    <r>
      <t>Liberia</t>
    </r>
    <r>
      <rPr>
        <vertAlign val="superscript"/>
        <sz val="10"/>
        <rFont val="Arial"/>
        <family val="2"/>
      </rPr>
      <t>2</t>
    </r>
  </si>
  <si>
    <t>Marshall Islands</t>
  </si>
  <si>
    <t>Philippines</t>
  </si>
  <si>
    <r>
      <t>Italy</t>
    </r>
    <r>
      <rPr>
        <vertAlign val="superscript"/>
        <sz val="10"/>
        <rFont val="Arial"/>
        <family val="2"/>
      </rPr>
      <t>2</t>
    </r>
  </si>
  <si>
    <t>Isle of Man</t>
  </si>
  <si>
    <t>Ukraine</t>
  </si>
  <si>
    <r>
      <t>Australia</t>
    </r>
    <r>
      <rPr>
        <vertAlign val="superscript"/>
        <sz val="10"/>
        <rFont val="Arial"/>
        <family val="2"/>
      </rPr>
      <t>2</t>
    </r>
  </si>
  <si>
    <r>
      <t>Norway</t>
    </r>
    <r>
      <rPr>
        <vertAlign val="superscript"/>
        <sz val="10"/>
        <rFont val="Arial"/>
        <family val="2"/>
      </rPr>
      <t>2</t>
    </r>
  </si>
  <si>
    <t>Liechtenstein</t>
  </si>
  <si>
    <r>
      <t>Romania</t>
    </r>
    <r>
      <rPr>
        <vertAlign val="superscript"/>
        <sz val="10"/>
        <rFont val="Arial"/>
        <family val="2"/>
      </rPr>
      <t>2</t>
    </r>
  </si>
  <si>
    <t>Barbados</t>
  </si>
  <si>
    <r>
      <t>Mauritius</t>
    </r>
    <r>
      <rPr>
        <vertAlign val="superscript"/>
        <sz val="10"/>
        <rFont val="Arial"/>
        <family val="2"/>
      </rPr>
      <t>2</t>
    </r>
  </si>
  <si>
    <r>
      <t>South Africa</t>
    </r>
    <r>
      <rPr>
        <vertAlign val="superscript"/>
        <sz val="10"/>
        <rFont val="Arial"/>
        <family val="2"/>
      </rPr>
      <t>2</t>
    </r>
  </si>
  <si>
    <t>Poland</t>
  </si>
  <si>
    <t>Spain</t>
  </si>
  <si>
    <r>
      <t>Belgium</t>
    </r>
    <r>
      <rPr>
        <vertAlign val="superscript"/>
        <sz val="10"/>
        <rFont val="Arial"/>
        <family val="2"/>
      </rPr>
      <t>2</t>
    </r>
  </si>
  <si>
    <t>Sweden</t>
  </si>
  <si>
    <t>Latvia</t>
  </si>
  <si>
    <t>Anguilla</t>
  </si>
  <si>
    <t>Indonesia</t>
  </si>
  <si>
    <r>
      <t>New Zealand</t>
    </r>
    <r>
      <rPr>
        <vertAlign val="superscript"/>
        <sz val="10"/>
        <rFont val="Arial"/>
        <family val="2"/>
      </rPr>
      <t>2</t>
    </r>
  </si>
  <si>
    <t>Costa Rica</t>
  </si>
  <si>
    <t>Chile</t>
  </si>
  <si>
    <r>
      <t>Denmark</t>
    </r>
    <r>
      <rPr>
        <vertAlign val="superscript"/>
        <sz val="10"/>
        <rFont val="Arial"/>
        <family val="2"/>
      </rPr>
      <t>2</t>
    </r>
  </si>
  <si>
    <t>Paraguay</t>
  </si>
  <si>
    <t>St. Kitts and Nevis</t>
  </si>
  <si>
    <r>
      <t>Portugal (Madeira)</t>
    </r>
    <r>
      <rPr>
        <vertAlign val="superscript"/>
        <sz val="10"/>
        <rFont val="Arial"/>
        <family val="2"/>
      </rPr>
      <t>3</t>
    </r>
  </si>
  <si>
    <t>Puerto Rico</t>
  </si>
  <si>
    <r>
      <t>Vanuatu</t>
    </r>
    <r>
      <rPr>
        <vertAlign val="superscript"/>
        <sz val="10"/>
        <rFont val="Arial"/>
        <family val="2"/>
      </rPr>
      <t>2</t>
    </r>
  </si>
  <si>
    <t>Uruguay</t>
  </si>
  <si>
    <r>
      <t>Aruba</t>
    </r>
    <r>
      <rPr>
        <vertAlign val="superscript"/>
        <sz val="10"/>
        <rFont val="Arial"/>
        <family val="2"/>
      </rPr>
      <t>2</t>
    </r>
  </si>
  <si>
    <t>Dominican Republic</t>
  </si>
  <si>
    <t>Czech Republic</t>
  </si>
  <si>
    <t>Finland</t>
  </si>
  <si>
    <t>Iceland</t>
  </si>
  <si>
    <r>
      <t>Brazil</t>
    </r>
    <r>
      <rPr>
        <vertAlign val="superscript"/>
        <sz val="10"/>
        <rFont val="Arial"/>
        <family val="2"/>
      </rPr>
      <t>2</t>
    </r>
  </si>
  <si>
    <t>Hungary</t>
  </si>
  <si>
    <r>
      <t>Tanzania</t>
    </r>
    <r>
      <rPr>
        <vertAlign val="superscript"/>
        <sz val="10"/>
        <rFont val="Arial"/>
        <family val="2"/>
      </rPr>
      <t>2</t>
    </r>
  </si>
  <si>
    <t>Slovakia</t>
  </si>
  <si>
    <t>Seychelles</t>
  </si>
  <si>
    <r>
      <t>Guatemala</t>
    </r>
    <r>
      <rPr>
        <vertAlign val="superscript"/>
        <sz val="10"/>
        <rFont val="Arial"/>
        <family val="2"/>
      </rPr>
      <t>2</t>
    </r>
  </si>
  <si>
    <t>Croatia</t>
  </si>
  <si>
    <t>Greece</t>
  </si>
  <si>
    <t>Samoa</t>
  </si>
  <si>
    <t>Mexico</t>
  </si>
  <si>
    <t>Gibraltar</t>
  </si>
  <si>
    <r>
      <t>Curacao</t>
    </r>
    <r>
      <rPr>
        <vertAlign val="superscript"/>
        <sz val="10"/>
        <rFont val="Arial"/>
        <family val="2"/>
      </rPr>
      <t>2</t>
    </r>
  </si>
  <si>
    <t>Venezuela</t>
  </si>
  <si>
    <t>US Virgin Islands</t>
  </si>
  <si>
    <t>Turks and Caicos Islands</t>
  </si>
  <si>
    <t>Bolivia</t>
  </si>
  <si>
    <t>Bulgaria</t>
  </si>
  <si>
    <r>
      <t>Belize</t>
    </r>
    <r>
      <rPr>
        <vertAlign val="superscript"/>
        <sz val="10"/>
        <rFont val="Arial"/>
        <family val="2"/>
      </rPr>
      <t>2</t>
    </r>
  </si>
  <si>
    <t>Brunei</t>
  </si>
  <si>
    <t>Monaco</t>
  </si>
  <si>
    <t>Estonia</t>
  </si>
  <si>
    <t>Maldives</t>
  </si>
  <si>
    <r>
      <t>Ghana</t>
    </r>
    <r>
      <rPr>
        <vertAlign val="superscript"/>
        <sz val="10"/>
        <rFont val="Arial"/>
        <family val="2"/>
      </rPr>
      <t>2</t>
    </r>
  </si>
  <si>
    <t>Dominica</t>
  </si>
  <si>
    <t>Lithuania</t>
  </si>
  <si>
    <t>Antigua and Barbuda</t>
  </si>
  <si>
    <t>Montenegro</t>
  </si>
  <si>
    <t>Cook Islands</t>
  </si>
  <si>
    <t>Grenada</t>
  </si>
  <si>
    <t>Macedonia</t>
  </si>
  <si>
    <r>
      <t>Botswana</t>
    </r>
    <r>
      <rPr>
        <vertAlign val="superscript"/>
        <sz val="10"/>
        <rFont val="Arial"/>
        <family val="2"/>
      </rPr>
      <t>2</t>
    </r>
  </si>
  <si>
    <t>Slovenia</t>
  </si>
  <si>
    <t>Andorra</t>
  </si>
  <si>
    <r>
      <t>Gambia</t>
    </r>
    <r>
      <rPr>
        <vertAlign val="superscript"/>
        <sz val="10"/>
        <rFont val="Arial"/>
        <family val="2"/>
      </rPr>
      <t>2</t>
    </r>
  </si>
  <si>
    <t>Trinidad and Tobago</t>
  </si>
  <si>
    <t>Nauru</t>
  </si>
  <si>
    <t>San Marino</t>
  </si>
  <si>
    <t>St. Lucia</t>
  </si>
  <si>
    <t>St. Vincent and the Grenadines</t>
  </si>
  <si>
    <t>Montserrat</t>
  </si>
  <si>
    <t>Sum of GSW of all jurisdictions not covered by the FSI</t>
  </si>
  <si>
    <t>Final Values (%)</t>
  </si>
  <si>
    <t>GSW 1 Final (%)</t>
  </si>
  <si>
    <t>GSW 2 Final (%)</t>
  </si>
  <si>
    <t>GSW 3 Final (%)</t>
  </si>
  <si>
    <t>Total</t>
  </si>
  <si>
    <t>Total FSI Jurisdictions GSW</t>
  </si>
  <si>
    <t>GSW 4 Final (%)</t>
  </si>
  <si>
    <t>GSW 5 Final (%)</t>
  </si>
  <si>
    <t>GSW 6 Final (%)</t>
  </si>
  <si>
    <t>GSW 7 Final (%)</t>
  </si>
  <si>
    <t>GSW 8 Final (%)</t>
  </si>
  <si>
    <t>SOURCES</t>
  </si>
  <si>
    <t>DESCRIPTION</t>
  </si>
  <si>
    <t>KI-1</t>
  </si>
  <si>
    <t>KI-2</t>
  </si>
  <si>
    <t>KI-3</t>
  </si>
  <si>
    <t>KI-4</t>
  </si>
  <si>
    <t>KI-5</t>
  </si>
  <si>
    <t>KI-6</t>
  </si>
  <si>
    <t>KI-7</t>
  </si>
  <si>
    <t>KI-8</t>
  </si>
  <si>
    <t>KI-9</t>
  </si>
  <si>
    <t>KI-10</t>
  </si>
  <si>
    <t>KI-11</t>
  </si>
  <si>
    <t>KI-12</t>
  </si>
  <si>
    <t>KI-13</t>
  </si>
  <si>
    <t>KI-14</t>
  </si>
  <si>
    <t>KI-15</t>
  </si>
  <si>
    <t>KI-16</t>
  </si>
  <si>
    <t>KI-17</t>
  </si>
  <si>
    <t>KI-18</t>
  </si>
  <si>
    <t>KI-19</t>
  </si>
  <si>
    <t>KI-20</t>
  </si>
  <si>
    <t>Switzerland</t>
  </si>
  <si>
    <t>USA</t>
  </si>
  <si>
    <t>Cayman Islands</t>
  </si>
  <si>
    <t>Hong Kong</t>
  </si>
  <si>
    <t>Singapore</t>
  </si>
  <si>
    <t>Luxembourg</t>
  </si>
  <si>
    <t>Germany</t>
  </si>
  <si>
    <t>Taiwan</t>
  </si>
  <si>
    <t>United Arab Emirates (Dubai)</t>
  </si>
  <si>
    <t>Guernsey</t>
  </si>
  <si>
    <t>Lebanon</t>
  </si>
  <si>
    <t>Panama</t>
  </si>
  <si>
    <t>Netherlands</t>
  </si>
  <si>
    <t>British Virgin Islands</t>
  </si>
  <si>
    <t>Bahrain</t>
  </si>
  <si>
    <t>Jersey</t>
  </si>
  <si>
    <t>Canada</t>
  </si>
  <si>
    <t>United Kingdom</t>
  </si>
  <si>
    <t>Cyprus</t>
  </si>
  <si>
    <t>Ireland</t>
  </si>
  <si>
    <t>Kenya</t>
  </si>
  <si>
    <t>Turkey</t>
  </si>
  <si>
    <t>Malaysia (Labuan)</t>
  </si>
  <si>
    <t>India</t>
  </si>
  <si>
    <t>Israel</t>
  </si>
  <si>
    <t>Austria</t>
  </si>
  <si>
    <t>Liberia</t>
  </si>
  <si>
    <t>Italy</t>
  </si>
  <si>
    <t>Australia</t>
  </si>
  <si>
    <t>Norway</t>
  </si>
  <si>
    <t>Romania</t>
  </si>
  <si>
    <t>Mauritius</t>
  </si>
  <si>
    <t>South Africa</t>
  </si>
  <si>
    <t>Belgium</t>
  </si>
  <si>
    <t>New Zealand</t>
  </si>
  <si>
    <t>Denmark</t>
  </si>
  <si>
    <t>Portugal (Madeira)</t>
  </si>
  <si>
    <t>Vanuatu</t>
  </si>
  <si>
    <t>Aruba</t>
  </si>
  <si>
    <t>Brazil</t>
  </si>
  <si>
    <t>Tanzania</t>
  </si>
  <si>
    <t>Guatemala</t>
  </si>
  <si>
    <t>Curacao</t>
  </si>
  <si>
    <t>Belize</t>
  </si>
  <si>
    <t>Ghana</t>
  </si>
  <si>
    <t>Botswana</t>
  </si>
  <si>
    <t>Gambia</t>
  </si>
  <si>
    <t>Rank</t>
  </si>
  <si>
    <r>
      <t>FSI Value</t>
    </r>
    <r>
      <rPr>
        <b/>
        <vertAlign val="superscript"/>
        <sz val="10"/>
        <rFont val="Arial"/>
        <family val="2"/>
      </rPr>
      <t>6</t>
    </r>
  </si>
  <si>
    <r>
      <t>FSI Share</t>
    </r>
    <r>
      <rPr>
        <b/>
        <vertAlign val="superscript"/>
        <sz val="10"/>
        <rFont val="Arial"/>
        <family val="2"/>
      </rPr>
      <t>7</t>
    </r>
  </si>
  <si>
    <r>
      <t>Secrecy Score</t>
    </r>
    <r>
      <rPr>
        <b/>
        <vertAlign val="superscript"/>
        <sz val="10"/>
        <rFont val="Arial"/>
        <family val="2"/>
      </rPr>
      <t>4</t>
    </r>
  </si>
  <si>
    <r>
      <t>Global Scale Weight</t>
    </r>
    <r>
      <rPr>
        <b/>
        <vertAlign val="superscript"/>
        <sz val="10"/>
        <rFont val="Arial"/>
        <family val="2"/>
      </rPr>
      <t>5</t>
    </r>
  </si>
  <si>
    <t>Narrative Report</t>
  </si>
  <si>
    <t>Y</t>
  </si>
  <si>
    <t>N</t>
  </si>
  <si>
    <r>
      <rPr>
        <b/>
        <sz val="9"/>
        <rFont val="Arial"/>
        <family val="2"/>
      </rPr>
      <t>Footnote 1:</t>
    </r>
    <r>
      <rPr>
        <sz val="9"/>
        <rFont val="Arial"/>
        <family val="2"/>
      </rPr>
      <t xml:space="preserve"> The territories marked in Dark Blue are Overseas Territories (OTs) and Crown Dependencies (CDs) where the Queen is head of state; powers to appoint key government officials rest with the British Crown; laws must be approved in London; and the UK government holds various other powers (see here for more details: www.financialsecrecyindex.com/PDF/UnitedKingdom.pdf). Territories marked in light blue are British Commonwealth territories which are not OTs or CDs but whose final court of appeal is the Judicial Committee of the Privy Council in London (see here for more details: http://www.taxjustice.net/cms/upload/pdf/Privy_Council_and_Secrecy_Scores.pdf).
To compute an FSI for the entire group of OTs and CDs (or also including the UK), we first need to calculate the group's joint Secrecy Score and joint Global Scale Weight. Calculating the joint Global Scale Weight is straightforward - we just sum up each jurisdiction's individual Global Scale Weight to arrive at 22.57% (or 5.2% excluding the UK). To combine the Secrecy Scores, we see at least four relevant options. Three of the four options result in the UK and its satellite network of secrecy jurisdictions to top the FSI by a large margin (read more on page 161, in: http://www.financialsecrecyindex.com/PDF/FSI-Methodology.pdf). Note that our list excludes many British Commonwealth realms where the Queen remains head of state.</t>
    </r>
  </si>
  <si>
    <r>
      <rPr>
        <b/>
        <sz val="9"/>
        <color theme="1"/>
        <rFont val="Arial"/>
        <family val="2"/>
      </rPr>
      <t>Footnote 2:</t>
    </r>
    <r>
      <rPr>
        <sz val="9"/>
        <color theme="1"/>
        <rFont val="Arial"/>
        <family val="2"/>
      </rPr>
      <t xml:space="preserve"> For these jurisdictions, we provide special narrative reports exploring the history and politics of their offshore sectors. You can read and download these reports by clicking on the country name.</t>
    </r>
  </si>
  <si>
    <r>
      <rPr>
        <b/>
        <sz val="9"/>
        <color theme="1"/>
        <rFont val="Arial"/>
        <family val="2"/>
      </rPr>
      <t xml:space="preserve">Footnote 3: </t>
    </r>
    <r>
      <rPr>
        <sz val="9"/>
        <color theme="1"/>
        <rFont val="Arial"/>
        <family val="2"/>
      </rPr>
      <t>For these jurisdictions, we took the secrecy score for the sub-national jurisdiction alone, but the Global Scale Weight (GSW) for the entire country. This is not ideal: we would prefer to use GSW data for sub-national jurisdictions - but this data is simply not available. As a result, these jurisdictions might be ranked higher in the index than is warranted.</t>
    </r>
  </si>
  <si>
    <r>
      <rPr>
        <b/>
        <sz val="9"/>
        <color theme="1"/>
        <rFont val="Arial"/>
        <family val="2"/>
      </rPr>
      <t>Footnote 4:</t>
    </r>
    <r>
      <rPr>
        <sz val="9"/>
        <color theme="1"/>
        <rFont val="Arial"/>
        <family val="2"/>
      </rPr>
      <t xml:space="preserve"> The Secrecy Scores are calculated based on 20 indicators. For full explanation of the methodology and data sources, please read our FSI-methodology document, here:  www.financialsecrecyindex.com/PDF/FSI-Methodology.pdf</t>
    </r>
  </si>
  <si>
    <r>
      <rPr>
        <b/>
        <sz val="9"/>
        <color theme="1"/>
        <rFont val="Arial"/>
        <family val="2"/>
      </rPr>
      <t xml:space="preserve">Footnote 5: </t>
    </r>
    <r>
      <rPr>
        <sz val="9"/>
        <color theme="1"/>
        <rFont val="Arial"/>
        <family val="2"/>
      </rPr>
      <t>The Global Scale Weight represent a jurisdiction's share in global financial services exports. For full explanation of the methodology and data sources, please read our FSI-methodology document, here: www.financialsecrecyindex.com/PDF/FSI-Methodology.pdf</t>
    </r>
  </si>
  <si>
    <r>
      <rPr>
        <b/>
        <sz val="9"/>
        <color theme="1"/>
        <rFont val="Arial"/>
        <family val="2"/>
      </rPr>
      <t xml:space="preserve">Footnote 6: </t>
    </r>
    <r>
      <rPr>
        <sz val="9"/>
        <color theme="1"/>
        <rFont val="Arial"/>
        <family val="2"/>
      </rPr>
      <t>The FSI Value is calculated by multiplying the cube of the Secrecy Score with the cube root of the Global Scale Weight. The final result is divided through by one hundred for presentational clarity.</t>
    </r>
  </si>
  <si>
    <r>
      <rPr>
        <b/>
        <sz val="9"/>
        <rFont val="Arial"/>
        <family val="2"/>
      </rPr>
      <t>Footnote 7:</t>
    </r>
    <r>
      <rPr>
        <sz val="9"/>
        <rFont val="Arial"/>
        <family val="2"/>
      </rPr>
      <t xml:space="preserve"> The FSI Share is calculated by summing up all FSI Values, and then dividing each countries FSI Value by the total sum, expressed in percentages.</t>
    </r>
  </si>
  <si>
    <t>Final-SS (Average)</t>
  </si>
  <si>
    <t>Total FSI Jurisdictions' GSW</t>
  </si>
  <si>
    <t>Banking Secrecy</t>
  </si>
  <si>
    <t>Company Ownership Registration</t>
  </si>
  <si>
    <t xml:space="preserve">Trusts &amp; Private Foundations </t>
  </si>
  <si>
    <t>Freeport &amp; Real Estate</t>
  </si>
  <si>
    <t>Limited Partnerships</t>
  </si>
  <si>
    <t>Company Ownership Publication</t>
  </si>
  <si>
    <t>Company Accounts Publication</t>
  </si>
  <si>
    <t>Country-by-Country Reporting</t>
  </si>
  <si>
    <t>Corporate Tax Disclosure</t>
  </si>
  <si>
    <t>Legal Entity Identifier</t>
  </si>
  <si>
    <t>Tax Admin. Capacity</t>
  </si>
  <si>
    <t>Personal Income Tax</t>
  </si>
  <si>
    <t>Promotion of Tax Evasion</t>
  </si>
  <si>
    <t>Tax Court Secrecy</t>
  </si>
  <si>
    <t>Harmful Structures</t>
  </si>
  <si>
    <t>Public Statistics</t>
  </si>
  <si>
    <t>Anti-Money Laundering</t>
  </si>
  <si>
    <t>Automatic Exchange of Info</t>
  </si>
  <si>
    <t>Bilateral Treaties</t>
  </si>
  <si>
    <t>Int'l Legal Cooperation</t>
  </si>
  <si>
    <t>Final Values (absolutes, in USD)</t>
  </si>
  <si>
    <t>Multiplier to derive extrapolated values (established through regression analysis)</t>
  </si>
  <si>
    <r>
      <t xml:space="preserve">GSW 1 Final extrapolated (abolsutes, in USD)                   </t>
    </r>
    <r>
      <rPr>
        <i/>
        <sz val="10"/>
        <rFont val="Arial"/>
        <family val="2"/>
      </rPr>
      <t>[Raw data 2, 3 or 4 multiplied by the multiplier to estimate raw data 1]</t>
    </r>
  </si>
  <si>
    <r>
      <t xml:space="preserve">GSW 1 Final extrapolated (abolsutes, in USD) </t>
    </r>
    <r>
      <rPr>
        <i/>
        <sz val="10"/>
        <rFont val="Arial"/>
        <family val="2"/>
      </rPr>
      <t>[Raw data 2, 3 or 4 multiplied by the multiplier to estimate raw data 1]</t>
    </r>
  </si>
  <si>
    <r>
      <t xml:space="preserve">GSW 2 Final extrapolated (abolsutes, in USD) </t>
    </r>
    <r>
      <rPr>
        <i/>
        <sz val="10"/>
        <rFont val="Arial"/>
        <family val="2"/>
      </rPr>
      <t>[Raw data 3 or 4 multiplied by the multiplier to estimate raw data 5]</t>
    </r>
  </si>
  <si>
    <r>
      <t xml:space="preserve">GSW 3 Final extrapolated (abolsutes, in USD) </t>
    </r>
    <r>
      <rPr>
        <i/>
        <sz val="10"/>
        <rFont val="Arial"/>
        <family val="2"/>
      </rPr>
      <t>[Raw data 2 multiplied by the multiplier to estimate raw data 4]</t>
    </r>
  </si>
  <si>
    <r>
      <t xml:space="preserve">GSW 4 Final extrapolated (abolsutes, in USD) </t>
    </r>
    <r>
      <rPr>
        <i/>
        <sz val="10"/>
        <rFont val="Arial"/>
        <family val="2"/>
      </rPr>
      <t>[Raw data 3 or 4 multiplied by the multiplier to estimate raw data 6]</t>
    </r>
  </si>
  <si>
    <r>
      <t xml:space="preserve">GSW 5 Final extrapolated (abolsutes, in USD) </t>
    </r>
    <r>
      <rPr>
        <i/>
        <sz val="10"/>
        <rFont val="Arial"/>
        <family val="2"/>
      </rPr>
      <t>[Raw data 2, 3 or 4 multiplied by the multiplier to estimate raw data 7]</t>
    </r>
  </si>
  <si>
    <r>
      <t xml:space="preserve">GSW 6 Final extrapolated (abolsutes, in USD) </t>
    </r>
    <r>
      <rPr>
        <i/>
        <sz val="10"/>
        <rFont val="Arial"/>
        <family val="2"/>
      </rPr>
      <t>[Raw data 2, 3 or 4 multiplied by the multiplier to estimate raw data 8]</t>
    </r>
  </si>
  <si>
    <t>GSW 7 final (absolutes, in USD)</t>
  </si>
  <si>
    <t>GSW 8 final (absolutes, in USD)</t>
  </si>
  <si>
    <t>United States</t>
  </si>
  <si>
    <t>United Arab Emirates</t>
  </si>
  <si>
    <t>Malaysia</t>
  </si>
  <si>
    <t>Portugal</t>
  </si>
  <si>
    <t>Slovak Republic</t>
  </si>
  <si>
    <t>Reunion</t>
  </si>
  <si>
    <t>Syria</t>
  </si>
  <si>
    <t>West Bank and Gaza</t>
  </si>
  <si>
    <t>Guinea-Bissau</t>
  </si>
  <si>
    <t>Benin</t>
  </si>
  <si>
    <t>Moldova</t>
  </si>
  <si>
    <t>Vatican</t>
  </si>
  <si>
    <t>French Guiana</t>
  </si>
  <si>
    <t>Guinea</t>
  </si>
  <si>
    <t>Algeria</t>
  </si>
  <si>
    <t>Mali</t>
  </si>
  <si>
    <t>Faroe Islands</t>
  </si>
  <si>
    <t>Ingushetia</t>
  </si>
  <si>
    <t>Yemen</t>
  </si>
  <si>
    <t>Bangladesh</t>
  </si>
  <si>
    <t>Zanzibar</t>
  </si>
  <si>
    <t>New Caledonia</t>
  </si>
  <si>
    <t>Campione d'Italia</t>
  </si>
  <si>
    <t>Morocco</t>
  </si>
  <si>
    <t>Sudan</t>
  </si>
  <si>
    <t>Tuvalu</t>
  </si>
  <si>
    <t>Cameroon</t>
  </si>
  <si>
    <t>Angola</t>
  </si>
  <si>
    <t>Western Sahara</t>
  </si>
  <si>
    <t>Kosovo</t>
  </si>
  <si>
    <t>South Georgia and the South Sandwich Islands</t>
  </si>
  <si>
    <t>Somalia</t>
  </si>
  <si>
    <t>Bosnia and Herzegovina</t>
  </si>
  <si>
    <t>Argentina</t>
  </si>
  <si>
    <t>Qatar</t>
  </si>
  <si>
    <t>Niue</t>
  </si>
  <si>
    <t>Zambia</t>
  </si>
  <si>
    <t>Palestine</t>
  </si>
  <si>
    <t>Vietnam</t>
  </si>
  <si>
    <t>Georgia</t>
  </si>
  <si>
    <t>Suriname</t>
  </si>
  <si>
    <t>Burundi</t>
  </si>
  <si>
    <t>El Salvador</t>
  </si>
  <si>
    <t>Oman</t>
  </si>
  <si>
    <t>Tokelau</t>
  </si>
  <si>
    <t>Afghanistan</t>
  </si>
  <si>
    <t>Bhutan</t>
  </si>
  <si>
    <t>Papua New Guinea</t>
  </si>
  <si>
    <t>Solomon Islands</t>
  </si>
  <si>
    <t>Palau</t>
  </si>
  <si>
    <t>Kiribati</t>
  </si>
  <si>
    <t>Anjouan</t>
  </si>
  <si>
    <t>Ceuta</t>
  </si>
  <si>
    <t>Iran</t>
  </si>
  <si>
    <t>French Southern and Antarctic Lands</t>
  </si>
  <si>
    <t>Kuwait</t>
  </si>
  <si>
    <t>Turkmenistan</t>
  </si>
  <si>
    <t>Tunisia</t>
  </si>
  <si>
    <t>Armenia</t>
  </si>
  <si>
    <t>Uganda</t>
  </si>
  <si>
    <t>Congo, Rep. of</t>
  </si>
  <si>
    <t>Nigeria</t>
  </si>
  <si>
    <t>Comoros</t>
  </si>
  <si>
    <t>Alderney</t>
  </si>
  <si>
    <t>Falkland Islands</t>
  </si>
  <si>
    <t>Togo</t>
  </si>
  <si>
    <t>Netherlands Antilles</t>
  </si>
  <si>
    <t>Colombia</t>
  </si>
  <si>
    <t>Senegal</t>
  </si>
  <si>
    <t>Chad</t>
  </si>
  <si>
    <t>Madagascar</t>
  </si>
  <si>
    <t>Djibouti</t>
  </si>
  <si>
    <t>Guam</t>
  </si>
  <si>
    <t>Timor-Leste</t>
  </si>
  <si>
    <t>US Pacific Islands</t>
  </si>
  <si>
    <t>Mauritania</t>
  </si>
  <si>
    <t>Saint Helena</t>
  </si>
  <si>
    <t>Guiana</t>
  </si>
  <si>
    <t>Tonga</t>
  </si>
  <si>
    <t>Cape Verde</t>
  </si>
  <si>
    <t>Congo, Dem. Rep. of</t>
  </si>
  <si>
    <t>St. Martin</t>
  </si>
  <si>
    <t>Cocos Islands</t>
  </si>
  <si>
    <t>Heard Island and McDonald Islands</t>
  </si>
  <si>
    <t>Belarus</t>
  </si>
  <si>
    <t>Tajikistan</t>
  </si>
  <si>
    <t>Svalbard and Jan Mayen Islands</t>
  </si>
  <si>
    <t>Equatorial Guinea</t>
  </si>
  <si>
    <t>Honduras</t>
  </si>
  <si>
    <t>Ethiopia</t>
  </si>
  <si>
    <t>Central African Republic</t>
  </si>
  <si>
    <t>Iraq</t>
  </si>
  <si>
    <t>Ecuador</t>
  </si>
  <si>
    <t>Mozambique</t>
  </si>
  <si>
    <t>Laos</t>
  </si>
  <si>
    <t>Uzbekistan</t>
  </si>
  <si>
    <t>Malawi</t>
  </si>
  <si>
    <t>Rwanda</t>
  </si>
  <si>
    <t>American Samoa</t>
  </si>
  <si>
    <t>Kyrgyz Republic</t>
  </si>
  <si>
    <t>Cambodia</t>
  </si>
  <si>
    <t>Cuba</t>
  </si>
  <si>
    <t>Jamaica</t>
  </si>
  <si>
    <t>Wallis and Fortuna</t>
  </si>
  <si>
    <t>Sri Lanka</t>
  </si>
  <si>
    <t>Swaziland</t>
  </si>
  <si>
    <t>Albania</t>
  </si>
  <si>
    <t>Mayotte</t>
  </si>
  <si>
    <t>Greenland</t>
  </si>
  <si>
    <t>Kazakhstan</t>
  </si>
  <si>
    <t>Norfolk Island</t>
  </si>
  <si>
    <t>Mongolia</t>
  </si>
  <si>
    <t>Peru</t>
  </si>
  <si>
    <t>Sierra Leone</t>
  </si>
  <si>
    <t>St. Pierre and Miquelon</t>
  </si>
  <si>
    <t>Myanmar</t>
  </si>
  <si>
    <t>French Polynesia</t>
  </si>
  <si>
    <t>Serbia</t>
  </si>
  <si>
    <t>Christmas Island</t>
  </si>
  <si>
    <t>Bouvet Island</t>
  </si>
  <si>
    <t>North Korea</t>
  </si>
  <si>
    <t>Northern Mariana Islands</t>
  </si>
  <si>
    <t>South Sudan</t>
  </si>
  <si>
    <t>Libya</t>
  </si>
  <si>
    <t>Pitcairn</t>
  </si>
  <si>
    <t>Cote d'Ivoire</t>
  </si>
  <si>
    <t>Azerbaijan</t>
  </si>
  <si>
    <t>Martinique</t>
  </si>
  <si>
    <t>Fiji</t>
  </si>
  <si>
    <t>Eritrea and Ethiopia</t>
  </si>
  <si>
    <t>British Indian Ocean Territory</t>
  </si>
  <si>
    <t>Channel Islands</t>
  </si>
  <si>
    <t>Eritrea</t>
  </si>
  <si>
    <t>Gabon</t>
  </si>
  <si>
    <t>Micronesia</t>
  </si>
  <si>
    <t>Jordan</t>
  </si>
  <si>
    <t>Haiti</t>
  </si>
  <si>
    <t>Lesotho</t>
  </si>
  <si>
    <t>Nepal</t>
  </si>
  <si>
    <t>Niger</t>
  </si>
  <si>
    <t>Curacao and St. Maarten</t>
  </si>
  <si>
    <t>Bonaire, Sint Eustatius and Saba</t>
  </si>
  <si>
    <t>Zimbabwe</t>
  </si>
  <si>
    <t>Sint Maarten</t>
  </si>
  <si>
    <t>Pakistan</t>
  </si>
  <si>
    <t>Nicaragua</t>
  </si>
  <si>
    <t>Turkish Republic of Northern Cyprus</t>
  </si>
  <si>
    <t>Sao Tome and Principe</t>
  </si>
  <si>
    <t>Guadeloupe</t>
  </si>
  <si>
    <t>Namibia</t>
  </si>
  <si>
    <t>Burkina Faso</t>
  </si>
  <si>
    <t>Egypt</t>
  </si>
  <si>
    <t>Covered by FSI?</t>
  </si>
  <si>
    <t>FSI</t>
  </si>
  <si>
    <t>Non-FSI</t>
  </si>
  <si>
    <r>
      <t xml:space="preserve">GSW 1 Final extrapolated (absolutes, in USD) </t>
    </r>
    <r>
      <rPr>
        <sz val="10"/>
        <rFont val="Arial"/>
        <family val="2"/>
      </rPr>
      <t>[IMF - BoP - Export of Financial Services]</t>
    </r>
  </si>
  <si>
    <r>
      <t>Raw data 1 (absolutes, in USD)</t>
    </r>
    <r>
      <rPr>
        <sz val="10"/>
        <rFont val="Arial"/>
        <family val="2"/>
      </rPr>
      <t xml:space="preserve"> [IMF BoP - Export of Financial Services]</t>
    </r>
  </si>
  <si>
    <r>
      <t xml:space="preserve">Raw data 5 (absolutes, in USD) </t>
    </r>
    <r>
      <rPr>
        <sz val="10"/>
        <rFont val="Arial"/>
        <family val="2"/>
      </rPr>
      <t>[UNCTAD inward FDI]</t>
    </r>
  </si>
  <si>
    <r>
      <t xml:space="preserve">Raw data 4 (absolutes, in USD) </t>
    </r>
    <r>
      <rPr>
        <sz val="10"/>
        <rFont val="Arial"/>
        <family val="2"/>
      </rPr>
      <t>[IMF cpis_liab_der]</t>
    </r>
  </si>
  <si>
    <r>
      <t xml:space="preserve">GSW 3 Final (absolutes, in USD) </t>
    </r>
    <r>
      <rPr>
        <sz val="10"/>
        <rFont val="Arial"/>
        <family val="2"/>
      </rPr>
      <t>[IMF cpis_liab_der]</t>
    </r>
  </si>
  <si>
    <r>
      <t xml:space="preserve">GSW 2 Final extrapolated (absolutes, in USD) </t>
    </r>
    <r>
      <rPr>
        <sz val="10"/>
        <rFont val="Arial"/>
        <family val="2"/>
      </rPr>
      <t>[UNCTAD inward FDI]</t>
    </r>
  </si>
  <si>
    <r>
      <t xml:space="preserve">Raw data 6 (absolutes, in USD) </t>
    </r>
    <r>
      <rPr>
        <sz val="10"/>
        <color theme="0"/>
        <rFont val="Arial"/>
        <family val="2"/>
      </rPr>
      <t>[UNCTAD trade in services export]</t>
    </r>
  </si>
  <si>
    <r>
      <t xml:space="preserve">Raw data 7 (absolutes, in USD) </t>
    </r>
    <r>
      <rPr>
        <sz val="10"/>
        <color theme="0"/>
        <rFont val="Arial"/>
        <family val="2"/>
      </rPr>
      <t>[ComTrade trade in goods exports]</t>
    </r>
  </si>
  <si>
    <r>
      <t xml:space="preserve">Raw data 8 (absolutes, in USD) </t>
    </r>
    <r>
      <rPr>
        <sz val="10"/>
        <color theme="0"/>
        <rFont val="Arial"/>
        <family val="2"/>
      </rPr>
      <t>[BIS claims_all]</t>
    </r>
  </si>
  <si>
    <r>
      <t xml:space="preserve">Raw data 2 (absolutes, in USD) </t>
    </r>
    <r>
      <rPr>
        <sz val="10"/>
        <rFont val="Arial"/>
        <family val="2"/>
      </rPr>
      <t>[IMF BoP-Assets]</t>
    </r>
  </si>
  <si>
    <r>
      <t xml:space="preserve">GSW 4 Final extrapoilated (absolutes, in USD) </t>
    </r>
    <r>
      <rPr>
        <sz val="10"/>
        <color theme="0"/>
        <rFont val="Arial"/>
        <family val="2"/>
      </rPr>
      <t>[UNCTAD trade in services export]</t>
    </r>
  </si>
  <si>
    <r>
      <t xml:space="preserve">GSW 5 Final extrapolated (absolutes, in USD) </t>
    </r>
    <r>
      <rPr>
        <sz val="10"/>
        <color theme="0"/>
        <rFont val="Arial"/>
        <family val="2"/>
      </rPr>
      <t>[ComTrade trade in goods exports]</t>
    </r>
  </si>
  <si>
    <r>
      <t xml:space="preserve">GSW 6 Final extrapolated (absolutes, in USD) </t>
    </r>
    <r>
      <rPr>
        <sz val="10"/>
        <color theme="0"/>
        <rFont val="Arial"/>
        <family val="2"/>
      </rPr>
      <t>[BIS claims_all]</t>
    </r>
  </si>
  <si>
    <r>
      <t xml:space="preserve">Raw data 3 (absolutes, in USD) </t>
    </r>
    <r>
      <rPr>
        <sz val="10"/>
        <rFont val="Arial"/>
        <family val="2"/>
      </rPr>
      <t>[IMF cpis_assets]</t>
    </r>
  </si>
  <si>
    <t>Raw Data 1: IMF BoP Exports of Financial Services: http://data.imf.org/?sk=7A51304B-6426-40C0-83DD-CA473CA1FD52&amp;sId=1409773422141; November 20, 2017.</t>
  </si>
  <si>
    <t>Raw Data 2: IMF BoP Assets: http://data.imf.org/?sk=7A51304B-6426-40C0-83DD-CA473CA1FD52&amp;sId=1409773422141; November 20, 2017.</t>
  </si>
  <si>
    <t>Raw Data 3: IMF CPIS Assets: http://data.imf.org/CPIS; December 13, 2017.</t>
  </si>
  <si>
    <t>Raw Data 4: IMF CPIS Liabilities Der: http://data.imf.org/CPIS; December 13, 2017.</t>
  </si>
  <si>
    <t>Raw Data 6: UNCTAD Trade in Services Exports: http://unctadstat.unctad.org/wds/TableViewer/tableView.aspx, November 24, 2017.</t>
  </si>
  <si>
    <t>Raw Data 7: ComTrade Trade in Goods Exports: https://comtrade.un.org/data/; December 10, 2017.</t>
  </si>
  <si>
    <t>Raw Data 5: UNCTAD Inward FDI: http://unctadstat.unctad.org/wds/ReportFolders/reportFolders.aspx?sCS_ChosenLang=en; November 28, 2017.</t>
  </si>
  <si>
    <t>Raw Data 8: BIS locational bank deposits: http://stats.bis.org/statx/toc/LBS.html; November 15, 2017.</t>
  </si>
  <si>
    <r>
      <rPr>
        <b/>
        <sz val="11"/>
        <color rgb="FF000000"/>
        <rFont val="Calibri"/>
        <family val="2"/>
        <scheme val="minor"/>
      </rPr>
      <t>Extrapolation Calculations:</t>
    </r>
    <r>
      <rPr>
        <sz val="11"/>
        <color rgb="FF000000"/>
        <rFont val="Calibri"/>
        <family val="2"/>
        <scheme val="minor"/>
      </rPr>
      <t xml:space="preserve"> For jurisdictions for which data is missing for exports of financial services (IMF raw data 1), we had to extrapolate values from other sources (e.g. assets based on IMF's Balance of Payments Statistics [raw data 2], assets based on IMF's CPIS [raw data 3] or liabilities based on IMF's CPIS [raw data 4]) to obtain a value that is a proxy for exports of financial services (IMF raw data 1), so that we can compare apples to apples. The extrapolation involves finding a value by which to multiply each alternative raw data (e.g. raw data 2, 3 or 4) to estimate a value for raw data 1. This is done using regression analysis. Basically, this means that we calculated the relationships between raw data 1 and raw data 2 for all those countries for which we had both values. Then we apply the value of this relationship to those countries that lack values for raw data 1. For example, imagine that 80 countries had values of raw data 1 and 2. We calculated that on average for these 80 countries the following rule applies: raw data 1 = raw data 2 x 0.5. We assume that this relationship will apply to all countries. Therefore, for countries that only have raw data 2 (but lack raw data 1), we multiplied the raw data 2 value by 0.5 to estimate their raw data 1 value. We also did this for raw data 3 and 4, because not all countries had values for raw data 2 and 3, respectively.</t>
    </r>
  </si>
  <si>
    <r>
      <rPr>
        <b/>
        <sz val="11"/>
        <color rgb="FF000000"/>
        <rFont val="Calibri"/>
        <family val="2"/>
        <scheme val="minor"/>
      </rPr>
      <t>Raw Data 1: Export of Financial Services:</t>
    </r>
    <r>
      <rPr>
        <sz val="11"/>
        <color rgb="FF000000"/>
        <rFont val="Calibri"/>
        <family val="2"/>
        <scheme val="minor"/>
      </rPr>
      <t xml:space="preserve"> "Financial services cover financial intermediary and auxiliary services, except insurance and pension fund services. These services include those usually provided by banks and other financial corporations. They include deposit taking and lending, letters of credit, credit card services, commissions and charges related to financial leasing, factoring, underwriting, and clearing of payments. Also included are financial advisory services, custody of financial assets or bullion, financial asset management, monitoring services, liquidity provision services, risk assumption services other than insurance, merger and acquisition services, credit rating services, stock exchange services, and trust services" (IMF BoP Manual 6, p. 172).</t>
    </r>
  </si>
  <si>
    <r>
      <rPr>
        <b/>
        <sz val="11"/>
        <color theme="1"/>
        <rFont val="Calibri"/>
        <family val="2"/>
        <scheme val="minor"/>
      </rPr>
      <t>Source</t>
    </r>
    <r>
      <rPr>
        <sz val="11"/>
        <color theme="1"/>
        <rFont val="Calibri"/>
        <family val="2"/>
        <scheme val="minor"/>
      </rPr>
      <t>: International Monetary Fund 2009: Balance of Payments and International Investment Position Manual, Washington D.C, in: http://www.imf.org/external/pubs/ft/bop/2007/pdf/bpm6.pdf; 7.5.2018.</t>
    </r>
  </si>
  <si>
    <r>
      <t xml:space="preserve">Raw Data 2: Filtered assets: </t>
    </r>
    <r>
      <rPr>
        <sz val="11"/>
        <color rgb="FF000000"/>
        <rFont val="Calibri"/>
        <family val="2"/>
        <scheme val="minor"/>
      </rPr>
      <t>Filtered assets are total assets (from IIP BOPS) minus foreign direct investment, reserve assets, and all assets belonging to general government and monetary authorities.</t>
    </r>
    <r>
      <rPr>
        <b/>
        <sz val="11"/>
        <color rgb="FF000000"/>
        <rFont val="Calibri"/>
        <family val="2"/>
        <scheme val="minor"/>
      </rPr>
      <t xml:space="preserve"> </t>
    </r>
    <r>
      <rPr>
        <sz val="11"/>
        <color rgb="FF000000"/>
        <rFont val="Calibri"/>
        <family val="2"/>
        <scheme val="minor"/>
      </rPr>
      <t>(The original total assets series is more general, taken from the BOPS IIP database and has the following definition: "Economic assets are resources over which ownership rights are enforced and from which future economic benefits may flow to the owner. They include fixed assets, such as equipment and research and development, that are used repeatedly or continuously in production over more than one year. They also include inventories, valuables, nonproduced assets, and financial assets.")</t>
    </r>
  </si>
  <si>
    <r>
      <rPr>
        <b/>
        <sz val="11"/>
        <color rgb="FF000000"/>
        <rFont val="Calibri"/>
        <family val="2"/>
        <scheme val="minor"/>
      </rPr>
      <t xml:space="preserve">Extrapolation Calculations: </t>
    </r>
    <r>
      <rPr>
        <sz val="11"/>
        <color rgb="FF000000"/>
        <rFont val="Calibri"/>
        <family val="2"/>
        <scheme val="minor"/>
      </rPr>
      <t>For jurisdictions for which data is missing for exports of financial services (IMF raw data 1), we had to extrapolate values from other sources (e.g. assets based on IMF's Balance of Payments Statistics [raw data 2], assets based on IMF's CPIS [raw data 3] or liabilities based on IMF's CPIS [raw data 4]) to obtain a value that is a proxy for exports of financial services (IMF raw data 1), so that we can compare apples to apples. The extrapolation involves finding a value by which to multiply each alternative raw data (e.g. raw data 2, 3 or 4) to estimate a value for raw data 1. This is done using regression analysis. Basically, this means that we calculated the relationships between raw data 1 and raw data 2 for all those countries for which we had both values. Then we apply the value of this relationship to those countries that lack values for raw data 1. For example, imagine that 80 countries had values of raw data 1 and 2. We calculated that on average for these 80 countries the following rule applies: raw data 1 = raw data 2 x 0.5. We assume that this relationship will apply to all countries. Therefore, for countries that only have raw data 2 (but lack raw data 1), we multiplied the raw data 2 value by 0.5 to estimate their raw data 1 value. We also did this for raw data 3 and 4, because not all countries had values for raw data 2 and 3, respectively. This extrapolation techique has been pioneered by the IMF, in: Zoromé, Ahmed 2007: Concept of Offshore Financial Centers: In Search of an Operational Definition (IMF Working Paper), Washington, DC.</t>
    </r>
  </si>
  <si>
    <r>
      <t xml:space="preserve">Raw Data 3: Assets: Total portfolio assets </t>
    </r>
    <r>
      <rPr>
        <sz val="11"/>
        <color rgb="FF000000"/>
        <rFont val="Calibri"/>
        <family val="2"/>
        <scheme val="minor"/>
      </rPr>
      <t>(from the IMF's CPIS, which has higher coverage than the IMF's BOPS IIP assets data used in Raw Data 2).</t>
    </r>
  </si>
  <si>
    <r>
      <t xml:space="preserve">Raw Data 4: Liabilities (or claims): </t>
    </r>
    <r>
      <rPr>
        <sz val="11"/>
        <color rgb="FF000000"/>
        <rFont val="Calibri"/>
        <family val="2"/>
        <scheme val="minor"/>
      </rPr>
      <t>A claim is a financial instrument that gives rise to an economic asset that has a counterpart liability. Claims arise from contractual relationships entered into when one institutional unit promises to provide funds or other resources to another in the future. (Usually, funds or resources are supplied at the beginning of the relationship, but not in the case of futures contracts.)</t>
    </r>
  </si>
  <si>
    <r>
      <t xml:space="preserve">Raw Data 5: Inward foreign direct investment: </t>
    </r>
    <r>
      <rPr>
        <sz val="11"/>
        <color rgb="FF000000"/>
        <rFont val="Calibri"/>
        <family val="2"/>
        <scheme val="minor"/>
      </rPr>
      <t>Foreign direct investment (FDI) is defined as an investment involving a long term relationship and reflecting a lasting interest and control by a resident entity in one economy (foreign direct investor or parent enterprise) in an enterprise resident in an economy other than that of the foreign direct investor (FDI enterprise or affiliate enterprise or foreign affiliate). FDI implies that the investor exerts a significant degree of influence on the management of the enterprise resident in the other economy. Such investment involves both the initial transaction between the two entities and all subsequent transactions between them and among foreign affiliates, both incorporated and unincorporated. FDI may be undertaken by individuals as well as business entities.</t>
    </r>
  </si>
  <si>
    <r>
      <t xml:space="preserve">Raw Data 6: Trade in services: </t>
    </r>
    <r>
      <rPr>
        <sz val="11"/>
        <color rgb="FF000000"/>
        <rFont val="Calibri"/>
        <family val="2"/>
        <scheme val="minor"/>
      </rPr>
      <t>Trade in services results from intangible actions such as transportation, travel, maintenance and repairs, business services, royalties or licensing.</t>
    </r>
  </si>
  <si>
    <r>
      <t xml:space="preserve">Raw Data 7: Trade in goods: </t>
    </r>
    <r>
      <rPr>
        <sz val="11"/>
        <color rgb="FF000000"/>
        <rFont val="Calibri"/>
        <family val="2"/>
        <scheme val="minor"/>
      </rPr>
      <t xml:space="preserve">Exports of goods are credits of goods as reported in the current account of the balance of payments (BOP). Goods include general merchandise on a BOP basis, goods under "merchanting" and nonmonetary gold. In order for a transaction to be recorded under "goods", a change of ownership from/to a resident of a local country to/from a non-resident in a foreign country has to take place. </t>
    </r>
  </si>
  <si>
    <r>
      <t xml:space="preserve">Raw Data 8: Locational bank deposits: </t>
    </r>
    <r>
      <rPr>
        <sz val="11"/>
        <color rgb="FF000000"/>
        <rFont val="Calibri"/>
        <family val="2"/>
        <scheme val="minor"/>
      </rPr>
      <t>The LBS provide information about the currency composition of banks’ balance sheets and the geographical breakdown of their counterparties. They capture outstanding claims and liabilities of internationally active banks located in reporting countries against counterparties residing in more than 200 countries. Banks record their positions on an unconsolidated basis, including intragroup positions between offices of the same banking group. The data are compiled following principles that are consistent with balance of payments statistics. Currently banking offices located in 47 countries, including many offshore financial centres, report the LBS. The LBS capture around 93% of all cross-border interbank business.</t>
    </r>
  </si>
  <si>
    <t>This Version: 10 June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</si>
</sst>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0"/>
      <name val="Arial"/>
      <family val="2"/>
    </font>
    <font>
      <b/>
      <sz val="10"/>
      <color theme="0"/>
      <name val="Arial"/>
      <family val="2"/>
    </font>
    <font>
      <sz val="10"/>
      <name val="Arial"/>
      <family val="2"/>
    </font>
    <font>
      <sz val="10"/>
      <color theme="0"/>
      <name val="Arial"/>
      <family val="2"/>
    </font>
    <font>
      <sz val="10"/>
      <color rgb="FFFF0000"/>
      <name val="Arial"/>
      <family val="2"/>
    </font>
    <font>
      <sz val="11"/>
      <name val="Calibri"/>
      <family val="2"/>
      <scheme val="minor"/>
    </font>
    <font>
      <vertAlign val="superscript"/>
      <sz val="10"/>
      <name val="Arial"/>
      <family val="2"/>
    </font>
    <font>
      <u/>
      <sz val="11"/>
      <color theme="1"/>
      <name val="Calibri"/>
      <family val="2"/>
      <scheme val="minor"/>
    </font>
    <font>
      <u/>
      <sz val="11"/>
      <color theme="10"/>
      <name val="Calibri"/>
      <family val="2"/>
      <scheme val="minor"/>
    </font>
    <font>
      <sz val="11"/>
      <color theme="1"/>
      <name val="Calibri"/>
      <family val="2"/>
      <charset val="238"/>
      <scheme val="minor"/>
    </font>
    <font>
      <b/>
      <vertAlign val="superscript"/>
      <sz val="10"/>
      <name val="Arial"/>
      <family val="2"/>
    </font>
    <font>
      <sz val="9"/>
      <name val="Arial"/>
      <family val="2"/>
    </font>
    <font>
      <b/>
      <sz val="9"/>
      <name val="Arial"/>
      <family val="2"/>
    </font>
    <font>
      <sz val="9"/>
      <color theme="1"/>
      <name val="Arial"/>
      <family val="2"/>
    </font>
    <font>
      <b/>
      <sz val="9"/>
      <color theme="1"/>
      <name val="Arial"/>
      <family val="2"/>
    </font>
    <font>
      <b/>
      <sz val="9"/>
      <color theme="1"/>
      <name val="Calibri"/>
      <family val="2"/>
      <scheme val="minor"/>
    </font>
    <font>
      <sz val="9"/>
      <color theme="1"/>
      <name val="Calibri"/>
      <family val="2"/>
      <scheme val="minor"/>
    </font>
    <font>
      <i/>
      <sz val="10"/>
      <name val="Arial"/>
      <family val="2"/>
    </font>
    <font>
      <sz val="11"/>
      <color rgb="FF000000"/>
      <name val="Calibri"/>
      <family val="2"/>
      <scheme val="minor"/>
    </font>
    <font>
      <b/>
      <sz val="11"/>
      <color rgb="FF000000"/>
      <name val="Calibri"/>
      <family val="2"/>
      <scheme val="minor"/>
    </font>
    <font>
      <i/>
      <sz val="11"/>
      <color rgb="FF000000"/>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rgb="FFC00000"/>
        <bgColor indexed="64"/>
      </patternFill>
    </fill>
    <fill>
      <patternFill patternType="solid">
        <fgColor rgb="FF7030A0"/>
        <bgColor indexed="64"/>
      </patternFill>
    </fill>
    <fill>
      <patternFill patternType="solid">
        <fgColor rgb="FF00B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59999389629810485"/>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diagonal/>
    </border>
  </borders>
  <cellStyleXfs count="4">
    <xf numFmtId="0" fontId="0" fillId="0" borderId="0"/>
    <xf numFmtId="9" fontId="1" fillId="0" borderId="0" applyFont="0" applyFill="0" applyBorder="0" applyAlignment="0" applyProtection="0"/>
    <xf numFmtId="0" fontId="12" fillId="0" borderId="0" applyNumberFormat="0" applyFill="0" applyBorder="0" applyAlignment="0" applyProtection="0"/>
    <xf numFmtId="0" fontId="13" fillId="0" borderId="0"/>
  </cellStyleXfs>
  <cellXfs count="211">
    <xf numFmtId="0" fontId="0" fillId="0" borderId="0" xfId="0"/>
    <xf numFmtId="0" fontId="4" fillId="0" borderId="5" xfId="0" applyFont="1" applyFill="1" applyBorder="1" applyAlignment="1">
      <alignment horizontal="center"/>
    </xf>
    <xf numFmtId="0" fontId="4" fillId="0" borderId="5" xfId="0" applyFont="1" applyFill="1" applyBorder="1" applyAlignment="1">
      <alignment wrapText="1"/>
    </xf>
    <xf numFmtId="0" fontId="4" fillId="4" borderId="5" xfId="0" applyFont="1" applyFill="1" applyBorder="1" applyAlignment="1">
      <alignment wrapText="1"/>
    </xf>
    <xf numFmtId="0" fontId="4" fillId="10" borderId="5" xfId="0" applyFont="1" applyFill="1" applyBorder="1" applyAlignment="1">
      <alignment wrapText="1"/>
    </xf>
    <xf numFmtId="0" fontId="4" fillId="11" borderId="5" xfId="0" applyFont="1" applyFill="1" applyBorder="1" applyAlignment="1">
      <alignment wrapText="1"/>
    </xf>
    <xf numFmtId="0" fontId="4" fillId="2" borderId="6" xfId="0" applyFont="1" applyFill="1" applyBorder="1" applyAlignment="1">
      <alignment wrapText="1"/>
    </xf>
    <xf numFmtId="0" fontId="4" fillId="0" borderId="7" xfId="0" applyFont="1" applyFill="1" applyBorder="1" applyAlignment="1">
      <alignment wrapText="1"/>
    </xf>
    <xf numFmtId="0" fontId="0" fillId="2" borderId="0" xfId="0" applyFill="1" applyBorder="1"/>
    <xf numFmtId="0" fontId="0" fillId="0" borderId="0" xfId="0" applyBorder="1"/>
    <xf numFmtId="0" fontId="0" fillId="0" borderId="11" xfId="0" applyBorder="1"/>
    <xf numFmtId="0" fontId="0" fillId="10" borderId="0" xfId="0" applyFill="1" applyBorder="1"/>
    <xf numFmtId="0" fontId="6" fillId="10" borderId="0" xfId="0" applyFont="1" applyFill="1" applyBorder="1"/>
    <xf numFmtId="0" fontId="0" fillId="4" borderId="0" xfId="0" applyFill="1" applyBorder="1"/>
    <xf numFmtId="0" fontId="6" fillId="4" borderId="0" xfId="0" applyFont="1" applyFill="1" applyBorder="1"/>
    <xf numFmtId="0" fontId="6" fillId="11" borderId="0" xfId="0" applyFont="1" applyFill="1" applyBorder="1"/>
    <xf numFmtId="0" fontId="0" fillId="11" borderId="0" xfId="0" applyFill="1" applyBorder="1"/>
    <xf numFmtId="0" fontId="0" fillId="2" borderId="13" xfId="0" applyFill="1" applyBorder="1"/>
    <xf numFmtId="0" fontId="0" fillId="0" borderId="14" xfId="0" applyBorder="1"/>
    <xf numFmtId="0" fontId="6" fillId="11" borderId="13" xfId="0" applyFont="1" applyFill="1" applyBorder="1"/>
    <xf numFmtId="0" fontId="4" fillId="0" borderId="5" xfId="0" applyFont="1" applyFill="1" applyBorder="1" applyAlignment="1">
      <alignment horizontal="center" wrapText="1"/>
    </xf>
    <xf numFmtId="0" fontId="4" fillId="0" borderId="7" xfId="0" applyFont="1" applyFill="1" applyBorder="1" applyAlignment="1">
      <alignment horizontal="center" wrapText="1"/>
    </xf>
    <xf numFmtId="0" fontId="0" fillId="2" borderId="11" xfId="0" applyFill="1" applyBorder="1"/>
    <xf numFmtId="0" fontId="0" fillId="2" borderId="14" xfId="0" applyFill="1" applyBorder="1"/>
    <xf numFmtId="0" fontId="0" fillId="3" borderId="11" xfId="0" applyFill="1" applyBorder="1"/>
    <xf numFmtId="0" fontId="0" fillId="3" borderId="14" xfId="0" applyFill="1" applyBorder="1"/>
    <xf numFmtId="0" fontId="0" fillId="3" borderId="0" xfId="0" applyFill="1" applyBorder="1"/>
    <xf numFmtId="0" fontId="8" fillId="3" borderId="0" xfId="0" applyFont="1" applyFill="1" applyBorder="1"/>
    <xf numFmtId="0" fontId="0" fillId="3" borderId="13" xfId="0" applyFill="1" applyBorder="1"/>
    <xf numFmtId="0" fontId="4" fillId="0" borderId="16" xfId="0" applyFont="1" applyFill="1" applyBorder="1" applyAlignment="1">
      <alignment horizontal="center" wrapText="1"/>
    </xf>
    <xf numFmtId="0" fontId="4" fillId="0" borderId="16" xfId="0" applyFont="1" applyFill="1" applyBorder="1" applyAlignment="1">
      <alignment wrapText="1"/>
    </xf>
    <xf numFmtId="0" fontId="0" fillId="4" borderId="13" xfId="0" applyFill="1" applyBorder="1"/>
    <xf numFmtId="0" fontId="3" fillId="5" borderId="0" xfId="0" applyFont="1" applyFill="1" applyBorder="1"/>
    <xf numFmtId="0" fontId="3" fillId="5" borderId="11" xfId="0" applyFont="1" applyFill="1" applyBorder="1"/>
    <xf numFmtId="0" fontId="3" fillId="5" borderId="13" xfId="0" applyFont="1" applyFill="1" applyBorder="1"/>
    <xf numFmtId="0" fontId="3" fillId="5" borderId="14" xfId="0" applyFont="1" applyFill="1" applyBorder="1"/>
    <xf numFmtId="0" fontId="9" fillId="10" borderId="0" xfId="0" applyFont="1" applyFill="1" applyBorder="1"/>
    <xf numFmtId="0" fontId="9" fillId="4" borderId="0" xfId="0" applyFont="1" applyFill="1" applyBorder="1"/>
    <xf numFmtId="0" fontId="6" fillId="12" borderId="13" xfId="0" applyFont="1" applyFill="1" applyBorder="1"/>
    <xf numFmtId="0" fontId="9" fillId="12" borderId="13" xfId="0" applyFont="1" applyFill="1" applyBorder="1"/>
    <xf numFmtId="0" fontId="6" fillId="12" borderId="0" xfId="0" applyFont="1" applyFill="1" applyBorder="1"/>
    <xf numFmtId="0" fontId="0" fillId="12" borderId="0" xfId="0" applyFill="1" applyBorder="1"/>
    <xf numFmtId="0" fontId="9" fillId="12" borderId="0" xfId="0" applyFont="1" applyFill="1" applyBorder="1"/>
    <xf numFmtId="0" fontId="3" fillId="6" borderId="0" xfId="0" applyFont="1" applyFill="1" applyBorder="1"/>
    <xf numFmtId="0" fontId="3" fillId="6" borderId="11" xfId="0" applyFont="1" applyFill="1" applyBorder="1"/>
    <xf numFmtId="0" fontId="0" fillId="12" borderId="13" xfId="0" applyFill="1" applyBorder="1"/>
    <xf numFmtId="0" fontId="0" fillId="7" borderId="0" xfId="0" applyFill="1" applyBorder="1"/>
    <xf numFmtId="0" fontId="3" fillId="7" borderId="0" xfId="0" applyFont="1" applyFill="1" applyBorder="1"/>
    <xf numFmtId="0" fontId="4" fillId="0" borderId="0" xfId="0" applyFont="1"/>
    <xf numFmtId="0" fontId="6" fillId="0" borderId="0" xfId="0" applyFont="1"/>
    <xf numFmtId="0" fontId="6" fillId="13" borderId="0" xfId="0" applyFont="1" applyFill="1"/>
    <xf numFmtId="0" fontId="0" fillId="12" borderId="0" xfId="0" applyFill="1"/>
    <xf numFmtId="0" fontId="0" fillId="13" borderId="0" xfId="0" applyFill="1"/>
    <xf numFmtId="0" fontId="6" fillId="0" borderId="0" xfId="0" applyFont="1" applyFill="1"/>
    <xf numFmtId="0" fontId="0" fillId="0" borderId="0" xfId="0" applyFill="1"/>
    <xf numFmtId="0" fontId="6" fillId="12" borderId="0" xfId="0" applyFont="1" applyFill="1"/>
    <xf numFmtId="10" fontId="0" fillId="0" borderId="0" xfId="1" applyNumberFormat="1" applyFont="1"/>
    <xf numFmtId="10" fontId="0" fillId="2" borderId="0" xfId="1" applyNumberFormat="1" applyFont="1" applyFill="1"/>
    <xf numFmtId="0" fontId="0" fillId="2" borderId="0" xfId="0" applyFill="1"/>
    <xf numFmtId="10" fontId="0" fillId="3" borderId="0" xfId="1" applyNumberFormat="1" applyFont="1" applyFill="1"/>
    <xf numFmtId="10" fontId="0" fillId="3" borderId="0" xfId="0" applyNumberFormat="1" applyFill="1"/>
    <xf numFmtId="10" fontId="0" fillId="2" borderId="0" xfId="0" applyNumberFormat="1" applyFill="1"/>
    <xf numFmtId="0" fontId="2" fillId="0" borderId="0" xfId="0" applyFont="1"/>
    <xf numFmtId="0" fontId="2" fillId="0" borderId="0" xfId="0" applyFont="1" applyAlignment="1">
      <alignment wrapText="1"/>
    </xf>
    <xf numFmtId="10" fontId="2" fillId="2" borderId="0" xfId="0" applyNumberFormat="1" applyFont="1" applyFill="1"/>
    <xf numFmtId="10" fontId="0" fillId="4" borderId="0" xfId="1" applyNumberFormat="1" applyFont="1" applyFill="1"/>
    <xf numFmtId="10" fontId="0" fillId="4" borderId="0" xfId="0" applyNumberFormat="1" applyFill="1"/>
    <xf numFmtId="0" fontId="4" fillId="0" borderId="21" xfId="0" applyFont="1" applyFill="1" applyBorder="1" applyAlignment="1">
      <alignment wrapText="1"/>
    </xf>
    <xf numFmtId="0" fontId="4" fillId="4" borderId="23" xfId="0" applyFont="1" applyFill="1" applyBorder="1" applyAlignment="1">
      <alignment wrapText="1"/>
    </xf>
    <xf numFmtId="10" fontId="0" fillId="4" borderId="1" xfId="1" applyNumberFormat="1" applyFont="1" applyFill="1" applyBorder="1"/>
    <xf numFmtId="0" fontId="0" fillId="4" borderId="2" xfId="0" applyFill="1" applyBorder="1"/>
    <xf numFmtId="10" fontId="0" fillId="4" borderId="4" xfId="1" applyNumberFormat="1" applyFont="1" applyFill="1" applyBorder="1"/>
    <xf numFmtId="10" fontId="0" fillId="4" borderId="12" xfId="1" applyNumberFormat="1" applyFont="1" applyFill="1" applyBorder="1"/>
    <xf numFmtId="0" fontId="4" fillId="10" borderId="22" xfId="0" applyFont="1" applyFill="1" applyBorder="1" applyAlignment="1">
      <alignment wrapText="1"/>
    </xf>
    <xf numFmtId="0" fontId="4" fillId="3" borderId="23" xfId="0" applyFont="1" applyFill="1" applyBorder="1" applyAlignment="1">
      <alignment wrapText="1"/>
    </xf>
    <xf numFmtId="10" fontId="0" fillId="3" borderId="1" xfId="1" applyNumberFormat="1" applyFont="1" applyFill="1" applyBorder="1"/>
    <xf numFmtId="0" fontId="0" fillId="3" borderId="2" xfId="0" applyFill="1" applyBorder="1"/>
    <xf numFmtId="0" fontId="0" fillId="3" borderId="3" xfId="0" applyFill="1" applyBorder="1"/>
    <xf numFmtId="10" fontId="0" fillId="3" borderId="4" xfId="1" applyNumberFormat="1" applyFont="1" applyFill="1" applyBorder="1"/>
    <xf numFmtId="10" fontId="0" fillId="3" borderId="12" xfId="1" applyNumberFormat="1" applyFont="1" applyFill="1" applyBorder="1"/>
    <xf numFmtId="10" fontId="3" fillId="5" borderId="0" xfId="0" applyNumberFormat="1" applyFont="1" applyFill="1"/>
    <xf numFmtId="10" fontId="3" fillId="5" borderId="0" xfId="1" applyNumberFormat="1" applyFont="1" applyFill="1"/>
    <xf numFmtId="10" fontId="3" fillId="6" borderId="0" xfId="1" applyNumberFormat="1" applyFont="1" applyFill="1" applyBorder="1"/>
    <xf numFmtId="10" fontId="3" fillId="6" borderId="0" xfId="0" applyNumberFormat="1" applyFont="1" applyFill="1"/>
    <xf numFmtId="10" fontId="3" fillId="6" borderId="0" xfId="1" applyNumberFormat="1" applyFont="1" applyFill="1"/>
    <xf numFmtId="10" fontId="3" fillId="7" borderId="0" xfId="1" applyNumberFormat="1" applyFont="1" applyFill="1" applyBorder="1"/>
    <xf numFmtId="10" fontId="3" fillId="7" borderId="0" xfId="0" applyNumberFormat="1" applyFont="1" applyFill="1"/>
    <xf numFmtId="10" fontId="3" fillId="7" borderId="0" xfId="1" applyNumberFormat="1" applyFont="1" applyFill="1"/>
    <xf numFmtId="0" fontId="7" fillId="9" borderId="24" xfId="0" applyFont="1" applyFill="1" applyBorder="1"/>
    <xf numFmtId="0" fontId="7" fillId="9" borderId="6" xfId="0" applyFont="1" applyFill="1" applyBorder="1"/>
    <xf numFmtId="0" fontId="7" fillId="9" borderId="25" xfId="0" applyFont="1" applyFill="1" applyBorder="1"/>
    <xf numFmtId="10" fontId="7" fillId="9" borderId="26" xfId="0" applyNumberFormat="1" applyFont="1" applyFill="1" applyBorder="1"/>
    <xf numFmtId="10" fontId="7" fillId="9" borderId="16" xfId="0" applyNumberFormat="1" applyFont="1" applyFill="1" applyBorder="1"/>
    <xf numFmtId="10" fontId="7" fillId="9" borderId="27" xfId="0" applyNumberFormat="1" applyFont="1" applyFill="1" applyBorder="1"/>
    <xf numFmtId="0" fontId="7" fillId="8" borderId="24" xfId="0" applyFont="1" applyFill="1" applyBorder="1"/>
    <xf numFmtId="0" fontId="7" fillId="8" borderId="6" xfId="0" applyFont="1" applyFill="1" applyBorder="1"/>
    <xf numFmtId="0" fontId="7" fillId="8" borderId="25" xfId="0" applyFont="1" applyFill="1" applyBorder="1"/>
    <xf numFmtId="10" fontId="7" fillId="8" borderId="26" xfId="0" applyNumberFormat="1" applyFont="1" applyFill="1" applyBorder="1"/>
    <xf numFmtId="10" fontId="7" fillId="8" borderId="16" xfId="0" applyNumberFormat="1" applyFont="1" applyFill="1" applyBorder="1"/>
    <xf numFmtId="10" fontId="7" fillId="8" borderId="27" xfId="0" applyNumberFormat="1" applyFont="1" applyFill="1" applyBorder="1"/>
    <xf numFmtId="0" fontId="4" fillId="10" borderId="28" xfId="0" applyFont="1" applyFill="1" applyBorder="1" applyAlignment="1">
      <alignment wrapText="1"/>
    </xf>
    <xf numFmtId="0" fontId="4" fillId="11" borderId="28" xfId="0" applyFont="1" applyFill="1" applyBorder="1" applyAlignment="1">
      <alignment wrapText="1"/>
    </xf>
    <xf numFmtId="0" fontId="5" fillId="7" borderId="29" xfId="0" applyFont="1" applyFill="1" applyBorder="1" applyAlignment="1">
      <alignment wrapText="1"/>
    </xf>
    <xf numFmtId="0" fontId="7" fillId="7" borderId="0" xfId="0" applyFont="1" applyFill="1" applyBorder="1"/>
    <xf numFmtId="0" fontId="7" fillId="7" borderId="2" xfId="0" applyFont="1" applyFill="1" applyBorder="1"/>
    <xf numFmtId="0" fontId="3" fillId="7" borderId="2" xfId="0" applyFont="1" applyFill="1" applyBorder="1"/>
    <xf numFmtId="0" fontId="3" fillId="7" borderId="3" xfId="0" applyFont="1" applyFill="1" applyBorder="1"/>
    <xf numFmtId="0" fontId="3" fillId="7" borderId="11" xfId="0" applyFont="1" applyFill="1" applyBorder="1"/>
    <xf numFmtId="10" fontId="3" fillId="7" borderId="2" xfId="1" applyNumberFormat="1" applyFont="1" applyFill="1" applyBorder="1"/>
    <xf numFmtId="10" fontId="3" fillId="7" borderId="13" xfId="1" applyNumberFormat="1" applyFont="1" applyFill="1" applyBorder="1"/>
    <xf numFmtId="0" fontId="5" fillId="6" borderId="23" xfId="0" applyFont="1" applyFill="1" applyBorder="1" applyAlignment="1">
      <alignment wrapText="1"/>
    </xf>
    <xf numFmtId="0" fontId="7" fillId="6" borderId="0" xfId="0" applyFont="1" applyFill="1" applyBorder="1"/>
    <xf numFmtId="0" fontId="7" fillId="6" borderId="2" xfId="0" applyFont="1" applyFill="1" applyBorder="1"/>
    <xf numFmtId="0" fontId="3" fillId="6" borderId="2" xfId="0" applyFont="1" applyFill="1" applyBorder="1"/>
    <xf numFmtId="0" fontId="3" fillId="6" borderId="3" xfId="0" applyFont="1" applyFill="1" applyBorder="1"/>
    <xf numFmtId="10" fontId="3" fillId="6" borderId="2" xfId="1" applyNumberFormat="1" applyFont="1" applyFill="1" applyBorder="1"/>
    <xf numFmtId="10" fontId="3" fillId="6" borderId="13" xfId="1" applyNumberFormat="1" applyFont="1" applyFill="1" applyBorder="1"/>
    <xf numFmtId="0" fontId="5" fillId="5" borderId="23" xfId="0" applyFont="1" applyFill="1" applyBorder="1" applyAlignment="1">
      <alignment wrapText="1"/>
    </xf>
    <xf numFmtId="10" fontId="3" fillId="5" borderId="1" xfId="1" applyNumberFormat="1" applyFont="1" applyFill="1" applyBorder="1"/>
    <xf numFmtId="0" fontId="3" fillId="5" borderId="2" xfId="0" applyFont="1" applyFill="1" applyBorder="1"/>
    <xf numFmtId="0" fontId="3" fillId="5" borderId="3" xfId="0" applyFont="1" applyFill="1" applyBorder="1"/>
    <xf numFmtId="10" fontId="3" fillId="5" borderId="4" xfId="1" applyNumberFormat="1" applyFont="1" applyFill="1" applyBorder="1"/>
    <xf numFmtId="10" fontId="3" fillId="5" borderId="12" xfId="1" applyNumberFormat="1" applyFont="1" applyFill="1" applyBorder="1"/>
    <xf numFmtId="0" fontId="11" fillId="0" borderId="0" xfId="0" applyFont="1"/>
    <xf numFmtId="10" fontId="9" fillId="3" borderId="0" xfId="0" applyNumberFormat="1" applyFont="1" applyFill="1"/>
    <xf numFmtId="10" fontId="9" fillId="4" borderId="0" xfId="0" applyNumberFormat="1" applyFont="1" applyFill="1"/>
    <xf numFmtId="0" fontId="12" fillId="0" borderId="0" xfId="2" applyAlignment="1">
      <alignment vertical="center"/>
    </xf>
    <xf numFmtId="2" fontId="4" fillId="0" borderId="0" xfId="0" applyNumberFormat="1" applyFont="1"/>
    <xf numFmtId="10" fontId="4" fillId="0" borderId="0" xfId="1" applyNumberFormat="1" applyFont="1" applyFill="1"/>
    <xf numFmtId="0" fontId="8" fillId="0" borderId="0" xfId="0" applyFont="1" applyAlignment="1">
      <alignment horizontal="left"/>
    </xf>
    <xf numFmtId="2" fontId="0" fillId="0" borderId="0" xfId="0" applyNumberFormat="1"/>
    <xf numFmtId="0" fontId="6" fillId="0" borderId="0" xfId="0" applyFont="1" applyAlignment="1">
      <alignment horizontal="right"/>
    </xf>
    <xf numFmtId="0" fontId="8" fillId="13" borderId="0" xfId="0" applyFont="1" applyFill="1" applyAlignment="1">
      <alignment horizontal="left"/>
    </xf>
    <xf numFmtId="2" fontId="0" fillId="13" borderId="0" xfId="0" applyNumberFormat="1" applyFill="1"/>
    <xf numFmtId="10" fontId="0" fillId="13" borderId="0" xfId="1" applyNumberFormat="1" applyFont="1" applyFill="1"/>
    <xf numFmtId="0" fontId="0" fillId="0" borderId="0" xfId="0" applyFill="1" applyAlignment="1">
      <alignment horizontal="right"/>
    </xf>
    <xf numFmtId="0" fontId="8" fillId="12" borderId="0" xfId="0" applyFont="1" applyFill="1" applyAlignment="1">
      <alignment horizontal="left"/>
    </xf>
    <xf numFmtId="2" fontId="0" fillId="12" borderId="0" xfId="0" applyNumberFormat="1" applyFill="1"/>
    <xf numFmtId="10" fontId="0" fillId="12" borderId="0" xfId="1" applyNumberFormat="1" applyFont="1" applyFill="1"/>
    <xf numFmtId="0" fontId="8" fillId="0" borderId="0" xfId="0" applyFont="1" applyFill="1" applyAlignment="1">
      <alignment horizontal="left"/>
    </xf>
    <xf numFmtId="2" fontId="0" fillId="0" borderId="0" xfId="0" applyNumberFormat="1" applyFill="1"/>
    <xf numFmtId="0" fontId="6" fillId="0" borderId="0" xfId="0" applyFont="1" applyFill="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6" fillId="0" borderId="0" xfId="0" applyFont="1" applyFill="1" applyBorder="1" applyAlignment="1">
      <alignment vertical="top" wrapText="1"/>
    </xf>
    <xf numFmtId="10" fontId="0" fillId="2" borderId="4" xfId="1" applyNumberFormat="1" applyFont="1" applyFill="1" applyBorder="1"/>
    <xf numFmtId="10" fontId="0" fillId="2" borderId="12" xfId="1" applyNumberFormat="1" applyFont="1" applyFill="1" applyBorder="1"/>
    <xf numFmtId="0" fontId="13" fillId="0" borderId="5" xfId="3" applyBorder="1"/>
    <xf numFmtId="0" fontId="2" fillId="0" borderId="5" xfId="3" applyFont="1" applyBorder="1"/>
    <xf numFmtId="0" fontId="19" fillId="0" borderId="5" xfId="3" applyFont="1" applyBorder="1" applyAlignment="1">
      <alignment horizontal="center" vertical="center"/>
    </xf>
    <xf numFmtId="0" fontId="19" fillId="0" borderId="5" xfId="3" applyFont="1" applyBorder="1" applyAlignment="1">
      <alignment horizontal="center" vertical="center" wrapText="1"/>
    </xf>
    <xf numFmtId="0" fontId="20" fillId="0" borderId="5" xfId="3" applyFont="1" applyBorder="1"/>
    <xf numFmtId="0" fontId="20" fillId="0" borderId="0" xfId="0" applyFont="1"/>
    <xf numFmtId="0" fontId="4" fillId="0" borderId="5" xfId="0" applyFont="1" applyFill="1" applyBorder="1" applyAlignment="1">
      <alignment horizontal="center"/>
    </xf>
    <xf numFmtId="0" fontId="4" fillId="0" borderId="10" xfId="0" applyFont="1" applyBorder="1" applyAlignment="1">
      <alignment horizontal="center" wrapText="1"/>
    </xf>
    <xf numFmtId="0" fontId="4" fillId="2" borderId="5" xfId="0" applyFont="1" applyFill="1" applyBorder="1" applyAlignment="1">
      <alignment wrapText="1"/>
    </xf>
    <xf numFmtId="0" fontId="2" fillId="0" borderId="0" xfId="0" applyFont="1" applyAlignment="1">
      <alignment vertical="center" wrapText="1"/>
    </xf>
    <xf numFmtId="0" fontId="0" fillId="0" borderId="0" xfId="0" applyAlignment="1">
      <alignment wrapText="1"/>
    </xf>
    <xf numFmtId="0" fontId="5" fillId="0" borderId="30" xfId="0" applyFont="1" applyFill="1" applyBorder="1" applyAlignment="1">
      <alignment wrapText="1"/>
    </xf>
    <xf numFmtId="0" fontId="0" fillId="3" borderId="0" xfId="1" applyNumberFormat="1" applyFont="1" applyFill="1"/>
    <xf numFmtId="0" fontId="9" fillId="0" borderId="0" xfId="0" applyFont="1"/>
    <xf numFmtId="0" fontId="0" fillId="0" borderId="0" xfId="0" applyFont="1"/>
    <xf numFmtId="0" fontId="12" fillId="0" borderId="0" xfId="2" applyFont="1" applyAlignment="1">
      <alignment vertical="center"/>
    </xf>
    <xf numFmtId="0" fontId="22" fillId="0" borderId="0" xfId="0" applyFont="1" applyAlignment="1">
      <alignment wrapText="1"/>
    </xf>
    <xf numFmtId="0" fontId="24" fillId="0" borderId="0" xfId="0" applyFont="1" applyAlignment="1">
      <alignment horizontal="left" vertical="top" wrapText="1"/>
    </xf>
    <xf numFmtId="0" fontId="23" fillId="0" borderId="0" xfId="0" applyFont="1" applyAlignment="1">
      <alignment horizontal="left" vertical="top" wrapText="1"/>
    </xf>
    <xf numFmtId="0" fontId="15" fillId="0" borderId="15" xfId="0" applyFont="1" applyBorder="1" applyAlignment="1">
      <alignment horizontal="left" vertical="top" wrapText="1"/>
    </xf>
    <xf numFmtId="0" fontId="15" fillId="0" borderId="16" xfId="0" applyFont="1" applyBorder="1" applyAlignment="1">
      <alignment horizontal="left" vertical="top" wrapText="1"/>
    </xf>
    <xf numFmtId="0" fontId="15" fillId="14" borderId="20" xfId="0" applyFont="1" applyFill="1" applyBorder="1" applyAlignment="1">
      <alignment horizontal="left" vertical="top" wrapText="1"/>
    </xf>
    <xf numFmtId="0" fontId="15" fillId="14" borderId="15" xfId="0" applyFont="1" applyFill="1" applyBorder="1" applyAlignment="1">
      <alignment horizontal="left" vertical="top" wrapText="1"/>
    </xf>
    <xf numFmtId="0" fontId="15" fillId="14" borderId="16" xfId="0" applyFont="1" applyFill="1" applyBorder="1" applyAlignment="1">
      <alignment horizontal="left" vertical="top" wrapText="1"/>
    </xf>
    <xf numFmtId="0" fontId="17" fillId="0" borderId="15" xfId="0" applyFont="1" applyBorder="1" applyAlignment="1">
      <alignment horizontal="left" vertical="top" wrapText="1"/>
    </xf>
    <xf numFmtId="0" fontId="17" fillId="0" borderId="15" xfId="0" applyFont="1" applyBorder="1" applyAlignment="1">
      <alignment horizontal="left" wrapText="1"/>
    </xf>
    <xf numFmtId="0" fontId="19" fillId="0" borderId="5" xfId="3" applyFont="1" applyBorder="1" applyAlignment="1">
      <alignment horizontal="center" vertical="center"/>
    </xf>
    <xf numFmtId="0" fontId="19" fillId="0" borderId="5" xfId="3" applyFont="1" applyBorder="1" applyAlignment="1">
      <alignment horizontal="center" vertical="center" wrapText="1"/>
    </xf>
    <xf numFmtId="0" fontId="4" fillId="0" borderId="5" xfId="0" applyFont="1" applyBorder="1" applyAlignment="1">
      <alignment horizontal="center" vertical="center"/>
    </xf>
    <xf numFmtId="0" fontId="4" fillId="0" borderId="5" xfId="0" applyFont="1" applyFill="1" applyBorder="1" applyAlignment="1">
      <alignment horizontal="center"/>
    </xf>
    <xf numFmtId="0" fontId="4" fillId="0" borderId="6" xfId="0" applyFont="1" applyFill="1" applyBorder="1" applyAlignment="1">
      <alignment horizontal="center"/>
    </xf>
    <xf numFmtId="0" fontId="4" fillId="2" borderId="8" xfId="0" applyFont="1" applyFill="1" applyBorder="1" applyAlignment="1">
      <alignment horizontal="center"/>
    </xf>
    <xf numFmtId="0" fontId="4" fillId="2" borderId="9" xfId="0" applyFont="1" applyFill="1" applyBorder="1" applyAlignment="1">
      <alignment horizontal="center"/>
    </xf>
    <xf numFmtId="0" fontId="22" fillId="0" borderId="0" xfId="0" applyFont="1" applyAlignment="1">
      <alignment horizontal="left" wrapText="1"/>
    </xf>
    <xf numFmtId="0" fontId="23" fillId="0" borderId="0" xfId="0" applyFont="1" applyAlignment="1">
      <alignment horizontal="left" vertical="top" wrapText="1"/>
    </xf>
    <xf numFmtId="0" fontId="23" fillId="0" borderId="0" xfId="0" applyFont="1" applyFill="1" applyAlignment="1">
      <alignment horizontal="left" vertical="top" wrapText="1"/>
    </xf>
    <xf numFmtId="0" fontId="5" fillId="7" borderId="4" xfId="0" applyFont="1" applyFill="1" applyBorder="1" applyAlignment="1">
      <alignment horizontal="center"/>
    </xf>
    <xf numFmtId="0" fontId="5" fillId="7" borderId="0" xfId="0" applyFont="1" applyFill="1" applyBorder="1" applyAlignment="1">
      <alignment horizontal="center"/>
    </xf>
    <xf numFmtId="0" fontId="5" fillId="7" borderId="11" xfId="0" applyFont="1" applyFill="1" applyBorder="1" applyAlignment="1">
      <alignment horizontal="center"/>
    </xf>
    <xf numFmtId="0" fontId="4" fillId="0" borderId="13" xfId="0" applyFont="1" applyFill="1" applyBorder="1" applyAlignment="1">
      <alignment horizontal="center"/>
    </xf>
    <xf numFmtId="0" fontId="4" fillId="0" borderId="14" xfId="0" applyFont="1" applyFill="1" applyBorder="1" applyAlignment="1">
      <alignment horizontal="center"/>
    </xf>
    <xf numFmtId="0" fontId="4" fillId="3" borderId="17"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2" borderId="17" xfId="0" applyFont="1" applyFill="1" applyBorder="1" applyAlignment="1">
      <alignment horizontal="center"/>
    </xf>
    <xf numFmtId="0" fontId="4" fillId="2" borderId="18" xfId="0" applyFont="1" applyFill="1" applyBorder="1" applyAlignment="1">
      <alignment horizontal="center"/>
    </xf>
    <xf numFmtId="0" fontId="4" fillId="2" borderId="19" xfId="0" applyFont="1" applyFill="1" applyBorder="1" applyAlignment="1">
      <alignment horizontal="center"/>
    </xf>
    <xf numFmtId="0" fontId="4" fillId="4" borderId="17" xfId="0" applyFont="1" applyFill="1" applyBorder="1" applyAlignment="1">
      <alignment horizontal="center"/>
    </xf>
    <xf numFmtId="0" fontId="4" fillId="4" borderId="18" xfId="0" applyFont="1" applyFill="1" applyBorder="1" applyAlignment="1">
      <alignment horizontal="center"/>
    </xf>
    <xf numFmtId="0" fontId="4" fillId="4" borderId="19" xfId="0" applyFont="1" applyFill="1" applyBorder="1" applyAlignment="1">
      <alignment horizontal="center"/>
    </xf>
    <xf numFmtId="0" fontId="5" fillId="6" borderId="17" xfId="0" applyFont="1" applyFill="1" applyBorder="1" applyAlignment="1">
      <alignment horizontal="center"/>
    </xf>
    <xf numFmtId="0" fontId="5" fillId="6" borderId="18" xfId="0" applyFont="1" applyFill="1" applyBorder="1" applyAlignment="1">
      <alignment horizontal="center"/>
    </xf>
    <xf numFmtId="0" fontId="5" fillId="6" borderId="19" xfId="0" applyFont="1" applyFill="1" applyBorder="1" applyAlignment="1">
      <alignment horizontal="center"/>
    </xf>
    <xf numFmtId="0" fontId="5" fillId="5" borderId="17" xfId="0" applyFont="1" applyFill="1" applyBorder="1" applyAlignment="1">
      <alignment horizontal="center"/>
    </xf>
    <xf numFmtId="0" fontId="5" fillId="5" borderId="18" xfId="0" applyFont="1" applyFill="1" applyBorder="1" applyAlignment="1">
      <alignment horizontal="center"/>
    </xf>
    <xf numFmtId="0" fontId="5" fillId="5" borderId="19" xfId="0" applyFont="1" applyFill="1" applyBorder="1" applyAlignment="1">
      <alignment horizontal="center"/>
    </xf>
    <xf numFmtId="0" fontId="0" fillId="0" borderId="0" xfId="0" applyAlignment="1">
      <alignment horizontal="left"/>
    </xf>
    <xf numFmtId="0" fontId="5" fillId="9" borderId="1" xfId="0" applyFont="1" applyFill="1" applyBorder="1" applyAlignment="1">
      <alignment horizontal="center" wrapText="1"/>
    </xf>
    <xf numFmtId="0" fontId="5" fillId="9" borderId="3" xfId="0" applyFont="1" applyFill="1" applyBorder="1" applyAlignment="1">
      <alignment horizontal="center" wrapText="1"/>
    </xf>
    <xf numFmtId="0" fontId="4" fillId="0" borderId="20" xfId="0" applyFont="1" applyBorder="1" applyAlignment="1">
      <alignment horizontal="center" vertical="center"/>
    </xf>
    <xf numFmtId="0" fontId="5" fillId="8" borderId="4" xfId="0" applyFont="1" applyFill="1" applyBorder="1" applyAlignment="1">
      <alignment horizontal="center" wrapText="1"/>
    </xf>
    <xf numFmtId="0" fontId="5" fillId="8" borderId="11" xfId="0" applyFont="1" applyFill="1" applyBorder="1" applyAlignment="1">
      <alignment horizontal="center" wrapText="1"/>
    </xf>
    <xf numFmtId="0" fontId="4" fillId="0" borderId="5" xfId="0" applyFont="1" applyBorder="1" applyAlignment="1">
      <alignment horizontal="center"/>
    </xf>
    <xf numFmtId="0" fontId="4" fillId="0" borderId="20" xfId="0" applyFont="1" applyBorder="1" applyAlignment="1">
      <alignment horizontal="center"/>
    </xf>
  </cellXfs>
  <cellStyles count="4">
    <cellStyle name="Hyperlink" xfId="2" builtinId="8"/>
    <cellStyle name="Normal" xfId="0" builtinId="0"/>
    <cellStyle name="Normal 2" xfId="3" xr:uid="{00000000-0005-0000-0000-000001000000}"/>
    <cellStyle name="Percent" xfId="1" builtinId="5"/>
  </cellStyles>
  <dxfs count="4">
    <dxf>
      <fill>
        <patternFill>
          <bgColor rgb="FF92D050"/>
        </patternFill>
      </fill>
    </dxf>
    <dxf>
      <fill>
        <patternFill>
          <bgColor rgb="FFFFFF00"/>
        </patternFill>
      </fill>
    </dxf>
    <dxf>
      <fill>
        <patternFill>
          <bgColor rgb="FFFB9D05"/>
        </patternFill>
      </fill>
    </dxf>
    <dxf>
      <font>
        <color theme="0"/>
      </font>
      <fill>
        <patternFill>
          <bgColor rgb="FFFF0000"/>
        </patternFill>
      </fill>
    </dxf>
  </dxfs>
  <tableStyles count="0" defaultTableStyle="TableStyleMedium2" defaultPivotStyle="PivotStyleLight16"/>
  <colors>
    <mruColors>
      <color rgb="FFFB9D05"/>
      <color rgb="FFEF77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imf.org/external/pubs/ft/bop/2007/pdf/bpm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2"/>
  <sheetViews>
    <sheetView tabSelected="1" workbookViewId="0">
      <selection activeCell="J13" sqref="J13"/>
    </sheetView>
  </sheetViews>
  <sheetFormatPr defaultRowHeight="14.5" x14ac:dyDescent="0.35"/>
  <cols>
    <col min="2" max="2" width="26.453125" customWidth="1"/>
    <col min="3" max="3" width="13.54296875" customWidth="1"/>
    <col min="4" max="4" width="12.453125" customWidth="1"/>
    <col min="5" max="5" width="14.453125" customWidth="1"/>
    <col min="6" max="6" width="19.1796875" customWidth="1"/>
  </cols>
  <sheetData>
    <row r="1" spans="1:7" ht="15.5" x14ac:dyDescent="0.35">
      <c r="A1" s="48" t="s">
        <v>208</v>
      </c>
      <c r="B1" s="48" t="s">
        <v>14</v>
      </c>
      <c r="C1" s="127" t="s">
        <v>209</v>
      </c>
      <c r="D1" s="128" t="s">
        <v>210</v>
      </c>
      <c r="E1" s="127" t="s">
        <v>211</v>
      </c>
      <c r="F1" s="127" t="s">
        <v>212</v>
      </c>
      <c r="G1" s="127" t="s">
        <v>213</v>
      </c>
    </row>
    <row r="2" spans="1:7" ht="15.5" x14ac:dyDescent="0.35">
      <c r="A2" s="129">
        <v>1</v>
      </c>
      <c r="B2" s="49" t="s">
        <v>15</v>
      </c>
      <c r="C2" s="130">
        <f t="shared" ref="C2:C65" si="0">((E2^3)*(F2^(1/3)))/100</f>
        <v>1589.5738883172035</v>
      </c>
      <c r="D2" s="56">
        <f>+C2/SUM($C$2:$C$113)</f>
        <v>5.0127441261784561E-2</v>
      </c>
      <c r="E2" s="130">
        <f>+SS!V3*100</f>
        <v>76.45</v>
      </c>
      <c r="F2" s="56">
        <f>+'GSW '!B4</f>
        <v>4.502407015750555E-2</v>
      </c>
      <c r="G2" s="131" t="s">
        <v>214</v>
      </c>
    </row>
    <row r="3" spans="1:7" ht="15.5" x14ac:dyDescent="0.35">
      <c r="A3" s="129">
        <v>2</v>
      </c>
      <c r="B3" s="49" t="s">
        <v>16</v>
      </c>
      <c r="C3" s="130">
        <f t="shared" si="0"/>
        <v>1298.4705157356307</v>
      </c>
      <c r="D3" s="56">
        <f>+C3/SUM($C$2:$C$113)</f>
        <v>4.094745452606998E-2</v>
      </c>
      <c r="E3" s="130">
        <f>+SS!V4*100</f>
        <v>59.824999999999996</v>
      </c>
      <c r="F3" s="56">
        <f>+'GSW '!B5</f>
        <v>0.22302415993832994</v>
      </c>
      <c r="G3" s="131" t="s">
        <v>214</v>
      </c>
    </row>
    <row r="4" spans="1:7" ht="15.5" x14ac:dyDescent="0.35">
      <c r="A4" s="132">
        <v>3</v>
      </c>
      <c r="B4" s="50" t="s">
        <v>17</v>
      </c>
      <c r="C4" s="133">
        <f t="shared" si="0"/>
        <v>1267.6823366386134</v>
      </c>
      <c r="D4" s="134">
        <f t="shared" ref="D4:D67" si="1">+C4/SUM($C$2:$C$113)</f>
        <v>3.997654486871717E-2</v>
      </c>
      <c r="E4" s="133">
        <f>+SS!V5*100</f>
        <v>72.275000000000006</v>
      </c>
      <c r="F4" s="134">
        <f>+'GSW '!B6</f>
        <v>3.7856321754455163E-2</v>
      </c>
      <c r="G4" s="131" t="s">
        <v>214</v>
      </c>
    </row>
    <row r="5" spans="1:7" ht="15.5" x14ac:dyDescent="0.35">
      <c r="A5" s="129">
        <v>4</v>
      </c>
      <c r="B5" s="49" t="s">
        <v>18</v>
      </c>
      <c r="C5" s="130">
        <f t="shared" si="0"/>
        <v>1243.6776311656502</v>
      </c>
      <c r="D5" s="56">
        <f t="shared" si="1"/>
        <v>3.9219553028044529E-2</v>
      </c>
      <c r="E5" s="130">
        <f>+SS!V6*100</f>
        <v>71.05</v>
      </c>
      <c r="F5" s="56">
        <f>+'GSW '!B7</f>
        <v>4.1691424009351136E-2</v>
      </c>
      <c r="G5" s="131" t="s">
        <v>214</v>
      </c>
    </row>
    <row r="6" spans="1:7" ht="15.5" x14ac:dyDescent="0.35">
      <c r="A6" s="129">
        <v>5</v>
      </c>
      <c r="B6" s="49" t="s">
        <v>19</v>
      </c>
      <c r="C6" s="130">
        <f t="shared" si="0"/>
        <v>1081.9821487170441</v>
      </c>
      <c r="D6" s="56">
        <f t="shared" si="1"/>
        <v>3.4120462725725116E-2</v>
      </c>
      <c r="E6" s="130">
        <f>+SS!V7*100</f>
        <v>67.125000000000014</v>
      </c>
      <c r="F6" s="56">
        <f>+'GSW '!B8</f>
        <v>4.5782720764842091E-2</v>
      </c>
      <c r="G6" s="131" t="s">
        <v>214</v>
      </c>
    </row>
    <row r="7" spans="1:7" ht="15.5" x14ac:dyDescent="0.35">
      <c r="A7" s="129">
        <v>6</v>
      </c>
      <c r="B7" s="49" t="s">
        <v>20</v>
      </c>
      <c r="C7" s="130">
        <f t="shared" si="0"/>
        <v>975.91809226224984</v>
      </c>
      <c r="D7" s="56">
        <f t="shared" si="1"/>
        <v>3.0775717445873527E-2</v>
      </c>
      <c r="E7" s="130">
        <f>+SS!V8*100</f>
        <v>58.20000000000001</v>
      </c>
      <c r="F7" s="56">
        <f>+'GSW '!B9</f>
        <v>0.12132023591625291</v>
      </c>
      <c r="G7" s="131" t="s">
        <v>214</v>
      </c>
    </row>
    <row r="8" spans="1:7" ht="15.5" x14ac:dyDescent="0.35">
      <c r="A8" s="129">
        <v>7</v>
      </c>
      <c r="B8" s="49" t="s">
        <v>21</v>
      </c>
      <c r="C8" s="130">
        <f t="shared" si="0"/>
        <v>768.95339978108211</v>
      </c>
      <c r="D8" s="56">
        <f t="shared" si="1"/>
        <v>2.424905609224744E-2</v>
      </c>
      <c r="E8" s="130">
        <f>+SS!V9*100</f>
        <v>59.100000000000009</v>
      </c>
      <c r="F8" s="56">
        <f>+'GSW '!B10</f>
        <v>5.1690738430318295E-2</v>
      </c>
      <c r="G8" s="131" t="s">
        <v>214</v>
      </c>
    </row>
    <row r="9" spans="1:7" ht="15.5" x14ac:dyDescent="0.35">
      <c r="A9" s="129">
        <v>8</v>
      </c>
      <c r="B9" s="49" t="s">
        <v>22</v>
      </c>
      <c r="C9" s="130">
        <f t="shared" si="0"/>
        <v>743.37917145418794</v>
      </c>
      <c r="D9" s="56">
        <f t="shared" si="1"/>
        <v>2.3442569122567154E-2</v>
      </c>
      <c r="E9" s="130">
        <f>+SS!V10*100</f>
        <v>75.75</v>
      </c>
      <c r="F9" s="56">
        <f>+'GSW '!B11</f>
        <v>5.002503844523205E-3</v>
      </c>
      <c r="G9" s="131" t="s">
        <v>214</v>
      </c>
    </row>
    <row r="10" spans="1:7" ht="15.5" x14ac:dyDescent="0.35">
      <c r="A10" s="129">
        <v>9</v>
      </c>
      <c r="B10" s="49" t="s">
        <v>23</v>
      </c>
      <c r="C10" s="130">
        <f t="shared" si="0"/>
        <v>661.14680524556445</v>
      </c>
      <c r="D10" s="56">
        <f t="shared" si="1"/>
        <v>2.0849359623319418E-2</v>
      </c>
      <c r="E10" s="130">
        <f>+SS!V11*100</f>
        <v>83.850000000000009</v>
      </c>
      <c r="F10" s="56">
        <f>+'GSW '!B12</f>
        <v>1.410477324539583E-3</v>
      </c>
      <c r="G10" s="131" t="s">
        <v>214</v>
      </c>
    </row>
    <row r="11" spans="1:7" ht="15.5" x14ac:dyDescent="0.35">
      <c r="A11" s="132">
        <v>10</v>
      </c>
      <c r="B11" s="50" t="s">
        <v>24</v>
      </c>
      <c r="C11" s="133">
        <f t="shared" si="0"/>
        <v>658.91873323445031</v>
      </c>
      <c r="D11" s="134">
        <f t="shared" si="1"/>
        <v>2.0779097051893822E-2</v>
      </c>
      <c r="E11" s="133">
        <f>+SS!V12*100</f>
        <v>72.450000000000017</v>
      </c>
      <c r="F11" s="134">
        <f>+'GSW '!B13</f>
        <v>5.2017569515273249E-3</v>
      </c>
      <c r="G11" s="135" t="s">
        <v>214</v>
      </c>
    </row>
    <row r="12" spans="1:7" ht="15.5" x14ac:dyDescent="0.35">
      <c r="A12" s="129">
        <v>11</v>
      </c>
      <c r="B12" s="49" t="s">
        <v>25</v>
      </c>
      <c r="C12" s="130">
        <f t="shared" si="0"/>
        <v>644.41321299535684</v>
      </c>
      <c r="D12" s="56">
        <f t="shared" si="1"/>
        <v>2.0321663384229242E-2</v>
      </c>
      <c r="E12" s="130">
        <f>+SS!V13*100</f>
        <v>72.025000000000006</v>
      </c>
      <c r="F12" s="56">
        <f>+'GSW '!B14</f>
        <v>5.1303135311722469E-3</v>
      </c>
      <c r="G12" s="131" t="s">
        <v>214</v>
      </c>
    </row>
    <row r="13" spans="1:7" ht="15.5" x14ac:dyDescent="0.35">
      <c r="A13" s="129">
        <v>12</v>
      </c>
      <c r="B13" s="49" t="s">
        <v>26</v>
      </c>
      <c r="C13" s="130">
        <f t="shared" si="0"/>
        <v>625.84012414522988</v>
      </c>
      <c r="D13" s="56">
        <f t="shared" si="1"/>
        <v>1.9735958355210258E-2</v>
      </c>
      <c r="E13" s="130">
        <f>+SS!V14*100</f>
        <v>76.625000000000014</v>
      </c>
      <c r="F13" s="56">
        <f>+'GSW '!B15</f>
        <v>2.6918807849546167E-3</v>
      </c>
      <c r="G13" s="131" t="s">
        <v>214</v>
      </c>
    </row>
    <row r="14" spans="1:7" x14ac:dyDescent="0.35">
      <c r="A14" s="129">
        <v>13</v>
      </c>
      <c r="B14" s="49" t="s">
        <v>27</v>
      </c>
      <c r="C14" s="130">
        <f t="shared" si="0"/>
        <v>623.91654565122803</v>
      </c>
      <c r="D14" s="56">
        <f t="shared" si="1"/>
        <v>1.9675298030654608E-2</v>
      </c>
      <c r="E14" s="130">
        <f>+SS!V15*100</f>
        <v>60.500000000000007</v>
      </c>
      <c r="F14" s="56">
        <f>+'GSW '!B16</f>
        <v>2.2365630034854291E-2</v>
      </c>
      <c r="G14" s="131" t="s">
        <v>215</v>
      </c>
    </row>
    <row r="15" spans="1:7" ht="15.5" x14ac:dyDescent="0.35">
      <c r="A15" s="129">
        <v>14</v>
      </c>
      <c r="B15" s="49" t="s">
        <v>28</v>
      </c>
      <c r="C15" s="130">
        <f t="shared" si="0"/>
        <v>598.8085911040173</v>
      </c>
      <c r="D15" s="56">
        <f t="shared" si="1"/>
        <v>1.8883515071699945E-2</v>
      </c>
      <c r="E15" s="130">
        <f>+SS!V16*100</f>
        <v>66.025000000000006</v>
      </c>
      <c r="F15" s="56">
        <f>+'GSW '!B17</f>
        <v>9.0050966565928554E-3</v>
      </c>
      <c r="G15" s="131" t="s">
        <v>214</v>
      </c>
    </row>
    <row r="16" spans="1:7" x14ac:dyDescent="0.35">
      <c r="A16" s="129">
        <v>15</v>
      </c>
      <c r="B16" t="s">
        <v>29</v>
      </c>
      <c r="C16" s="130">
        <f t="shared" si="0"/>
        <v>550.59868710327066</v>
      </c>
      <c r="D16" s="56">
        <f t="shared" si="1"/>
        <v>1.7363208813025763E-2</v>
      </c>
      <c r="E16" s="130">
        <f>+SS!V17*100</f>
        <v>79.875</v>
      </c>
      <c r="F16" s="56">
        <f>+'GSW '!B18</f>
        <v>1.261268861689953E-3</v>
      </c>
      <c r="G16" s="131" t="s">
        <v>215</v>
      </c>
    </row>
    <row r="17" spans="1:7" ht="15.5" x14ac:dyDescent="0.35">
      <c r="A17" s="132">
        <v>16</v>
      </c>
      <c r="B17" s="50" t="s">
        <v>30</v>
      </c>
      <c r="C17" s="133">
        <f t="shared" si="0"/>
        <v>502.75780016838189</v>
      </c>
      <c r="D17" s="134">
        <f t="shared" si="1"/>
        <v>1.5854539560614292E-2</v>
      </c>
      <c r="E17" s="133">
        <f>+SS!V18*100</f>
        <v>68.650000000000006</v>
      </c>
      <c r="F17" s="134">
        <f>+'GSW '!B19</f>
        <v>3.7524211724546466E-3</v>
      </c>
      <c r="G17" s="131" t="s">
        <v>214</v>
      </c>
    </row>
    <row r="18" spans="1:7" ht="15.5" x14ac:dyDescent="0.35">
      <c r="A18" s="129">
        <v>17</v>
      </c>
      <c r="B18" s="49" t="s">
        <v>31</v>
      </c>
      <c r="C18" s="130">
        <f t="shared" si="0"/>
        <v>490.7067093786178</v>
      </c>
      <c r="D18" s="56">
        <f t="shared" si="1"/>
        <v>1.5474506678755712E-2</v>
      </c>
      <c r="E18" s="130">
        <f>+SS!V19*100</f>
        <v>77.800000000000011</v>
      </c>
      <c r="F18" s="56">
        <f>+'GSW '!B20</f>
        <v>1.1314871218295027E-3</v>
      </c>
      <c r="G18" s="131" t="s">
        <v>214</v>
      </c>
    </row>
    <row r="19" spans="1:7" ht="15.5" x14ac:dyDescent="0.35">
      <c r="A19" s="132">
        <v>18</v>
      </c>
      <c r="B19" s="50" t="s">
        <v>32</v>
      </c>
      <c r="C19" s="133">
        <f t="shared" si="0"/>
        <v>438.21737634788093</v>
      </c>
      <c r="D19" s="134">
        <f t="shared" si="1"/>
        <v>1.381924800993474E-2</v>
      </c>
      <c r="E19" s="133">
        <f>+SS!V20*100</f>
        <v>65.45</v>
      </c>
      <c r="F19" s="134">
        <f>+'GSW '!B21</f>
        <v>3.8184044290415866E-3</v>
      </c>
      <c r="G19" s="131" t="s">
        <v>214</v>
      </c>
    </row>
    <row r="20" spans="1:7" x14ac:dyDescent="0.35">
      <c r="A20" s="136">
        <v>19</v>
      </c>
      <c r="B20" s="51" t="s">
        <v>33</v>
      </c>
      <c r="C20" s="137">
        <f t="shared" si="0"/>
        <v>429.00408489754329</v>
      </c>
      <c r="D20" s="138">
        <f t="shared" si="1"/>
        <v>1.3528705538522213E-2</v>
      </c>
      <c r="E20" s="137">
        <f>+SS!V21*100</f>
        <v>84.5</v>
      </c>
      <c r="F20" s="138">
        <f>+'GSW '!B22</f>
        <v>3.5947931204054505E-4</v>
      </c>
      <c r="G20" s="131" t="s">
        <v>215</v>
      </c>
    </row>
    <row r="21" spans="1:7" x14ac:dyDescent="0.35">
      <c r="A21" s="129">
        <v>20</v>
      </c>
      <c r="B21" t="s">
        <v>34</v>
      </c>
      <c r="C21" s="130">
        <f t="shared" si="0"/>
        <v>426.30969895138037</v>
      </c>
      <c r="D21" s="56">
        <f t="shared" si="1"/>
        <v>1.3443737690065767E-2</v>
      </c>
      <c r="E21" s="130">
        <f>+SS!V22*100</f>
        <v>60.525000000000006</v>
      </c>
      <c r="F21" s="56">
        <f>+'GSW '!B23</f>
        <v>7.1082461271628006E-3</v>
      </c>
      <c r="G21" s="131" t="s">
        <v>215</v>
      </c>
    </row>
    <row r="22" spans="1:7" ht="15.5" x14ac:dyDescent="0.35">
      <c r="A22" s="129">
        <v>21</v>
      </c>
      <c r="B22" s="49" t="s">
        <v>35</v>
      </c>
      <c r="C22" s="130">
        <f t="shared" si="0"/>
        <v>425.83995011532147</v>
      </c>
      <c r="D22" s="56">
        <f t="shared" si="1"/>
        <v>1.342892409293738E-2</v>
      </c>
      <c r="E22" s="130">
        <f>+SS!V23*100</f>
        <v>54.750000000000007</v>
      </c>
      <c r="F22" s="56">
        <f>+'GSW '!B24</f>
        <v>1.7469565171728884E-2</v>
      </c>
      <c r="G22" s="131" t="s">
        <v>214</v>
      </c>
    </row>
    <row r="23" spans="1:7" x14ac:dyDescent="0.35">
      <c r="A23" s="129">
        <v>22</v>
      </c>
      <c r="B23" t="s">
        <v>36</v>
      </c>
      <c r="C23" s="130">
        <f t="shared" si="0"/>
        <v>424.9164120094685</v>
      </c>
      <c r="D23" s="56">
        <f t="shared" si="1"/>
        <v>1.3399800185898888E-2</v>
      </c>
      <c r="E23" s="130">
        <f>+SS!V24*100</f>
        <v>68.249999999999986</v>
      </c>
      <c r="F23" s="56">
        <f>+'GSW '!B25</f>
        <v>2.3877376942755806E-3</v>
      </c>
      <c r="G23" s="131" t="s">
        <v>215</v>
      </c>
    </row>
    <row r="24" spans="1:7" ht="15.5" x14ac:dyDescent="0.35">
      <c r="A24" s="132">
        <v>23</v>
      </c>
      <c r="B24" s="50" t="s">
        <v>37</v>
      </c>
      <c r="C24" s="133">
        <f t="shared" si="0"/>
        <v>423.75999290321903</v>
      </c>
      <c r="D24" s="134">
        <f t="shared" si="1"/>
        <v>1.3363332343008053E-2</v>
      </c>
      <c r="E24" s="133">
        <f>+SS!V25*100</f>
        <v>42.349999999999994</v>
      </c>
      <c r="F24" s="134">
        <f>+'GSW '!B26</f>
        <v>0.17365173465773923</v>
      </c>
      <c r="G24" s="131" t="s">
        <v>214</v>
      </c>
    </row>
    <row r="25" spans="1:7" ht="15.5" x14ac:dyDescent="0.35">
      <c r="A25" s="129">
        <v>24</v>
      </c>
      <c r="B25" s="49" t="s">
        <v>38</v>
      </c>
      <c r="C25" s="130">
        <f t="shared" si="0"/>
        <v>404.44238733281475</v>
      </c>
      <c r="D25" s="56">
        <f t="shared" si="1"/>
        <v>1.2754148872100704E-2</v>
      </c>
      <c r="E25" s="130">
        <f>+SS!V26*100</f>
        <v>61.250000000000007</v>
      </c>
      <c r="F25" s="56">
        <f>+'GSW '!B27</f>
        <v>5.4527446268785966E-3</v>
      </c>
      <c r="G25" s="131" t="s">
        <v>214</v>
      </c>
    </row>
    <row r="26" spans="1:7" x14ac:dyDescent="0.35">
      <c r="A26" s="129">
        <v>25</v>
      </c>
      <c r="B26" s="49" t="s">
        <v>39</v>
      </c>
      <c r="C26" s="130">
        <f t="shared" si="0"/>
        <v>404.17535080299677</v>
      </c>
      <c r="D26" s="56">
        <f t="shared" si="1"/>
        <v>1.2745727836714063E-2</v>
      </c>
      <c r="E26" s="130">
        <f>+SS!V27*100</f>
        <v>51.65</v>
      </c>
      <c r="F26" s="56">
        <f>+'GSW '!B28</f>
        <v>2.5239255443331929E-2</v>
      </c>
      <c r="G26" s="131" t="s">
        <v>215</v>
      </c>
    </row>
    <row r="27" spans="1:7" ht="15.5" x14ac:dyDescent="0.35">
      <c r="A27" s="129">
        <v>26</v>
      </c>
      <c r="B27" s="49" t="s">
        <v>40</v>
      </c>
      <c r="C27" s="130">
        <f t="shared" si="0"/>
        <v>387.9410207178837</v>
      </c>
      <c r="D27" s="56">
        <f t="shared" si="1"/>
        <v>1.2233775901829527E-2</v>
      </c>
      <c r="E27" s="130">
        <f>+SS!V28*100</f>
        <v>50.650000000000006</v>
      </c>
      <c r="F27" s="56">
        <f>+'GSW '!B29</f>
        <v>2.6612278832517544E-2</v>
      </c>
      <c r="G27" s="131" t="s">
        <v>214</v>
      </c>
    </row>
    <row r="28" spans="1:7" ht="15.5" x14ac:dyDescent="0.35">
      <c r="A28" s="129">
        <v>27</v>
      </c>
      <c r="B28" s="49" t="s">
        <v>41</v>
      </c>
      <c r="C28" s="130">
        <f t="shared" si="0"/>
        <v>378.34764752956988</v>
      </c>
      <c r="D28" s="56">
        <f t="shared" si="1"/>
        <v>1.1931247498127153E-2</v>
      </c>
      <c r="E28" s="130">
        <f>+SS!V29*100</f>
        <v>80.049999999999983</v>
      </c>
      <c r="F28" s="56">
        <f>+'GSW '!B30</f>
        <v>4.0125558252358757E-4</v>
      </c>
      <c r="G28" s="131" t="s">
        <v>214</v>
      </c>
    </row>
    <row r="29" spans="1:7" x14ac:dyDescent="0.35">
      <c r="A29" s="129">
        <v>28</v>
      </c>
      <c r="B29" t="s">
        <v>42</v>
      </c>
      <c r="C29" s="130">
        <f t="shared" si="0"/>
        <v>372.5776599314878</v>
      </c>
      <c r="D29" s="56">
        <f t="shared" si="1"/>
        <v>1.1749290109087325E-2</v>
      </c>
      <c r="E29" s="130">
        <f>+SS!V30*100</f>
        <v>60.07500000000001</v>
      </c>
      <c r="F29" s="56">
        <f>+'GSW '!B31</f>
        <v>5.0746537689136473E-3</v>
      </c>
      <c r="G29" s="131" t="s">
        <v>215</v>
      </c>
    </row>
    <row r="30" spans="1:7" x14ac:dyDescent="0.35">
      <c r="A30" s="129">
        <v>29</v>
      </c>
      <c r="B30" t="s">
        <v>43</v>
      </c>
      <c r="C30" s="130">
        <f t="shared" si="0"/>
        <v>361.15880779443984</v>
      </c>
      <c r="D30" s="56">
        <f t="shared" si="1"/>
        <v>1.1389194964103004E-2</v>
      </c>
      <c r="E30" s="130">
        <f>+SS!V31*100</f>
        <v>63.975000000000001</v>
      </c>
      <c r="F30" s="56">
        <f>+'GSW '!B32</f>
        <v>2.6242305143999952E-3</v>
      </c>
      <c r="G30" s="131" t="s">
        <v>215</v>
      </c>
    </row>
    <row r="31" spans="1:7" ht="15.5" x14ac:dyDescent="0.35">
      <c r="A31" s="129">
        <v>30</v>
      </c>
      <c r="B31" s="49" t="s">
        <v>44</v>
      </c>
      <c r="C31" s="130">
        <f t="shared" si="0"/>
        <v>353.88834775559326</v>
      </c>
      <c r="D31" s="56">
        <f t="shared" si="1"/>
        <v>1.1159919960769087E-2</v>
      </c>
      <c r="E31" s="130">
        <f>+SS!V32*100</f>
        <v>67.975000000000009</v>
      </c>
      <c r="F31" s="56">
        <f>+'GSW '!B33</f>
        <v>1.4303945380765063E-3</v>
      </c>
      <c r="G31" s="131" t="s">
        <v>214</v>
      </c>
    </row>
    <row r="32" spans="1:7" ht="15.5" x14ac:dyDescent="0.35">
      <c r="A32" s="129">
        <v>31</v>
      </c>
      <c r="B32" s="49" t="s">
        <v>45</v>
      </c>
      <c r="C32" s="130">
        <f t="shared" si="0"/>
        <v>335.1089502886187</v>
      </c>
      <c r="D32" s="56">
        <f t="shared" si="1"/>
        <v>1.0567708959835973E-2</v>
      </c>
      <c r="E32" s="130">
        <f>+SS!V33*100</f>
        <v>71.924999999999997</v>
      </c>
      <c r="F32" s="56">
        <f>+'GSW '!B34</f>
        <v>7.3053200454789764E-4</v>
      </c>
      <c r="G32" s="131" t="s">
        <v>215</v>
      </c>
    </row>
    <row r="33" spans="1:7" ht="15.5" x14ac:dyDescent="0.35">
      <c r="A33" s="129">
        <v>32</v>
      </c>
      <c r="B33" s="49" t="s">
        <v>46</v>
      </c>
      <c r="C33" s="130">
        <f t="shared" si="0"/>
        <v>316.61980753677852</v>
      </c>
      <c r="D33" s="56">
        <f t="shared" si="1"/>
        <v>9.9846511831038782E-3</v>
      </c>
      <c r="E33" s="130">
        <f>+SS!V34*100</f>
        <v>51.900000000000013</v>
      </c>
      <c r="F33" s="56">
        <f>+'GSW '!B35</f>
        <v>1.1617375342043358E-2</v>
      </c>
      <c r="G33" s="131" t="s">
        <v>214</v>
      </c>
    </row>
    <row r="34" spans="1:7" x14ac:dyDescent="0.35">
      <c r="A34" s="129">
        <v>33</v>
      </c>
      <c r="B34" t="s">
        <v>47</v>
      </c>
      <c r="C34" s="130">
        <f t="shared" si="0"/>
        <v>314.05734429691665</v>
      </c>
      <c r="D34" s="56">
        <f t="shared" si="1"/>
        <v>9.9038435361704976E-3</v>
      </c>
      <c r="E34" s="130">
        <f>+SS!V35*100</f>
        <v>59.025000000000006</v>
      </c>
      <c r="F34" s="56">
        <f>+'GSW '!B36</f>
        <v>3.5620736931491846E-3</v>
      </c>
      <c r="G34" s="131" t="s">
        <v>215</v>
      </c>
    </row>
    <row r="35" spans="1:7" ht="15.5" x14ac:dyDescent="0.35">
      <c r="A35" s="129">
        <v>34</v>
      </c>
      <c r="B35" s="49" t="s">
        <v>48</v>
      </c>
      <c r="C35" s="130">
        <f t="shared" si="0"/>
        <v>313.55438798334967</v>
      </c>
      <c r="D35" s="56">
        <f t="shared" si="1"/>
        <v>9.8879827364612982E-3</v>
      </c>
      <c r="E35" s="130">
        <f>+SS!V36*100</f>
        <v>63.250000000000007</v>
      </c>
      <c r="F35" s="56">
        <f>+'GSW '!B37</f>
        <v>1.9028032293405583E-3</v>
      </c>
      <c r="G35" s="131" t="s">
        <v>214</v>
      </c>
    </row>
    <row r="36" spans="1:7" ht="15.5" x14ac:dyDescent="0.35">
      <c r="A36" s="129">
        <v>35</v>
      </c>
      <c r="B36" s="49" t="s">
        <v>49</v>
      </c>
      <c r="C36" s="130">
        <f t="shared" si="0"/>
        <v>310.41270477090507</v>
      </c>
      <c r="D36" s="56">
        <f t="shared" si="1"/>
        <v>9.7889093043595221E-3</v>
      </c>
      <c r="E36" s="130">
        <f>+SS!V37*100</f>
        <v>55.900000000000006</v>
      </c>
      <c r="F36" s="56">
        <f>+'GSW '!B38</f>
        <v>5.611929326435448E-3</v>
      </c>
      <c r="G36" s="131" t="s">
        <v>214</v>
      </c>
    </row>
    <row r="37" spans="1:7" x14ac:dyDescent="0.35">
      <c r="A37" s="132">
        <v>36</v>
      </c>
      <c r="B37" s="52" t="s">
        <v>50</v>
      </c>
      <c r="C37" s="133">
        <f t="shared" si="0"/>
        <v>281.82681593199089</v>
      </c>
      <c r="D37" s="134">
        <f t="shared" si="1"/>
        <v>8.8874491871418528E-3</v>
      </c>
      <c r="E37" s="133">
        <f>+SS!V38*100</f>
        <v>73.05</v>
      </c>
      <c r="F37" s="134">
        <f>+'GSW '!B39</f>
        <v>3.7788961732256065E-4</v>
      </c>
      <c r="G37" s="131" t="s">
        <v>215</v>
      </c>
    </row>
    <row r="38" spans="1:7" x14ac:dyDescent="0.35">
      <c r="A38" s="129">
        <v>37</v>
      </c>
      <c r="B38" t="s">
        <v>51</v>
      </c>
      <c r="C38" s="130">
        <f t="shared" si="0"/>
        <v>278.57537744539599</v>
      </c>
      <c r="D38" s="56">
        <f t="shared" si="1"/>
        <v>8.7849146066791371E-3</v>
      </c>
      <c r="E38" s="130">
        <f>+SS!V39*100</f>
        <v>69.875</v>
      </c>
      <c r="F38" s="56">
        <f>+'GSW '!B40</f>
        <v>5.4441714637390047E-4</v>
      </c>
      <c r="G38" s="131" t="s">
        <v>215</v>
      </c>
    </row>
    <row r="39" spans="1:7" ht="15.5" x14ac:dyDescent="0.35">
      <c r="A39" s="129">
        <v>38</v>
      </c>
      <c r="B39" s="49" t="s">
        <v>52</v>
      </c>
      <c r="C39" s="130">
        <f t="shared" si="0"/>
        <v>277.28831123190338</v>
      </c>
      <c r="D39" s="56">
        <f t="shared" si="1"/>
        <v>8.7443267884650504E-3</v>
      </c>
      <c r="E39" s="130">
        <f>+SS!V40*100</f>
        <v>79.7</v>
      </c>
      <c r="F39" s="56">
        <f>+'GSW '!B41</f>
        <v>1.6431219442384918E-4</v>
      </c>
      <c r="G39" s="131" t="s">
        <v>214</v>
      </c>
    </row>
    <row r="40" spans="1:7" x14ac:dyDescent="0.35">
      <c r="A40" s="129">
        <v>39</v>
      </c>
      <c r="B40" t="s">
        <v>53</v>
      </c>
      <c r="C40" s="130">
        <f t="shared" si="0"/>
        <v>275.28643053687603</v>
      </c>
      <c r="D40" s="56">
        <f t="shared" si="1"/>
        <v>8.6811971927346371E-3</v>
      </c>
      <c r="E40" s="130">
        <f>+SS!V41*100</f>
        <v>72.925000000000011</v>
      </c>
      <c r="F40" s="56">
        <f>+'GSW '!B42</f>
        <v>3.5765678940466249E-4</v>
      </c>
      <c r="G40" s="131" t="s">
        <v>215</v>
      </c>
    </row>
    <row r="41" spans="1:7" x14ac:dyDescent="0.35">
      <c r="A41" s="129">
        <v>40</v>
      </c>
      <c r="B41" t="s">
        <v>54</v>
      </c>
      <c r="C41" s="130">
        <f t="shared" si="0"/>
        <v>269.81078215390824</v>
      </c>
      <c r="D41" s="56">
        <f t="shared" si="1"/>
        <v>8.5085218331903377E-3</v>
      </c>
      <c r="E41" s="130">
        <f>+SS!V42*100</f>
        <v>65.375</v>
      </c>
      <c r="F41" s="56">
        <f>+'GSW '!B43</f>
        <v>9.0047691984146742E-4</v>
      </c>
      <c r="G41" s="131" t="s">
        <v>215</v>
      </c>
    </row>
    <row r="42" spans="1:7" ht="15.5" x14ac:dyDescent="0.35">
      <c r="A42" s="139">
        <v>41</v>
      </c>
      <c r="B42" s="53" t="s">
        <v>55</v>
      </c>
      <c r="C42" s="140">
        <f t="shared" si="0"/>
        <v>254.1413955574271</v>
      </c>
      <c r="D42" s="56">
        <f t="shared" si="1"/>
        <v>8.0143854724988358E-3</v>
      </c>
      <c r="E42" s="130">
        <f>+SS!V43*100</f>
        <v>49.475000000000009</v>
      </c>
      <c r="F42" s="56">
        <f>+'GSW '!B44</f>
        <v>9.2417455136314785E-3</v>
      </c>
      <c r="G42" s="141" t="s">
        <v>214</v>
      </c>
    </row>
    <row r="43" spans="1:7" x14ac:dyDescent="0.35">
      <c r="A43" s="132">
        <v>42</v>
      </c>
      <c r="B43" s="52" t="s">
        <v>56</v>
      </c>
      <c r="C43" s="133">
        <f t="shared" si="0"/>
        <v>248.68470444386202</v>
      </c>
      <c r="D43" s="134">
        <f t="shared" si="1"/>
        <v>7.8423079331725546E-3</v>
      </c>
      <c r="E43" s="133">
        <f>+SS!V44*100</f>
        <v>63.575000000000017</v>
      </c>
      <c r="F43" s="134">
        <f>+'GSW '!B45</f>
        <v>9.0650437351831874E-4</v>
      </c>
      <c r="G43" s="131" t="s">
        <v>215</v>
      </c>
    </row>
    <row r="44" spans="1:7" x14ac:dyDescent="0.35">
      <c r="A44" s="139">
        <v>43</v>
      </c>
      <c r="B44" s="54" t="s">
        <v>57</v>
      </c>
      <c r="C44" s="130">
        <f t="shared" si="0"/>
        <v>246.24706912532284</v>
      </c>
      <c r="D44" s="56">
        <f t="shared" si="1"/>
        <v>7.7654367526972107E-3</v>
      </c>
      <c r="E44" s="130">
        <f>+SS!V45*100</f>
        <v>69.150000000000006</v>
      </c>
      <c r="F44" s="56">
        <f>+'GSW '!B46</f>
        <v>4.1303185749929516E-4</v>
      </c>
      <c r="G44" s="131" t="s">
        <v>215</v>
      </c>
    </row>
    <row r="45" spans="1:7" ht="15.5" x14ac:dyDescent="0.35">
      <c r="A45" s="139">
        <v>44</v>
      </c>
      <c r="B45" s="53" t="s">
        <v>58</v>
      </c>
      <c r="C45" s="130">
        <f t="shared" si="0"/>
        <v>244.35830176380784</v>
      </c>
      <c r="D45" s="56">
        <f t="shared" si="1"/>
        <v>7.7058742022128477E-3</v>
      </c>
      <c r="E45" s="130">
        <f>+SS!V46*100</f>
        <v>51.15</v>
      </c>
      <c r="F45" s="56">
        <f>+'GSW '!B47</f>
        <v>6.0879426445432311E-3</v>
      </c>
      <c r="G45" s="131" t="s">
        <v>214</v>
      </c>
    </row>
    <row r="46" spans="1:7" ht="15.5" x14ac:dyDescent="0.35">
      <c r="A46" s="139">
        <v>45</v>
      </c>
      <c r="B46" s="53" t="s">
        <v>59</v>
      </c>
      <c r="C46" s="130">
        <f t="shared" si="0"/>
        <v>242.84836437082649</v>
      </c>
      <c r="D46" s="56">
        <f t="shared" si="1"/>
        <v>7.6582581092888673E-3</v>
      </c>
      <c r="E46" s="130">
        <f>+SS!V47*100</f>
        <v>51.575000000000003</v>
      </c>
      <c r="F46" s="56">
        <f>+'GSW '!B48</f>
        <v>5.5469265922612494E-3</v>
      </c>
      <c r="G46" s="131" t="s">
        <v>214</v>
      </c>
    </row>
    <row r="47" spans="1:7" x14ac:dyDescent="0.35">
      <c r="A47" s="139">
        <v>46</v>
      </c>
      <c r="B47" t="s">
        <v>60</v>
      </c>
      <c r="C47" s="130">
        <f t="shared" si="0"/>
        <v>240.85883646109835</v>
      </c>
      <c r="D47" s="56">
        <f t="shared" si="1"/>
        <v>7.5955180604200751E-3</v>
      </c>
      <c r="E47" s="130">
        <f>+SS!V48*100</f>
        <v>78.275000000000006</v>
      </c>
      <c r="F47" s="56">
        <f>+'GSW '!B49</f>
        <v>1.2667183605407609E-4</v>
      </c>
      <c r="G47" s="131" t="s">
        <v>215</v>
      </c>
    </row>
    <row r="48" spans="1:7" ht="15.5" x14ac:dyDescent="0.35">
      <c r="A48" s="139">
        <v>47</v>
      </c>
      <c r="B48" s="49" t="s">
        <v>61</v>
      </c>
      <c r="C48" s="130">
        <f t="shared" si="0"/>
        <v>232.30181794321246</v>
      </c>
      <c r="D48" s="56">
        <f t="shared" si="1"/>
        <v>7.3256712503511042E-3</v>
      </c>
      <c r="E48" s="130">
        <f>+SS!V49*100</f>
        <v>65.525000000000006</v>
      </c>
      <c r="F48" s="56">
        <f>+'GSW '!B50</f>
        <v>5.6298206404498563E-4</v>
      </c>
      <c r="G48" s="131" t="s">
        <v>214</v>
      </c>
    </row>
    <row r="49" spans="1:7" x14ac:dyDescent="0.35">
      <c r="A49" s="139">
        <v>48</v>
      </c>
      <c r="B49" t="s">
        <v>62</v>
      </c>
      <c r="C49" s="130">
        <f t="shared" si="0"/>
        <v>230.95298469715269</v>
      </c>
      <c r="D49" s="56">
        <f t="shared" si="1"/>
        <v>7.2831355998785223E-3</v>
      </c>
      <c r="E49" s="130">
        <f>+SS!V50*100</f>
        <v>73.849999999999994</v>
      </c>
      <c r="F49" s="56">
        <f>+'GSW '!B51</f>
        <v>1.8854553000378761E-4</v>
      </c>
      <c r="G49" s="131" t="s">
        <v>215</v>
      </c>
    </row>
    <row r="50" spans="1:7" ht="15.5" x14ac:dyDescent="0.35">
      <c r="A50" s="136">
        <v>49</v>
      </c>
      <c r="B50" s="55" t="s">
        <v>63</v>
      </c>
      <c r="C50" s="137">
        <f t="shared" si="0"/>
        <v>223.47191464622344</v>
      </c>
      <c r="D50" s="138">
        <f t="shared" si="1"/>
        <v>7.0472189795128901E-3</v>
      </c>
      <c r="E50" s="137">
        <f>+SS!V51*100</f>
        <v>72.350000000000009</v>
      </c>
      <c r="F50" s="138">
        <f>+'GSW '!B52</f>
        <v>2.0545751483275353E-4</v>
      </c>
      <c r="G50" s="131" t="s">
        <v>214</v>
      </c>
    </row>
    <row r="51" spans="1:7" ht="15.5" x14ac:dyDescent="0.35">
      <c r="A51" s="139">
        <v>50</v>
      </c>
      <c r="B51" s="49" t="s">
        <v>64</v>
      </c>
      <c r="C51" s="130">
        <f t="shared" si="0"/>
        <v>216.43838265365645</v>
      </c>
      <c r="D51" s="56">
        <f t="shared" si="1"/>
        <v>6.8254155362054919E-3</v>
      </c>
      <c r="E51" s="130">
        <f>+SS!V52*100</f>
        <v>56.100000000000009</v>
      </c>
      <c r="F51" s="56">
        <f>+'GSW '!B53</f>
        <v>1.8422013178697766E-3</v>
      </c>
      <c r="G51" s="131" t="s">
        <v>214</v>
      </c>
    </row>
    <row r="52" spans="1:7" x14ac:dyDescent="0.35">
      <c r="A52" s="139">
        <v>51</v>
      </c>
      <c r="B52" t="s">
        <v>65</v>
      </c>
      <c r="C52" s="130">
        <f t="shared" si="0"/>
        <v>215.39739187885542</v>
      </c>
      <c r="D52" s="56">
        <f t="shared" si="1"/>
        <v>6.7925877423536812E-3</v>
      </c>
      <c r="E52" s="130">
        <f>+SS!V53*100</f>
        <v>57.350000000000009</v>
      </c>
      <c r="F52" s="56">
        <f>+'GSW '!B54</f>
        <v>1.4890885388790377E-3</v>
      </c>
      <c r="G52" s="131" t="s">
        <v>215</v>
      </c>
    </row>
    <row r="53" spans="1:7" x14ac:dyDescent="0.35">
      <c r="A53" s="139">
        <v>52</v>
      </c>
      <c r="B53" t="s">
        <v>66</v>
      </c>
      <c r="C53" s="130">
        <f t="shared" si="0"/>
        <v>213.8850655690085</v>
      </c>
      <c r="D53" s="56">
        <f t="shared" si="1"/>
        <v>6.7448963145926499E-3</v>
      </c>
      <c r="E53" s="130">
        <f>+SS!V54*100</f>
        <v>47.7</v>
      </c>
      <c r="F53" s="56">
        <f>+'GSW '!B55</f>
        <v>7.6537799566837395E-3</v>
      </c>
      <c r="G53" s="131" t="s">
        <v>215</v>
      </c>
    </row>
    <row r="54" spans="1:7" ht="15.5" x14ac:dyDescent="0.35">
      <c r="A54" s="139">
        <v>53</v>
      </c>
      <c r="B54" s="49" t="s">
        <v>67</v>
      </c>
      <c r="C54" s="130">
        <f t="shared" si="0"/>
        <v>212.96518384120475</v>
      </c>
      <c r="D54" s="56">
        <f t="shared" si="1"/>
        <v>6.715887711961987E-3</v>
      </c>
      <c r="E54" s="130">
        <f>+SS!V55*100</f>
        <v>44.000000000000014</v>
      </c>
      <c r="F54" s="56">
        <f>+'GSW '!B56</f>
        <v>1.5626141052176003E-2</v>
      </c>
      <c r="G54" s="131" t="s">
        <v>214</v>
      </c>
    </row>
    <row r="55" spans="1:7" x14ac:dyDescent="0.35">
      <c r="A55" s="139">
        <v>54</v>
      </c>
      <c r="B55" t="s">
        <v>68</v>
      </c>
      <c r="C55" s="130">
        <f t="shared" si="0"/>
        <v>203.54526294692573</v>
      </c>
      <c r="D55" s="56">
        <f t="shared" si="1"/>
        <v>6.4188291513067675E-3</v>
      </c>
      <c r="E55" s="130">
        <f>+SS!V56*100</f>
        <v>45.474999999999994</v>
      </c>
      <c r="F55" s="56">
        <f>+'GSW '!B57</f>
        <v>1.0139782262345203E-2</v>
      </c>
      <c r="G55" s="131" t="s">
        <v>215</v>
      </c>
    </row>
    <row r="56" spans="1:7" x14ac:dyDescent="0.35">
      <c r="A56" s="139">
        <v>55</v>
      </c>
      <c r="B56" t="s">
        <v>69</v>
      </c>
      <c r="C56" s="130">
        <f t="shared" si="0"/>
        <v>195.64739528379488</v>
      </c>
      <c r="D56" s="56">
        <f t="shared" si="1"/>
        <v>6.1697687582752377E-3</v>
      </c>
      <c r="E56" s="130">
        <f>+SS!V57*100</f>
        <v>57.375</v>
      </c>
      <c r="F56" s="56">
        <f>+'GSW '!B58</f>
        <v>1.1115216448678749E-3</v>
      </c>
      <c r="G56" s="131" t="s">
        <v>215</v>
      </c>
    </row>
    <row r="57" spans="1:7" x14ac:dyDescent="0.35">
      <c r="A57" s="132">
        <v>56</v>
      </c>
      <c r="B57" s="52" t="s">
        <v>70</v>
      </c>
      <c r="C57" s="133">
        <f t="shared" si="0"/>
        <v>195.03714413611982</v>
      </c>
      <c r="D57" s="134">
        <f t="shared" si="1"/>
        <v>6.1505244005358173E-3</v>
      </c>
      <c r="E57" s="133">
        <f>+SS!V58*100</f>
        <v>77.5</v>
      </c>
      <c r="F57" s="134">
        <f>+'GSW '!B59</f>
        <v>7.3559143654725368E-5</v>
      </c>
      <c r="G57" s="131" t="s">
        <v>215</v>
      </c>
    </row>
    <row r="58" spans="1:7" x14ac:dyDescent="0.35">
      <c r="A58" s="139">
        <v>57</v>
      </c>
      <c r="B58" t="s">
        <v>71</v>
      </c>
      <c r="C58" s="130">
        <f t="shared" si="0"/>
        <v>188.78743818892784</v>
      </c>
      <c r="D58" s="56">
        <f t="shared" si="1"/>
        <v>5.9534390243392151E-3</v>
      </c>
      <c r="E58" s="130">
        <f>+SS!V59*100</f>
        <v>61.45</v>
      </c>
      <c r="F58" s="56">
        <f>+'GSW '!B60</f>
        <v>5.3854536766491845E-4</v>
      </c>
      <c r="G58" s="131" t="s">
        <v>215</v>
      </c>
    </row>
    <row r="59" spans="1:7" ht="15.5" x14ac:dyDescent="0.35">
      <c r="A59" s="139">
        <v>58</v>
      </c>
      <c r="B59" s="49" t="s">
        <v>72</v>
      </c>
      <c r="C59" s="130">
        <f t="shared" si="0"/>
        <v>178.56238029691667</v>
      </c>
      <c r="D59" s="56">
        <f t="shared" si="1"/>
        <v>5.6309903526245882E-3</v>
      </c>
      <c r="E59" s="130">
        <f>+SS!V60*100</f>
        <v>56.225000000000001</v>
      </c>
      <c r="F59" s="56">
        <f>+'GSW '!B61</f>
        <v>1.0139224117179202E-3</v>
      </c>
      <c r="G59" s="131" t="s">
        <v>214</v>
      </c>
    </row>
    <row r="60" spans="1:7" x14ac:dyDescent="0.35">
      <c r="A60" s="139">
        <v>59</v>
      </c>
      <c r="B60" t="s">
        <v>73</v>
      </c>
      <c r="C60" s="130">
        <f t="shared" si="0"/>
        <v>168.77800021302622</v>
      </c>
      <c r="D60" s="56">
        <f t="shared" si="1"/>
        <v>5.3224385189898377E-3</v>
      </c>
      <c r="E60" s="130">
        <f>+SS!V61*100</f>
        <v>68.650000000000006</v>
      </c>
      <c r="F60" s="56">
        <f>+'GSW '!B62</f>
        <v>1.4196544111224105E-4</v>
      </c>
      <c r="G60" s="131" t="s">
        <v>215</v>
      </c>
    </row>
    <row r="61" spans="1:7" x14ac:dyDescent="0.35">
      <c r="A61" s="139">
        <v>60</v>
      </c>
      <c r="B61" t="s">
        <v>74</v>
      </c>
      <c r="C61" s="130">
        <f t="shared" si="0"/>
        <v>168.64162861715025</v>
      </c>
      <c r="D61" s="56">
        <f t="shared" si="1"/>
        <v>5.3181380210939608E-3</v>
      </c>
      <c r="E61" s="130">
        <f>+SS!V62*100</f>
        <v>61.6</v>
      </c>
      <c r="F61" s="56">
        <f>+'GSW '!B63</f>
        <v>3.755501618394174E-4</v>
      </c>
      <c r="G61" s="131" t="s">
        <v>215</v>
      </c>
    </row>
    <row r="62" spans="1:7" ht="15.5" x14ac:dyDescent="0.35">
      <c r="A62" s="139">
        <v>61</v>
      </c>
      <c r="B62" s="49" t="s">
        <v>75</v>
      </c>
      <c r="C62" s="130">
        <f t="shared" si="0"/>
        <v>166.11869119363001</v>
      </c>
      <c r="D62" s="56">
        <f t="shared" si="1"/>
        <v>5.2385768264655358E-3</v>
      </c>
      <c r="E62" s="130">
        <f>+SS!V63*100</f>
        <v>52.500000000000014</v>
      </c>
      <c r="F62" s="56">
        <f>+'GSW '!B64</f>
        <v>1.5129402315009505E-3</v>
      </c>
      <c r="G62" s="131" t="s">
        <v>214</v>
      </c>
    </row>
    <row r="63" spans="1:7" x14ac:dyDescent="0.35">
      <c r="A63" s="139">
        <v>62</v>
      </c>
      <c r="B63" t="s">
        <v>76</v>
      </c>
      <c r="C63" s="130">
        <f t="shared" si="0"/>
        <v>158.52046635375294</v>
      </c>
      <c r="D63" s="56">
        <f t="shared" si="1"/>
        <v>4.9989657129752485E-3</v>
      </c>
      <c r="E63" s="130">
        <f>+SS!V64*100</f>
        <v>84.324999999999989</v>
      </c>
      <c r="F63" s="56">
        <f>+'GSW '!B65</f>
        <v>1.8477740993389521E-5</v>
      </c>
      <c r="G63" s="131" t="s">
        <v>215</v>
      </c>
    </row>
    <row r="64" spans="1:7" x14ac:dyDescent="0.35">
      <c r="A64" s="136">
        <v>63</v>
      </c>
      <c r="B64" s="51" t="s">
        <v>77</v>
      </c>
      <c r="C64" s="137">
        <f t="shared" si="0"/>
        <v>152.5490729726117</v>
      </c>
      <c r="D64" s="138">
        <f t="shared" si="1"/>
        <v>4.8106569635901842E-3</v>
      </c>
      <c r="E64" s="137">
        <f>+SS!V65*100</f>
        <v>76.649999999999991</v>
      </c>
      <c r="F64" s="138">
        <f>+'GSW '!B66</f>
        <v>3.8870424696311212E-5</v>
      </c>
      <c r="G64" s="131" t="s">
        <v>215</v>
      </c>
    </row>
    <row r="65" spans="1:7" ht="15.5" x14ac:dyDescent="0.35">
      <c r="A65" s="139">
        <v>64</v>
      </c>
      <c r="B65" s="49" t="s">
        <v>78</v>
      </c>
      <c r="C65" s="130">
        <f t="shared" si="0"/>
        <v>151.62607372919521</v>
      </c>
      <c r="D65" s="56">
        <f t="shared" si="1"/>
        <v>4.7815500496561532E-3</v>
      </c>
      <c r="E65" s="130">
        <f>+SS!V66*100</f>
        <v>54.675000000000004</v>
      </c>
      <c r="F65" s="56">
        <f>+'GSW '!B67</f>
        <v>7.9840370300302064E-4</v>
      </c>
      <c r="G65" s="131" t="s">
        <v>215</v>
      </c>
    </row>
    <row r="66" spans="1:7" x14ac:dyDescent="0.35">
      <c r="A66" s="139">
        <v>65</v>
      </c>
      <c r="B66" t="s">
        <v>79</v>
      </c>
      <c r="C66" s="130">
        <f t="shared" ref="C66:C113" si="2">((E66^3)*(F66^(1/3)))/100</f>
        <v>151.06064815496273</v>
      </c>
      <c r="D66" s="56">
        <f t="shared" si="1"/>
        <v>4.7637192728243478E-3</v>
      </c>
      <c r="E66" s="130">
        <f>+SS!V67*100</f>
        <v>77.2</v>
      </c>
      <c r="F66" s="56">
        <f>+'GSW '!B68</f>
        <v>3.5391447730430815E-5</v>
      </c>
      <c r="G66" s="131" t="s">
        <v>215</v>
      </c>
    </row>
    <row r="67" spans="1:7" ht="15.5" x14ac:dyDescent="0.35">
      <c r="A67" s="139">
        <v>66</v>
      </c>
      <c r="B67" s="49" t="s">
        <v>80</v>
      </c>
      <c r="C67" s="130">
        <f t="shared" si="2"/>
        <v>149.26541186278192</v>
      </c>
      <c r="D67" s="56">
        <f t="shared" si="1"/>
        <v>4.7071062380678527E-3</v>
      </c>
      <c r="E67" s="130">
        <f>+SS!V68*100</f>
        <v>88.575000000000017</v>
      </c>
      <c r="F67" s="56">
        <f>+'GSW '!B69</f>
        <v>9.9100786642476927E-6</v>
      </c>
      <c r="G67" s="131" t="s">
        <v>214</v>
      </c>
    </row>
    <row r="68" spans="1:7" x14ac:dyDescent="0.35">
      <c r="A68" s="139">
        <v>67</v>
      </c>
      <c r="B68" s="54" t="s">
        <v>81</v>
      </c>
      <c r="C68" s="140">
        <f t="shared" si="2"/>
        <v>148.20121527576256</v>
      </c>
      <c r="D68" s="56">
        <f t="shared" ref="D68:D113" si="3">+C68/SUM($C$2:$C$113)</f>
        <v>4.6735466455890924E-3</v>
      </c>
      <c r="E68" s="130">
        <f>+SS!V69*100</f>
        <v>60.82500000000001</v>
      </c>
      <c r="F68" s="56">
        <f>+'GSW '!B70</f>
        <v>2.8563816632002308E-4</v>
      </c>
      <c r="G68" s="141" t="s">
        <v>215</v>
      </c>
    </row>
    <row r="69" spans="1:7" ht="15.5" x14ac:dyDescent="0.35">
      <c r="A69" s="139">
        <v>68</v>
      </c>
      <c r="B69" s="53" t="s">
        <v>82</v>
      </c>
      <c r="C69" s="140">
        <f t="shared" si="2"/>
        <v>148.04665335585744</v>
      </c>
      <c r="D69" s="56">
        <f t="shared" si="3"/>
        <v>4.668672513207895E-3</v>
      </c>
      <c r="E69" s="130">
        <f>+SS!V70*100</f>
        <v>75.975000000000009</v>
      </c>
      <c r="F69" s="56">
        <f>+'GSW '!B71</f>
        <v>3.8473296956562715E-5</v>
      </c>
      <c r="G69" s="141" t="s">
        <v>214</v>
      </c>
    </row>
    <row r="70" spans="1:7" x14ac:dyDescent="0.35">
      <c r="A70" s="139">
        <v>69</v>
      </c>
      <c r="B70" s="54" t="s">
        <v>83</v>
      </c>
      <c r="C70" s="140">
        <f t="shared" si="2"/>
        <v>147.08880527784586</v>
      </c>
      <c r="D70" s="56">
        <f t="shared" si="3"/>
        <v>4.6384666362611687E-3</v>
      </c>
      <c r="E70" s="130">
        <f>+SS!V71*100</f>
        <v>71.599999999999994</v>
      </c>
      <c r="F70" s="56">
        <f>+'GSW '!B72</f>
        <v>6.4346015694627032E-5</v>
      </c>
      <c r="G70" s="141" t="s">
        <v>215</v>
      </c>
    </row>
    <row r="71" spans="1:7" x14ac:dyDescent="0.35">
      <c r="A71" s="139">
        <v>70</v>
      </c>
      <c r="B71" s="54" t="s">
        <v>84</v>
      </c>
      <c r="C71" s="140">
        <f t="shared" si="2"/>
        <v>145.10489772930927</v>
      </c>
      <c r="D71" s="56">
        <f t="shared" si="3"/>
        <v>4.5759038262911588E-3</v>
      </c>
      <c r="E71" s="130">
        <f>+SS!V72*100</f>
        <v>52.924999999999997</v>
      </c>
      <c r="F71" s="56">
        <f>+'GSW '!B73</f>
        <v>9.3777448894266462E-4</v>
      </c>
      <c r="G71" s="141" t="s">
        <v>215</v>
      </c>
    </row>
    <row r="72" spans="1:7" x14ac:dyDescent="0.35">
      <c r="A72" s="129">
        <v>71</v>
      </c>
      <c r="B72" t="s">
        <v>85</v>
      </c>
      <c r="C72" s="130">
        <f t="shared" si="2"/>
        <v>142.23345721485441</v>
      </c>
      <c r="D72" s="56">
        <f t="shared" si="3"/>
        <v>4.4853525365505962E-3</v>
      </c>
      <c r="E72" s="130">
        <f>+SS!V73*100</f>
        <v>52.7</v>
      </c>
      <c r="F72" s="56">
        <f>+'GSW '!B74</f>
        <v>9.1771908255470352E-4</v>
      </c>
      <c r="G72" s="131" t="s">
        <v>215</v>
      </c>
    </row>
    <row r="73" spans="1:7" x14ac:dyDescent="0.35">
      <c r="A73" s="129">
        <v>72</v>
      </c>
      <c r="B73" t="s">
        <v>86</v>
      </c>
      <c r="C73" s="130">
        <f t="shared" si="2"/>
        <v>139.69263470682887</v>
      </c>
      <c r="D73" s="56">
        <f t="shared" si="3"/>
        <v>4.4052273332091489E-3</v>
      </c>
      <c r="E73" s="130">
        <f>+SS!V74*100</f>
        <v>59.9</v>
      </c>
      <c r="F73" s="56">
        <f>+'GSW '!B75</f>
        <v>2.7458646378436346E-4</v>
      </c>
      <c r="G73" s="131" t="s">
        <v>215</v>
      </c>
    </row>
    <row r="74" spans="1:7" ht="15.5" x14ac:dyDescent="0.35">
      <c r="A74" s="129">
        <v>73</v>
      </c>
      <c r="B74" s="49" t="s">
        <v>87</v>
      </c>
      <c r="C74" s="130">
        <f t="shared" si="2"/>
        <v>137.99747553162092</v>
      </c>
      <c r="D74" s="56">
        <f t="shared" si="3"/>
        <v>4.3517702447345959E-3</v>
      </c>
      <c r="E74" s="130">
        <f>+SS!V75*100</f>
        <v>49.000000000000007</v>
      </c>
      <c r="F74" s="56">
        <f>+'GSW '!B76</f>
        <v>1.6137962604113915E-3</v>
      </c>
      <c r="G74" s="131" t="s">
        <v>214</v>
      </c>
    </row>
    <row r="75" spans="1:7" x14ac:dyDescent="0.35">
      <c r="A75" s="129">
        <v>74</v>
      </c>
      <c r="B75" t="s">
        <v>88</v>
      </c>
      <c r="C75" s="130">
        <f t="shared" si="2"/>
        <v>132.73321162059167</v>
      </c>
      <c r="D75" s="56">
        <f t="shared" si="3"/>
        <v>4.1857609249249892E-3</v>
      </c>
      <c r="E75" s="130">
        <f>+SS!V76*100</f>
        <v>54.699999999999996</v>
      </c>
      <c r="F75" s="56">
        <f>+'GSW '!B77</f>
        <v>5.3339982787083682E-4</v>
      </c>
      <c r="G75" s="131" t="s">
        <v>215</v>
      </c>
    </row>
    <row r="76" spans="1:7" ht="15.5" x14ac:dyDescent="0.35">
      <c r="A76" s="129">
        <v>75</v>
      </c>
      <c r="B76" s="49" t="s">
        <v>89</v>
      </c>
      <c r="C76" s="130">
        <f t="shared" si="2"/>
        <v>128.91677632769319</v>
      </c>
      <c r="D76" s="56">
        <f t="shared" si="3"/>
        <v>4.0654090888887938E-3</v>
      </c>
      <c r="E76" s="130">
        <f>+SS!V77*100</f>
        <v>73.399999999999991</v>
      </c>
      <c r="F76" s="56">
        <f>+'GSW '!B78</f>
        <v>3.4646851288546139E-5</v>
      </c>
      <c r="G76" s="131" t="s">
        <v>214</v>
      </c>
    </row>
    <row r="77" spans="1:7" x14ac:dyDescent="0.35">
      <c r="A77" s="129">
        <v>76</v>
      </c>
      <c r="B77" s="49" t="s">
        <v>90</v>
      </c>
      <c r="C77" s="130">
        <f t="shared" si="2"/>
        <v>127.88740944678919</v>
      </c>
      <c r="D77" s="56">
        <f t="shared" si="3"/>
        <v>4.032947856203368E-3</v>
      </c>
      <c r="E77" s="130">
        <f>+SS!V78*100</f>
        <v>54.899999999999991</v>
      </c>
      <c r="F77" s="56">
        <f>+'GSW '!B79</f>
        <v>4.6167065490331074E-4</v>
      </c>
      <c r="G77" s="131" t="s">
        <v>215</v>
      </c>
    </row>
    <row r="78" spans="1:7" x14ac:dyDescent="0.35">
      <c r="A78" s="129">
        <v>77</v>
      </c>
      <c r="B78" s="49" t="s">
        <v>91</v>
      </c>
      <c r="C78" s="130">
        <f t="shared" si="2"/>
        <v>125.26175234193254</v>
      </c>
      <c r="D78" s="56">
        <f t="shared" si="3"/>
        <v>3.9501473816456068E-3</v>
      </c>
      <c r="E78" s="130">
        <f>+SS!V79*100</f>
        <v>75.2</v>
      </c>
      <c r="F78" s="56">
        <f>+'GSW '!B80</f>
        <v>2.5556117928321321E-5</v>
      </c>
      <c r="G78" s="131" t="s">
        <v>215</v>
      </c>
    </row>
    <row r="79" spans="1:7" ht="15.5" x14ac:dyDescent="0.35">
      <c r="A79" s="129">
        <v>78</v>
      </c>
      <c r="B79" s="49" t="s">
        <v>92</v>
      </c>
      <c r="C79" s="130">
        <f t="shared" si="2"/>
        <v>123.62720499890833</v>
      </c>
      <c r="D79" s="56">
        <f t="shared" si="3"/>
        <v>3.8986016960192581E-3</v>
      </c>
      <c r="E79" s="130">
        <f>+SS!V80*100</f>
        <v>73.100000000000009</v>
      </c>
      <c r="F79" s="56">
        <f>+'GSW '!B81</f>
        <v>3.1701934144576166E-5</v>
      </c>
      <c r="G79" s="131" t="s">
        <v>214</v>
      </c>
    </row>
    <row r="80" spans="1:7" x14ac:dyDescent="0.35">
      <c r="A80" s="129">
        <v>79</v>
      </c>
      <c r="B80" t="s">
        <v>93</v>
      </c>
      <c r="C80" s="130">
        <f t="shared" si="2"/>
        <v>119.36374082941535</v>
      </c>
      <c r="D80" s="56">
        <f t="shared" si="3"/>
        <v>3.7641527400451304E-3</v>
      </c>
      <c r="E80" s="130">
        <f>+SS!V81*100</f>
        <v>59.274999999999991</v>
      </c>
      <c r="F80" s="56">
        <f>+'GSW '!B82</f>
        <v>1.8826656517862439E-4</v>
      </c>
      <c r="G80" s="131" t="s">
        <v>215</v>
      </c>
    </row>
    <row r="81" spans="1:7" x14ac:dyDescent="0.35">
      <c r="A81" s="129">
        <v>80</v>
      </c>
      <c r="B81" t="s">
        <v>94</v>
      </c>
      <c r="C81" s="130">
        <f t="shared" si="2"/>
        <v>118.58333362915477</v>
      </c>
      <c r="D81" s="56">
        <f t="shared" si="3"/>
        <v>3.7395424867068916E-3</v>
      </c>
      <c r="E81" s="130">
        <f>+SS!V82*100</f>
        <v>57.875000000000007</v>
      </c>
      <c r="F81" s="56">
        <f>+'GSW '!B83</f>
        <v>2.2890323431161164E-4</v>
      </c>
      <c r="G81" s="131" t="s">
        <v>215</v>
      </c>
    </row>
    <row r="82" spans="1:7" x14ac:dyDescent="0.35">
      <c r="A82" s="129">
        <v>81</v>
      </c>
      <c r="B82" t="s">
        <v>95</v>
      </c>
      <c r="C82" s="130">
        <f t="shared" si="2"/>
        <v>115.90098224356183</v>
      </c>
      <c r="D82" s="56">
        <f t="shared" si="3"/>
        <v>3.6549541498494451E-3</v>
      </c>
      <c r="E82" s="130">
        <f>+SS!V83*100</f>
        <v>77.600000000000009</v>
      </c>
      <c r="F82" s="56">
        <f>+'GSW '!B84</f>
        <v>1.5258289771335209E-5</v>
      </c>
      <c r="G82" s="131" t="s">
        <v>215</v>
      </c>
    </row>
    <row r="83" spans="1:7" x14ac:dyDescent="0.35">
      <c r="A83" s="129">
        <v>82</v>
      </c>
      <c r="B83" t="s">
        <v>96</v>
      </c>
      <c r="C83" s="130">
        <f t="shared" si="2"/>
        <v>107.57030679230192</v>
      </c>
      <c r="D83" s="56">
        <f t="shared" si="3"/>
        <v>3.3922451009507446E-3</v>
      </c>
      <c r="E83" s="130">
        <f>+SS!V84*100</f>
        <v>54.374999999999993</v>
      </c>
      <c r="F83" s="56">
        <f>+'GSW '!B85</f>
        <v>2.9955997940870396E-4</v>
      </c>
      <c r="G83" s="131" t="s">
        <v>215</v>
      </c>
    </row>
    <row r="84" spans="1:7" x14ac:dyDescent="0.35">
      <c r="A84" s="132">
        <v>83</v>
      </c>
      <c r="B84" s="52" t="s">
        <v>97</v>
      </c>
      <c r="C84" s="133">
        <f t="shared" si="2"/>
        <v>107.44205841095422</v>
      </c>
      <c r="D84" s="134">
        <f t="shared" si="3"/>
        <v>3.3882007697937123E-3</v>
      </c>
      <c r="E84" s="133">
        <f>+SS!V85*100</f>
        <v>70.824999999999989</v>
      </c>
      <c r="F84" s="134">
        <f>+'GSW '!B86</f>
        <v>2.7659460924117667E-5</v>
      </c>
      <c r="G84" s="131" t="s">
        <v>215</v>
      </c>
    </row>
    <row r="85" spans="1:7" ht="15.5" x14ac:dyDescent="0.35">
      <c r="A85" s="129">
        <v>84</v>
      </c>
      <c r="B85" s="53" t="s">
        <v>98</v>
      </c>
      <c r="C85" s="140">
        <f t="shared" si="2"/>
        <v>105.65800166820303</v>
      </c>
      <c r="D85" s="56">
        <f t="shared" si="3"/>
        <v>3.3319402837368953E-3</v>
      </c>
      <c r="E85" s="130">
        <f>+SS!V86*100</f>
        <v>74.8</v>
      </c>
      <c r="F85" s="56">
        <f>+'GSW '!B87</f>
        <v>1.6091361693503848E-5</v>
      </c>
      <c r="G85" s="141" t="s">
        <v>214</v>
      </c>
    </row>
    <row r="86" spans="1:7" x14ac:dyDescent="0.35">
      <c r="A86" s="129">
        <v>85</v>
      </c>
      <c r="B86" s="54" t="s">
        <v>99</v>
      </c>
      <c r="C86" s="140">
        <f t="shared" si="2"/>
        <v>105.03413020161608</v>
      </c>
      <c r="D86" s="56">
        <f t="shared" si="3"/>
        <v>3.3122664072810183E-3</v>
      </c>
      <c r="E86" s="130">
        <f>+SS!V87*100</f>
        <v>68.525000000000006</v>
      </c>
      <c r="F86" s="56">
        <f>+'GSW '!B88</f>
        <v>3.4781630105203804E-5</v>
      </c>
      <c r="G86" s="141" t="s">
        <v>215</v>
      </c>
    </row>
    <row r="87" spans="1:7" x14ac:dyDescent="0.35">
      <c r="A87" s="129">
        <v>86</v>
      </c>
      <c r="B87" t="s">
        <v>100</v>
      </c>
      <c r="C87" s="130">
        <f t="shared" si="2"/>
        <v>101.89389429065092</v>
      </c>
      <c r="D87" s="56">
        <f t="shared" si="3"/>
        <v>3.2132386160396206E-3</v>
      </c>
      <c r="E87" s="130">
        <f>+SS!V88*100</f>
        <v>73.075000000000003</v>
      </c>
      <c r="F87" s="56">
        <f>+'GSW '!B89</f>
        <v>1.780430667977415E-5</v>
      </c>
      <c r="G87" s="131" t="s">
        <v>215</v>
      </c>
    </row>
    <row r="88" spans="1:7" x14ac:dyDescent="0.35">
      <c r="A88" s="132">
        <v>87</v>
      </c>
      <c r="B88" s="52" t="s">
        <v>101</v>
      </c>
      <c r="C88" s="133">
        <f t="shared" si="2"/>
        <v>98.078259547767644</v>
      </c>
      <c r="D88" s="134">
        <f t="shared" si="3"/>
        <v>3.0929120254633304E-3</v>
      </c>
      <c r="E88" s="133">
        <f>+SS!V89*100</f>
        <v>76.775000000000006</v>
      </c>
      <c r="F88" s="134">
        <f>+'GSW '!B90</f>
        <v>1.0179813588227074E-5</v>
      </c>
      <c r="G88" s="131" t="s">
        <v>215</v>
      </c>
    </row>
    <row r="89" spans="1:7" x14ac:dyDescent="0.35">
      <c r="A89" s="129">
        <v>88</v>
      </c>
      <c r="B89" t="s">
        <v>102</v>
      </c>
      <c r="C89" s="130">
        <f t="shared" si="2"/>
        <v>94.821850214949393</v>
      </c>
      <c r="D89" s="56">
        <f t="shared" si="3"/>
        <v>2.9902206886498008E-3</v>
      </c>
      <c r="E89" s="130">
        <f>+SS!V90*100</f>
        <v>80.349999999999994</v>
      </c>
      <c r="F89" s="56">
        <f>+'GSW '!B91</f>
        <v>6.1073434834780572E-6</v>
      </c>
      <c r="G89" s="131" t="s">
        <v>215</v>
      </c>
    </row>
    <row r="90" spans="1:7" x14ac:dyDescent="0.35">
      <c r="A90" s="129">
        <v>89</v>
      </c>
      <c r="B90" t="s">
        <v>103</v>
      </c>
      <c r="C90" s="130">
        <f t="shared" si="2"/>
        <v>91.382120147855076</v>
      </c>
      <c r="D90" s="56">
        <f t="shared" si="3"/>
        <v>2.8817483061063247E-3</v>
      </c>
      <c r="E90" s="130">
        <f>+SS!V91*100</f>
        <v>54.175000000000004</v>
      </c>
      <c r="F90" s="56">
        <f>+'GSW '!B92</f>
        <v>1.8984248481796549E-4</v>
      </c>
      <c r="G90" s="131" t="s">
        <v>215</v>
      </c>
    </row>
    <row r="91" spans="1:7" ht="15.5" x14ac:dyDescent="0.35">
      <c r="A91" s="129">
        <v>90</v>
      </c>
      <c r="B91" s="49" t="s">
        <v>104</v>
      </c>
      <c r="C91" s="130">
        <f t="shared" si="2"/>
        <v>86.299950538574407</v>
      </c>
      <c r="D91" s="56">
        <f t="shared" si="3"/>
        <v>2.7214813563004618E-3</v>
      </c>
      <c r="E91" s="130">
        <f>+SS!V92*100</f>
        <v>75.174999999999997</v>
      </c>
      <c r="F91" s="56">
        <f>+'GSW '!B93</f>
        <v>8.3824449402825096E-6</v>
      </c>
      <c r="G91" s="131" t="s">
        <v>214</v>
      </c>
    </row>
    <row r="92" spans="1:7" x14ac:dyDescent="0.35">
      <c r="A92" s="136">
        <v>91</v>
      </c>
      <c r="B92" s="51" t="s">
        <v>105</v>
      </c>
      <c r="C92" s="137">
        <f t="shared" si="2"/>
        <v>85.598087972724187</v>
      </c>
      <c r="D92" s="138">
        <f t="shared" si="3"/>
        <v>2.6993480193086544E-3</v>
      </c>
      <c r="E92" s="137">
        <f>+SS!V93*100</f>
        <v>84.05</v>
      </c>
      <c r="F92" s="138">
        <f>+'GSW '!B94</f>
        <v>2.9960753502723564E-6</v>
      </c>
      <c r="G92" s="131" t="s">
        <v>215</v>
      </c>
    </row>
    <row r="93" spans="1:7" x14ac:dyDescent="0.35">
      <c r="A93" s="129">
        <v>92</v>
      </c>
      <c r="B93" t="s">
        <v>106</v>
      </c>
      <c r="C93" s="130">
        <f t="shared" si="2"/>
        <v>82.931530689297375</v>
      </c>
      <c r="D93" s="56">
        <f t="shared" si="3"/>
        <v>2.6152577517353313E-3</v>
      </c>
      <c r="E93" s="130">
        <f>+SS!V94*100</f>
        <v>77.5</v>
      </c>
      <c r="F93" s="56">
        <f>+'GSW '!B95</f>
        <v>5.6551446953421161E-6</v>
      </c>
      <c r="G93" s="131" t="s">
        <v>215</v>
      </c>
    </row>
    <row r="94" spans="1:7" x14ac:dyDescent="0.35">
      <c r="A94" s="129">
        <v>93</v>
      </c>
      <c r="B94" t="s">
        <v>107</v>
      </c>
      <c r="C94" s="140">
        <f t="shared" si="2"/>
        <v>79.467012605283202</v>
      </c>
      <c r="D94" s="56">
        <f t="shared" si="3"/>
        <v>2.5060036755120089E-3</v>
      </c>
      <c r="E94" s="130">
        <f>+SS!V95*100</f>
        <v>50.849999999999994</v>
      </c>
      <c r="F94" s="56">
        <f>+'GSW '!B96</f>
        <v>2.2077101050520375E-4</v>
      </c>
      <c r="G94" s="141" t="s">
        <v>215</v>
      </c>
    </row>
    <row r="95" spans="1:7" x14ac:dyDescent="0.35">
      <c r="A95" s="129">
        <v>94</v>
      </c>
      <c r="B95" t="s">
        <v>108</v>
      </c>
      <c r="C95" s="140">
        <f t="shared" si="2"/>
        <v>74.873186592964615</v>
      </c>
      <c r="D95" s="56">
        <f t="shared" si="3"/>
        <v>2.3611367112948626E-3</v>
      </c>
      <c r="E95" s="130">
        <f>+SS!V96*100</f>
        <v>81.075000000000003</v>
      </c>
      <c r="F95" s="56">
        <f>+'GSW '!B97</f>
        <v>2.7732967008178282E-6</v>
      </c>
      <c r="G95" s="141" t="s">
        <v>215</v>
      </c>
    </row>
    <row r="96" spans="1:7" ht="15.5" x14ac:dyDescent="0.35">
      <c r="A96" s="129">
        <v>95</v>
      </c>
      <c r="B96" s="49" t="s">
        <v>109</v>
      </c>
      <c r="C96" s="130">
        <f t="shared" si="2"/>
        <v>68.851746379445402</v>
      </c>
      <c r="D96" s="56">
        <f t="shared" si="3"/>
        <v>2.1712497278504675E-3</v>
      </c>
      <c r="E96" s="130">
        <f>+SS!V97*100</f>
        <v>61.749999999999993</v>
      </c>
      <c r="F96" s="56">
        <f>+'GSW '!B98</f>
        <v>2.5004157370922435E-5</v>
      </c>
      <c r="G96" s="131" t="s">
        <v>214</v>
      </c>
    </row>
    <row r="97" spans="1:7" x14ac:dyDescent="0.35">
      <c r="A97" s="136">
        <v>96</v>
      </c>
      <c r="B97" s="51" t="s">
        <v>110</v>
      </c>
      <c r="C97" s="137">
        <f t="shared" si="2"/>
        <v>62.024351637261645</v>
      </c>
      <c r="D97" s="138">
        <f t="shared" si="3"/>
        <v>1.9559468523910927E-3</v>
      </c>
      <c r="E97" s="137">
        <f>+SS!V98*100</f>
        <v>77.325000000000003</v>
      </c>
      <c r="F97" s="138">
        <f>+'GSW '!B99</f>
        <v>2.4143895422448096E-6</v>
      </c>
      <c r="G97" s="131" t="s">
        <v>215</v>
      </c>
    </row>
    <row r="98" spans="1:7" x14ac:dyDescent="0.35">
      <c r="A98" s="129">
        <v>97</v>
      </c>
      <c r="B98" t="s">
        <v>111</v>
      </c>
      <c r="C98" s="130">
        <f t="shared" si="2"/>
        <v>58.749352846949598</v>
      </c>
      <c r="D98" s="56">
        <f t="shared" si="3"/>
        <v>1.852669294361011E-3</v>
      </c>
      <c r="E98" s="130">
        <f>+SS!V99*100</f>
        <v>46.774999999999999</v>
      </c>
      <c r="F98" s="56">
        <f>+'GSW '!B100</f>
        <v>1.8918430133613346E-4</v>
      </c>
      <c r="G98" s="131" t="s">
        <v>215</v>
      </c>
    </row>
    <row r="99" spans="1:7" x14ac:dyDescent="0.35">
      <c r="A99" s="136">
        <v>98</v>
      </c>
      <c r="B99" s="51" t="s">
        <v>112</v>
      </c>
      <c r="C99" s="137">
        <f t="shared" si="2"/>
        <v>54.52969838311629</v>
      </c>
      <c r="D99" s="138">
        <f t="shared" si="3"/>
        <v>1.7196018837578105E-3</v>
      </c>
      <c r="E99" s="137">
        <f>+SS!V100*100</f>
        <v>86.875</v>
      </c>
      <c r="F99" s="138">
        <f>+'GSW '!B101</f>
        <v>5.752358284124886E-7</v>
      </c>
      <c r="G99" s="131" t="s">
        <v>215</v>
      </c>
    </row>
    <row r="100" spans="1:7" x14ac:dyDescent="0.35">
      <c r="A100" s="129">
        <v>99</v>
      </c>
      <c r="B100" t="s">
        <v>113</v>
      </c>
      <c r="C100" s="130">
        <f t="shared" si="2"/>
        <v>52.642246138547243</v>
      </c>
      <c r="D100" s="56">
        <f t="shared" si="3"/>
        <v>1.6600808056755451E-3</v>
      </c>
      <c r="E100" s="130">
        <f>+SS!V101*100</f>
        <v>63.149999999999991</v>
      </c>
      <c r="F100" s="56">
        <f>+'GSW '!B102</f>
        <v>9.1336221317986471E-6</v>
      </c>
      <c r="G100" s="131" t="s">
        <v>215</v>
      </c>
    </row>
    <row r="101" spans="1:7" x14ac:dyDescent="0.35">
      <c r="A101" s="136">
        <v>100</v>
      </c>
      <c r="B101" s="51" t="s">
        <v>114</v>
      </c>
      <c r="C101" s="137">
        <f t="shared" si="2"/>
        <v>44.973226202638543</v>
      </c>
      <c r="D101" s="138">
        <f t="shared" si="3"/>
        <v>1.4182371586465342E-3</v>
      </c>
      <c r="E101" s="137">
        <f>+SS!V102*100</f>
        <v>74.575000000000003</v>
      </c>
      <c r="F101" s="138">
        <f>+'GSW '!B103</f>
        <v>1.2750369525819096E-6</v>
      </c>
      <c r="G101" s="131" t="s">
        <v>215</v>
      </c>
    </row>
    <row r="102" spans="1:7" x14ac:dyDescent="0.35">
      <c r="A102" s="136">
        <v>101</v>
      </c>
      <c r="B102" s="51" t="s">
        <v>115</v>
      </c>
      <c r="C102" s="137">
        <f t="shared" si="2"/>
        <v>44.605372251868772</v>
      </c>
      <c r="D102" s="138">
        <f t="shared" si="3"/>
        <v>1.4066368313854667E-3</v>
      </c>
      <c r="E102" s="137">
        <f>+SS!V103*100</f>
        <v>77.074999999999989</v>
      </c>
      <c r="F102" s="138">
        <f>+'GSW '!B104</f>
        <v>9.2456980024271511E-7</v>
      </c>
      <c r="G102" s="131" t="s">
        <v>215</v>
      </c>
    </row>
    <row r="103" spans="1:7" x14ac:dyDescent="0.35">
      <c r="A103" s="129">
        <v>102</v>
      </c>
      <c r="B103" t="s">
        <v>116</v>
      </c>
      <c r="C103" s="130">
        <f t="shared" si="2"/>
        <v>39.764862975823611</v>
      </c>
      <c r="D103" s="56">
        <f t="shared" si="3"/>
        <v>1.2539906749561172E-3</v>
      </c>
      <c r="E103" s="130">
        <f>+SS!V104*100</f>
        <v>60.675000000000004</v>
      </c>
      <c r="F103" s="56">
        <f>+'GSW '!B105</f>
        <v>5.6417054191119142E-6</v>
      </c>
      <c r="G103" s="131" t="s">
        <v>215</v>
      </c>
    </row>
    <row r="104" spans="1:7" ht="15.5" x14ac:dyDescent="0.35">
      <c r="A104" s="129">
        <v>103</v>
      </c>
      <c r="B104" s="49" t="s">
        <v>117</v>
      </c>
      <c r="C104" s="130">
        <f t="shared" si="2"/>
        <v>39.449375813609755</v>
      </c>
      <c r="D104" s="56">
        <f t="shared" si="3"/>
        <v>1.2440417419062268E-3</v>
      </c>
      <c r="E104" s="130">
        <f>+SS!V105*100</f>
        <v>68.724999999999994</v>
      </c>
      <c r="F104" s="56">
        <f>+'GSW '!B106</f>
        <v>1.7950959675392098E-6</v>
      </c>
      <c r="G104" s="131" t="s">
        <v>214</v>
      </c>
    </row>
    <row r="105" spans="1:7" x14ac:dyDescent="0.35">
      <c r="A105" s="129">
        <v>104</v>
      </c>
      <c r="B105" t="s">
        <v>118</v>
      </c>
      <c r="C105" s="130">
        <f t="shared" si="2"/>
        <v>35.323858055442507</v>
      </c>
      <c r="D105" s="56">
        <f t="shared" si="3"/>
        <v>1.1139429458597544E-3</v>
      </c>
      <c r="E105" s="130">
        <f>+SS!V106*100</f>
        <v>41.825000000000003</v>
      </c>
      <c r="F105" s="56">
        <f>+'GSW '!B107</f>
        <v>1.1253324597751714E-4</v>
      </c>
      <c r="G105" s="131" t="s">
        <v>215</v>
      </c>
    </row>
    <row r="106" spans="1:7" x14ac:dyDescent="0.35">
      <c r="A106" s="129">
        <v>105</v>
      </c>
      <c r="B106" t="s">
        <v>119</v>
      </c>
      <c r="C106" s="130">
        <f t="shared" si="2"/>
        <v>35.052232605218066</v>
      </c>
      <c r="D106" s="56">
        <f t="shared" si="3"/>
        <v>1.1053771982078816E-3</v>
      </c>
      <c r="E106" s="130">
        <f>+SS!V107*100</f>
        <v>66.05</v>
      </c>
      <c r="F106" s="56">
        <f>+'GSW '!B108</f>
        <v>1.8000793814599634E-6</v>
      </c>
      <c r="G106" s="131" t="s">
        <v>215</v>
      </c>
    </row>
    <row r="107" spans="1:7" ht="15.5" x14ac:dyDescent="0.35">
      <c r="A107" s="129">
        <v>106</v>
      </c>
      <c r="B107" s="49" t="s">
        <v>120</v>
      </c>
      <c r="C107" s="130">
        <f t="shared" si="2"/>
        <v>34.514027317758107</v>
      </c>
      <c r="D107" s="56">
        <f t="shared" si="3"/>
        <v>1.0884048170356592E-3</v>
      </c>
      <c r="E107" s="130">
        <f>+SS!V108*100</f>
        <v>76.625</v>
      </c>
      <c r="F107" s="56">
        <f>+'GSW '!B109</f>
        <v>4.5149456610159014E-7</v>
      </c>
      <c r="G107" s="131" t="s">
        <v>214</v>
      </c>
    </row>
    <row r="108" spans="1:7" x14ac:dyDescent="0.35">
      <c r="A108" s="136">
        <v>107</v>
      </c>
      <c r="B108" s="51" t="s">
        <v>121</v>
      </c>
      <c r="C108" s="137">
        <f t="shared" si="2"/>
        <v>27.860721449529255</v>
      </c>
      <c r="D108" s="138">
        <f t="shared" si="3"/>
        <v>8.7859185926280551E-4</v>
      </c>
      <c r="E108" s="137">
        <f>+SS!V109*100</f>
        <v>65.250000000000014</v>
      </c>
      <c r="F108" s="138">
        <f>+'GSW '!B110</f>
        <v>1.0086777258002976E-6</v>
      </c>
      <c r="G108" s="131" t="s">
        <v>215</v>
      </c>
    </row>
    <row r="109" spans="1:7" x14ac:dyDescent="0.35">
      <c r="A109" s="129">
        <v>108</v>
      </c>
      <c r="B109" t="s">
        <v>122</v>
      </c>
      <c r="C109" s="130">
        <f t="shared" si="2"/>
        <v>26.320376938926962</v>
      </c>
      <c r="D109" s="56">
        <f t="shared" si="3"/>
        <v>8.3001687350994411E-4</v>
      </c>
      <c r="E109" s="130">
        <f>+SS!V110*100</f>
        <v>66.649999999999991</v>
      </c>
      <c r="F109" s="56">
        <f>+'GSW '!B111</f>
        <v>7.0254626628194091E-7</v>
      </c>
      <c r="G109" s="131" t="s">
        <v>215</v>
      </c>
    </row>
    <row r="110" spans="1:7" x14ac:dyDescent="0.35">
      <c r="A110" s="129">
        <v>109</v>
      </c>
      <c r="B110" t="s">
        <v>123</v>
      </c>
      <c r="C110" s="130">
        <f t="shared" si="2"/>
        <v>24.314955191762369</v>
      </c>
      <c r="D110" s="56">
        <f t="shared" si="3"/>
        <v>7.6677561019092928E-4</v>
      </c>
      <c r="E110" s="130">
        <f>+SS!V111*100</f>
        <v>64</v>
      </c>
      <c r="F110" s="56">
        <f>+'GSW '!B112</f>
        <v>7.9799589056388904E-7</v>
      </c>
      <c r="G110" s="131" t="s">
        <v>215</v>
      </c>
    </row>
    <row r="111" spans="1:7" x14ac:dyDescent="0.35">
      <c r="A111" s="136">
        <v>110</v>
      </c>
      <c r="B111" s="51" t="s">
        <v>124</v>
      </c>
      <c r="C111" s="137">
        <f t="shared" si="2"/>
        <v>21.523226385220642</v>
      </c>
      <c r="D111" s="138">
        <f t="shared" si="3"/>
        <v>6.7873804062761587E-4</v>
      </c>
      <c r="E111" s="137">
        <f>+SS!V112*100</f>
        <v>78.274999999999991</v>
      </c>
      <c r="F111" s="138">
        <f>+'GSW '!B113</f>
        <v>9.0388761235898381E-8</v>
      </c>
      <c r="G111" s="131" t="s">
        <v>215</v>
      </c>
    </row>
    <row r="112" spans="1:7" x14ac:dyDescent="0.35">
      <c r="A112" s="136">
        <v>111</v>
      </c>
      <c r="B112" s="51" t="s">
        <v>125</v>
      </c>
      <c r="C112" s="137">
        <f t="shared" si="2"/>
        <v>21.375368176826619</v>
      </c>
      <c r="D112" s="138">
        <f t="shared" si="3"/>
        <v>6.7407531075339123E-4</v>
      </c>
      <c r="E112" s="137">
        <f>+SS!V113*100</f>
        <v>69.95</v>
      </c>
      <c r="F112" s="138">
        <f>+'GSW '!B114</f>
        <v>2.4358544948443776E-7</v>
      </c>
      <c r="G112" s="131" t="s">
        <v>215</v>
      </c>
    </row>
    <row r="113" spans="1:7" x14ac:dyDescent="0.35">
      <c r="A113" s="132">
        <v>112</v>
      </c>
      <c r="B113" s="52" t="s">
        <v>126</v>
      </c>
      <c r="C113" s="133">
        <f t="shared" si="2"/>
        <v>16.532845890575594</v>
      </c>
      <c r="D113" s="134">
        <f t="shared" si="3"/>
        <v>5.2136567375758594E-4</v>
      </c>
      <c r="E113" s="133">
        <f>+SS!V114*100</f>
        <v>77.500000000000014</v>
      </c>
      <c r="F113" s="134">
        <f>+'GSW '!B115</f>
        <v>4.4805108157190314E-8</v>
      </c>
      <c r="G113" s="131" t="s">
        <v>215</v>
      </c>
    </row>
    <row r="114" spans="1:7" ht="75" customHeight="1" x14ac:dyDescent="0.35">
      <c r="A114" s="168" t="s">
        <v>216</v>
      </c>
      <c r="B114" s="169"/>
      <c r="C114" s="169"/>
      <c r="D114" s="169"/>
      <c r="E114" s="169"/>
      <c r="F114" s="170"/>
      <c r="G114">
        <f>COUNTIF(G2:G113,"y")</f>
        <v>45</v>
      </c>
    </row>
    <row r="115" spans="1:7" ht="25.5" customHeight="1" x14ac:dyDescent="0.35">
      <c r="A115" s="171" t="s">
        <v>217</v>
      </c>
      <c r="B115" s="171"/>
      <c r="C115" s="171"/>
      <c r="D115" s="171"/>
      <c r="E115" s="171"/>
      <c r="F115" s="171"/>
      <c r="G115" s="142"/>
    </row>
    <row r="116" spans="1:7" ht="37" customHeight="1" x14ac:dyDescent="0.35">
      <c r="A116" s="171" t="s">
        <v>218</v>
      </c>
      <c r="B116" s="171"/>
      <c r="C116" s="171"/>
      <c r="D116" s="171"/>
      <c r="E116" s="171"/>
      <c r="F116" s="171"/>
      <c r="G116" s="142"/>
    </row>
    <row r="117" spans="1:7" ht="26.5" customHeight="1" x14ac:dyDescent="0.35">
      <c r="A117" s="171" t="s">
        <v>219</v>
      </c>
      <c r="B117" s="171"/>
      <c r="C117" s="171"/>
      <c r="D117" s="171"/>
      <c r="E117" s="171"/>
      <c r="F117" s="171"/>
      <c r="G117" s="142"/>
    </row>
    <row r="118" spans="1:7" ht="36" customHeight="1" x14ac:dyDescent="0.35">
      <c r="A118" s="172" t="s">
        <v>220</v>
      </c>
      <c r="B118" s="172"/>
      <c r="C118" s="172"/>
      <c r="D118" s="172"/>
      <c r="E118" s="172"/>
      <c r="F118" s="172"/>
      <c r="G118" s="143"/>
    </row>
    <row r="119" spans="1:7" ht="25.5" customHeight="1" x14ac:dyDescent="0.35">
      <c r="A119" s="171" t="s">
        <v>221</v>
      </c>
      <c r="B119" s="171"/>
      <c r="C119" s="171"/>
      <c r="D119" s="171"/>
      <c r="E119" s="171"/>
      <c r="F119" s="171"/>
      <c r="G119" s="142"/>
    </row>
    <row r="120" spans="1:7" ht="27" customHeight="1" x14ac:dyDescent="0.35">
      <c r="A120" s="166" t="s">
        <v>222</v>
      </c>
      <c r="B120" s="166"/>
      <c r="C120" s="166"/>
      <c r="D120" s="166"/>
      <c r="E120" s="166"/>
      <c r="F120" s="167"/>
      <c r="G120" s="144"/>
    </row>
    <row r="122" spans="1:7" x14ac:dyDescent="0.35">
      <c r="A122" t="s">
        <v>444</v>
      </c>
    </row>
  </sheetData>
  <mergeCells count="7">
    <mergeCell ref="A120:F120"/>
    <mergeCell ref="A114:F114"/>
    <mergeCell ref="A115:F115"/>
    <mergeCell ref="A116:F116"/>
    <mergeCell ref="A117:F117"/>
    <mergeCell ref="A118:F118"/>
    <mergeCell ref="A119:F1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14"/>
  <sheetViews>
    <sheetView workbookViewId="0">
      <selection sqref="A1:A2"/>
    </sheetView>
  </sheetViews>
  <sheetFormatPr defaultRowHeight="14.5" x14ac:dyDescent="0.35"/>
  <cols>
    <col min="1" max="1" width="8.453125" style="152" customWidth="1"/>
    <col min="3" max="3" width="8.81640625" customWidth="1"/>
    <col min="4" max="4" width="9.81640625" customWidth="1"/>
    <col min="5" max="5" width="8.453125" customWidth="1"/>
    <col min="6" max="6" width="9.453125" customWidth="1"/>
    <col min="7" max="7" width="8.54296875" customWidth="1"/>
    <col min="8" max="8" width="8.7265625" customWidth="1"/>
    <col min="9" max="9" width="8.54296875" customWidth="1"/>
    <col min="10" max="10" width="7.7265625" customWidth="1"/>
    <col min="11" max="11" width="7.54296875" customWidth="1"/>
    <col min="12" max="12" width="6.54296875" customWidth="1"/>
    <col min="13" max="13" width="7.1796875" customWidth="1"/>
    <col min="14" max="14" width="8" customWidth="1"/>
    <col min="15" max="15" width="6.453125" customWidth="1"/>
    <col min="16" max="16" width="7.54296875" customWidth="1"/>
    <col min="17" max="17" width="6.54296875" customWidth="1"/>
    <col min="18" max="18" width="8.7265625" customWidth="1"/>
    <col min="19" max="19" width="8.81640625" customWidth="1"/>
    <col min="20" max="20" width="7" customWidth="1"/>
    <col min="21" max="21" width="8.7265625" customWidth="1"/>
    <col min="22" max="22" width="7.453125" style="62" customWidth="1"/>
  </cols>
  <sheetData>
    <row r="1" spans="1:22" x14ac:dyDescent="0.35">
      <c r="A1" s="173" t="s">
        <v>14</v>
      </c>
      <c r="B1" s="149" t="s">
        <v>141</v>
      </c>
      <c r="C1" s="149" t="s">
        <v>142</v>
      </c>
      <c r="D1" s="149" t="s">
        <v>143</v>
      </c>
      <c r="E1" s="149" t="s">
        <v>144</v>
      </c>
      <c r="F1" s="149" t="s">
        <v>145</v>
      </c>
      <c r="G1" s="149" t="s">
        <v>146</v>
      </c>
      <c r="H1" s="149" t="s">
        <v>147</v>
      </c>
      <c r="I1" s="149" t="s">
        <v>148</v>
      </c>
      <c r="J1" s="149" t="s">
        <v>149</v>
      </c>
      <c r="K1" s="149" t="s">
        <v>150</v>
      </c>
      <c r="L1" s="149" t="s">
        <v>151</v>
      </c>
      <c r="M1" s="149" t="s">
        <v>152</v>
      </c>
      <c r="N1" s="149" t="s">
        <v>153</v>
      </c>
      <c r="O1" s="149" t="s">
        <v>154</v>
      </c>
      <c r="P1" s="149" t="s">
        <v>155</v>
      </c>
      <c r="Q1" s="149" t="s">
        <v>156</v>
      </c>
      <c r="R1" s="149" t="s">
        <v>157</v>
      </c>
      <c r="S1" s="149" t="s">
        <v>158</v>
      </c>
      <c r="T1" s="149" t="s">
        <v>159</v>
      </c>
      <c r="U1" s="149" t="s">
        <v>160</v>
      </c>
      <c r="V1" s="174" t="s">
        <v>223</v>
      </c>
    </row>
    <row r="2" spans="1:22" ht="48" x14ac:dyDescent="0.35">
      <c r="A2" s="173"/>
      <c r="B2" s="150" t="s">
        <v>225</v>
      </c>
      <c r="C2" s="150" t="s">
        <v>227</v>
      </c>
      <c r="D2" s="150" t="s">
        <v>226</v>
      </c>
      <c r="E2" s="150" t="s">
        <v>228</v>
      </c>
      <c r="F2" s="150" t="s">
        <v>229</v>
      </c>
      <c r="G2" s="150" t="s">
        <v>230</v>
      </c>
      <c r="H2" s="150" t="s">
        <v>231</v>
      </c>
      <c r="I2" s="150" t="s">
        <v>232</v>
      </c>
      <c r="J2" s="150" t="s">
        <v>233</v>
      </c>
      <c r="K2" s="150" t="s">
        <v>234</v>
      </c>
      <c r="L2" s="150" t="s">
        <v>235</v>
      </c>
      <c r="M2" s="150" t="s">
        <v>236</v>
      </c>
      <c r="N2" s="150" t="s">
        <v>237</v>
      </c>
      <c r="O2" s="150" t="s">
        <v>238</v>
      </c>
      <c r="P2" s="150" t="s">
        <v>239</v>
      </c>
      <c r="Q2" s="150" t="s">
        <v>240</v>
      </c>
      <c r="R2" s="150" t="s">
        <v>241</v>
      </c>
      <c r="S2" s="150" t="s">
        <v>242</v>
      </c>
      <c r="T2" s="150" t="s">
        <v>243</v>
      </c>
      <c r="U2" s="150" t="s">
        <v>244</v>
      </c>
      <c r="V2" s="174"/>
    </row>
    <row r="3" spans="1:22" x14ac:dyDescent="0.35">
      <c r="A3" s="151" t="s">
        <v>161</v>
      </c>
      <c r="B3" s="147">
        <v>0.73</v>
      </c>
      <c r="C3" s="147">
        <v>1</v>
      </c>
      <c r="D3" s="147">
        <v>1</v>
      </c>
      <c r="E3" s="147">
        <v>0.875</v>
      </c>
      <c r="F3" s="147">
        <v>1</v>
      </c>
      <c r="G3" s="147">
        <v>1</v>
      </c>
      <c r="H3" s="147">
        <v>1</v>
      </c>
      <c r="I3" s="147">
        <v>1</v>
      </c>
      <c r="J3" s="147">
        <v>1</v>
      </c>
      <c r="K3" s="147">
        <v>1</v>
      </c>
      <c r="L3" s="147">
        <v>0.75</v>
      </c>
      <c r="M3" s="147">
        <v>0.75</v>
      </c>
      <c r="N3" s="147">
        <v>1</v>
      </c>
      <c r="O3" s="147">
        <v>0.75</v>
      </c>
      <c r="P3" s="147">
        <v>0.75</v>
      </c>
      <c r="Q3" s="147">
        <v>0.3</v>
      </c>
      <c r="R3" s="147">
        <v>0.38</v>
      </c>
      <c r="S3" s="147">
        <v>0.77</v>
      </c>
      <c r="T3" s="147">
        <v>0</v>
      </c>
      <c r="U3" s="147">
        <v>0.23499999999999999</v>
      </c>
      <c r="V3" s="148">
        <f>AVERAGE(B3:U3)</f>
        <v>0.76450000000000007</v>
      </c>
    </row>
    <row r="4" spans="1:22" x14ac:dyDescent="0.35">
      <c r="A4" s="151" t="s">
        <v>162</v>
      </c>
      <c r="B4" s="147">
        <v>0.2</v>
      </c>
      <c r="C4" s="147">
        <v>0.5</v>
      </c>
      <c r="D4" s="147">
        <v>1</v>
      </c>
      <c r="E4" s="147">
        <v>1</v>
      </c>
      <c r="F4" s="147">
        <v>1</v>
      </c>
      <c r="G4" s="147">
        <v>1</v>
      </c>
      <c r="H4" s="147">
        <v>1</v>
      </c>
      <c r="I4" s="147">
        <v>1</v>
      </c>
      <c r="J4" s="147">
        <v>1</v>
      </c>
      <c r="K4" s="147">
        <v>0.75</v>
      </c>
      <c r="L4" s="147">
        <v>0.15</v>
      </c>
      <c r="M4" s="147">
        <v>0</v>
      </c>
      <c r="N4" s="147">
        <v>0.4</v>
      </c>
      <c r="O4" s="147">
        <v>0.25</v>
      </c>
      <c r="P4" s="147">
        <v>0.5</v>
      </c>
      <c r="Q4" s="147">
        <v>0.3</v>
      </c>
      <c r="R4" s="147">
        <v>0.37</v>
      </c>
      <c r="S4" s="147">
        <v>1</v>
      </c>
      <c r="T4" s="147">
        <v>0.28000000000000003</v>
      </c>
      <c r="U4" s="147">
        <v>0.26500000000000001</v>
      </c>
      <c r="V4" s="148">
        <f t="shared" ref="V4:V67" si="0">AVERAGE(B4:U4)</f>
        <v>0.59824999999999995</v>
      </c>
    </row>
    <row r="5" spans="1:22" x14ac:dyDescent="0.35">
      <c r="A5" s="151" t="s">
        <v>163</v>
      </c>
      <c r="B5" s="147">
        <v>0.4</v>
      </c>
      <c r="C5" s="147">
        <v>1</v>
      </c>
      <c r="D5" s="147">
        <v>0.75</v>
      </c>
      <c r="E5" s="147">
        <v>1</v>
      </c>
      <c r="F5" s="147">
        <v>1</v>
      </c>
      <c r="G5" s="147">
        <v>1</v>
      </c>
      <c r="H5" s="147">
        <v>1</v>
      </c>
      <c r="I5" s="147">
        <v>1</v>
      </c>
      <c r="J5" s="147">
        <v>0.5</v>
      </c>
      <c r="K5" s="147">
        <v>1</v>
      </c>
      <c r="L5" s="147">
        <v>1</v>
      </c>
      <c r="M5" s="147">
        <v>1</v>
      </c>
      <c r="N5" s="147">
        <v>1</v>
      </c>
      <c r="O5" s="147">
        <v>1</v>
      </c>
      <c r="P5" s="147">
        <v>0.5</v>
      </c>
      <c r="Q5" s="147">
        <v>0.6</v>
      </c>
      <c r="R5" s="147">
        <v>0.32</v>
      </c>
      <c r="S5" s="147">
        <v>0.1</v>
      </c>
      <c r="T5" s="147">
        <v>0</v>
      </c>
      <c r="U5" s="147">
        <v>0.28499999999999998</v>
      </c>
      <c r="V5" s="148">
        <f t="shared" si="0"/>
        <v>0.72275</v>
      </c>
    </row>
    <row r="6" spans="1:22" x14ac:dyDescent="0.35">
      <c r="A6" s="151" t="s">
        <v>164</v>
      </c>
      <c r="B6" s="147">
        <v>0.86</v>
      </c>
      <c r="C6" s="147">
        <v>0.5</v>
      </c>
      <c r="D6" s="147">
        <v>1</v>
      </c>
      <c r="E6" s="147">
        <v>1</v>
      </c>
      <c r="F6" s="147">
        <v>1</v>
      </c>
      <c r="G6" s="147">
        <v>1</v>
      </c>
      <c r="H6" s="147">
        <v>1</v>
      </c>
      <c r="I6" s="147">
        <v>0.9</v>
      </c>
      <c r="J6" s="147">
        <v>0.5</v>
      </c>
      <c r="K6" s="147">
        <v>1</v>
      </c>
      <c r="L6" s="147">
        <v>0.75</v>
      </c>
      <c r="M6" s="147">
        <v>0.375</v>
      </c>
      <c r="N6" s="147">
        <v>1</v>
      </c>
      <c r="O6" s="147">
        <v>1</v>
      </c>
      <c r="P6" s="147">
        <v>0.5</v>
      </c>
      <c r="Q6" s="147">
        <v>0.3</v>
      </c>
      <c r="R6" s="147">
        <v>0.42</v>
      </c>
      <c r="S6" s="147">
        <v>1</v>
      </c>
      <c r="T6" s="147">
        <v>0</v>
      </c>
      <c r="U6" s="147">
        <v>0.105</v>
      </c>
      <c r="V6" s="148">
        <f t="shared" si="0"/>
        <v>0.71050000000000002</v>
      </c>
    </row>
    <row r="7" spans="1:22" x14ac:dyDescent="0.35">
      <c r="A7" s="151" t="s">
        <v>165</v>
      </c>
      <c r="B7" s="147">
        <v>0.4</v>
      </c>
      <c r="C7" s="147">
        <v>0.5</v>
      </c>
      <c r="D7" s="147">
        <v>1</v>
      </c>
      <c r="E7" s="147">
        <v>0.95</v>
      </c>
      <c r="F7" s="147">
        <v>0.95</v>
      </c>
      <c r="G7" s="147">
        <v>1</v>
      </c>
      <c r="H7" s="147">
        <v>1</v>
      </c>
      <c r="I7" s="147">
        <v>1</v>
      </c>
      <c r="J7" s="147">
        <v>1</v>
      </c>
      <c r="K7" s="147">
        <v>1</v>
      </c>
      <c r="L7" s="147">
        <v>0.625</v>
      </c>
      <c r="M7" s="147">
        <v>0.375</v>
      </c>
      <c r="N7" s="147">
        <v>1</v>
      </c>
      <c r="O7" s="147">
        <v>0.75</v>
      </c>
      <c r="P7" s="147">
        <v>0.5</v>
      </c>
      <c r="Q7" s="147">
        <v>0.3</v>
      </c>
      <c r="R7" s="147">
        <v>0.31</v>
      </c>
      <c r="S7" s="147">
        <v>0.59</v>
      </c>
      <c r="T7" s="147">
        <v>0</v>
      </c>
      <c r="U7" s="147">
        <v>0.17499999999999999</v>
      </c>
      <c r="V7" s="148">
        <f t="shared" si="0"/>
        <v>0.67125000000000012</v>
      </c>
    </row>
    <row r="8" spans="1:22" x14ac:dyDescent="0.35">
      <c r="A8" s="151" t="s">
        <v>166</v>
      </c>
      <c r="B8" s="147">
        <v>0.6</v>
      </c>
      <c r="C8" s="147">
        <v>0.5</v>
      </c>
      <c r="D8" s="147">
        <v>1</v>
      </c>
      <c r="E8" s="147">
        <v>1</v>
      </c>
      <c r="F8" s="147">
        <v>0.9</v>
      </c>
      <c r="G8" s="147">
        <v>1</v>
      </c>
      <c r="H8" s="147">
        <v>0.5</v>
      </c>
      <c r="I8" s="147">
        <v>0.5</v>
      </c>
      <c r="J8" s="147">
        <v>0.75</v>
      </c>
      <c r="K8" s="147">
        <v>0.75</v>
      </c>
      <c r="L8" s="147">
        <v>0.75</v>
      </c>
      <c r="M8" s="147">
        <v>0</v>
      </c>
      <c r="N8" s="147">
        <v>0.8</v>
      </c>
      <c r="O8" s="147">
        <v>0.5</v>
      </c>
      <c r="P8" s="147">
        <v>1</v>
      </c>
      <c r="Q8" s="147">
        <v>0.3</v>
      </c>
      <c r="R8" s="147">
        <v>0.65</v>
      </c>
      <c r="S8" s="147">
        <v>0</v>
      </c>
      <c r="T8" s="147">
        <v>0</v>
      </c>
      <c r="U8" s="147">
        <v>0.14000000000000001</v>
      </c>
      <c r="V8" s="148">
        <f t="shared" si="0"/>
        <v>0.58200000000000007</v>
      </c>
    </row>
    <row r="9" spans="1:22" x14ac:dyDescent="0.35">
      <c r="A9" s="151" t="s">
        <v>167</v>
      </c>
      <c r="B9" s="147">
        <v>0.5</v>
      </c>
      <c r="C9" s="147">
        <v>0.875</v>
      </c>
      <c r="D9" s="147">
        <v>1</v>
      </c>
      <c r="E9" s="147">
        <v>1</v>
      </c>
      <c r="F9" s="147">
        <v>0.95</v>
      </c>
      <c r="G9" s="147">
        <v>1</v>
      </c>
      <c r="H9" s="147">
        <v>1</v>
      </c>
      <c r="I9" s="147">
        <v>0.5</v>
      </c>
      <c r="J9" s="147">
        <v>0.5</v>
      </c>
      <c r="K9" s="147">
        <v>0.75</v>
      </c>
      <c r="L9" s="147">
        <v>0.75</v>
      </c>
      <c r="M9" s="147">
        <v>0</v>
      </c>
      <c r="N9" s="147">
        <v>0.3</v>
      </c>
      <c r="O9" s="147">
        <v>1</v>
      </c>
      <c r="P9" s="147">
        <v>0.75</v>
      </c>
      <c r="Q9" s="147">
        <v>0.3</v>
      </c>
      <c r="R9" s="147">
        <v>0.47</v>
      </c>
      <c r="S9" s="147">
        <v>0</v>
      </c>
      <c r="T9" s="147">
        <v>0</v>
      </c>
      <c r="U9" s="147">
        <v>0.17499999999999999</v>
      </c>
      <c r="V9" s="148">
        <f t="shared" si="0"/>
        <v>0.59100000000000008</v>
      </c>
    </row>
    <row r="10" spans="1:22" x14ac:dyDescent="0.35">
      <c r="A10" s="151" t="s">
        <v>168</v>
      </c>
      <c r="B10" s="147">
        <v>0.66</v>
      </c>
      <c r="C10" s="147">
        <v>0.5</v>
      </c>
      <c r="D10" s="147">
        <v>1</v>
      </c>
      <c r="E10" s="147">
        <v>1</v>
      </c>
      <c r="F10" s="147">
        <v>1</v>
      </c>
      <c r="G10" s="147">
        <v>1</v>
      </c>
      <c r="H10" s="147">
        <v>1</v>
      </c>
      <c r="I10" s="147">
        <v>1</v>
      </c>
      <c r="J10" s="147">
        <v>1</v>
      </c>
      <c r="K10" s="147">
        <v>1</v>
      </c>
      <c r="L10" s="147">
        <v>0.75</v>
      </c>
      <c r="M10" s="147">
        <v>0.375</v>
      </c>
      <c r="N10" s="147">
        <v>0.6</v>
      </c>
      <c r="O10" s="147">
        <v>0.25</v>
      </c>
      <c r="P10" s="147">
        <v>0.5</v>
      </c>
      <c r="Q10" s="147">
        <v>0.7</v>
      </c>
      <c r="R10" s="147">
        <v>0.52</v>
      </c>
      <c r="S10" s="147">
        <v>1</v>
      </c>
      <c r="T10" s="147">
        <v>1</v>
      </c>
      <c r="U10" s="147">
        <v>0.29499999999999998</v>
      </c>
      <c r="V10" s="148">
        <f t="shared" si="0"/>
        <v>0.75749999999999995</v>
      </c>
    </row>
    <row r="11" spans="1:22" x14ac:dyDescent="0.35">
      <c r="A11" s="151" t="s">
        <v>169</v>
      </c>
      <c r="B11" s="147">
        <v>0.47</v>
      </c>
      <c r="C11" s="147">
        <v>0.5</v>
      </c>
      <c r="D11" s="147">
        <v>1</v>
      </c>
      <c r="E11" s="147">
        <v>1</v>
      </c>
      <c r="F11" s="147">
        <v>1</v>
      </c>
      <c r="G11" s="147">
        <v>1</v>
      </c>
      <c r="H11" s="147">
        <v>1</v>
      </c>
      <c r="I11" s="147">
        <v>1</v>
      </c>
      <c r="J11" s="147">
        <v>1</v>
      </c>
      <c r="K11" s="147">
        <v>1</v>
      </c>
      <c r="L11" s="147">
        <v>1</v>
      </c>
      <c r="M11" s="147">
        <v>1</v>
      </c>
      <c r="N11" s="147">
        <v>1</v>
      </c>
      <c r="O11" s="147">
        <v>1</v>
      </c>
      <c r="P11" s="147">
        <v>0.75</v>
      </c>
      <c r="Q11" s="147">
        <v>0.8</v>
      </c>
      <c r="R11" s="147">
        <v>0.56999999999999995</v>
      </c>
      <c r="S11" s="147">
        <v>0.75</v>
      </c>
      <c r="T11" s="147">
        <v>0.56999999999999995</v>
      </c>
      <c r="U11" s="147">
        <v>0.36</v>
      </c>
      <c r="V11" s="148">
        <f t="shared" si="0"/>
        <v>0.83850000000000002</v>
      </c>
    </row>
    <row r="12" spans="1:22" x14ac:dyDescent="0.35">
      <c r="A12" s="151" t="s">
        <v>170</v>
      </c>
      <c r="B12" s="147">
        <v>0.56999999999999995</v>
      </c>
      <c r="C12" s="147">
        <v>1</v>
      </c>
      <c r="D12" s="147">
        <v>0.75</v>
      </c>
      <c r="E12" s="147">
        <v>1</v>
      </c>
      <c r="F12" s="147">
        <v>1</v>
      </c>
      <c r="G12" s="147">
        <v>1</v>
      </c>
      <c r="H12" s="147">
        <v>1</v>
      </c>
      <c r="I12" s="147">
        <v>1</v>
      </c>
      <c r="J12" s="147">
        <v>1</v>
      </c>
      <c r="K12" s="147">
        <v>1</v>
      </c>
      <c r="L12" s="147">
        <v>1</v>
      </c>
      <c r="M12" s="147">
        <v>0.75</v>
      </c>
      <c r="N12" s="147">
        <v>0.8</v>
      </c>
      <c r="O12" s="147">
        <v>1</v>
      </c>
      <c r="P12" s="147">
        <v>0.5</v>
      </c>
      <c r="Q12" s="147">
        <v>0.8</v>
      </c>
      <c r="R12" s="147">
        <v>0.18</v>
      </c>
      <c r="S12" s="147">
        <v>7.0000000000000007E-2</v>
      </c>
      <c r="T12" s="147">
        <v>0</v>
      </c>
      <c r="U12" s="147">
        <v>7.0000000000000007E-2</v>
      </c>
      <c r="V12" s="148">
        <f t="shared" si="0"/>
        <v>0.72450000000000014</v>
      </c>
    </row>
    <row r="13" spans="1:22" x14ac:dyDescent="0.35">
      <c r="A13" s="151" t="s">
        <v>171</v>
      </c>
      <c r="B13" s="147">
        <v>0.73</v>
      </c>
      <c r="C13" s="147">
        <v>0.5</v>
      </c>
      <c r="D13" s="147">
        <v>1</v>
      </c>
      <c r="E13" s="147">
        <v>0.5</v>
      </c>
      <c r="F13" s="147">
        <v>1</v>
      </c>
      <c r="G13" s="147">
        <v>1</v>
      </c>
      <c r="H13" s="147">
        <v>1</v>
      </c>
      <c r="I13" s="147">
        <v>1</v>
      </c>
      <c r="J13" s="147">
        <v>1</v>
      </c>
      <c r="K13" s="147">
        <v>1</v>
      </c>
      <c r="L13" s="147">
        <v>0.75</v>
      </c>
      <c r="M13" s="147">
        <v>0.375</v>
      </c>
      <c r="N13" s="147">
        <v>1</v>
      </c>
      <c r="O13" s="147">
        <v>0.75</v>
      </c>
      <c r="P13" s="147">
        <v>0.5</v>
      </c>
      <c r="Q13" s="147">
        <v>0.7</v>
      </c>
      <c r="R13" s="147">
        <v>0.55000000000000004</v>
      </c>
      <c r="S13" s="147">
        <v>0.75</v>
      </c>
      <c r="T13" s="147">
        <v>0</v>
      </c>
      <c r="U13" s="147">
        <v>0.3</v>
      </c>
      <c r="V13" s="148">
        <f t="shared" si="0"/>
        <v>0.72025000000000006</v>
      </c>
    </row>
    <row r="14" spans="1:22" x14ac:dyDescent="0.35">
      <c r="A14" s="151" t="s">
        <v>172</v>
      </c>
      <c r="B14" s="147">
        <v>0.56000000000000005</v>
      </c>
      <c r="C14" s="147">
        <v>1</v>
      </c>
      <c r="D14" s="147">
        <v>1</v>
      </c>
      <c r="E14" s="147">
        <v>1</v>
      </c>
      <c r="F14" s="147">
        <v>1</v>
      </c>
      <c r="G14" s="147">
        <v>1</v>
      </c>
      <c r="H14" s="147">
        <v>1</v>
      </c>
      <c r="I14" s="147">
        <v>1</v>
      </c>
      <c r="J14" s="147">
        <v>0.5</v>
      </c>
      <c r="K14" s="147">
        <v>1</v>
      </c>
      <c r="L14" s="147">
        <v>0.875</v>
      </c>
      <c r="M14" s="147">
        <v>0.75</v>
      </c>
      <c r="N14" s="147">
        <v>1</v>
      </c>
      <c r="O14" s="147">
        <v>0.75</v>
      </c>
      <c r="P14" s="147">
        <v>0.5</v>
      </c>
      <c r="Q14" s="147">
        <v>0.3</v>
      </c>
      <c r="R14" s="147">
        <v>0.76</v>
      </c>
      <c r="S14" s="147">
        <v>1</v>
      </c>
      <c r="T14" s="147">
        <v>0</v>
      </c>
      <c r="U14" s="147">
        <v>0.33</v>
      </c>
      <c r="V14" s="148">
        <f t="shared" si="0"/>
        <v>0.7662500000000001</v>
      </c>
    </row>
    <row r="15" spans="1:22" x14ac:dyDescent="0.35">
      <c r="A15" s="151" t="s">
        <v>27</v>
      </c>
      <c r="B15" s="147">
        <v>0.27</v>
      </c>
      <c r="C15" s="147">
        <v>0.375</v>
      </c>
      <c r="D15" s="147">
        <v>1</v>
      </c>
      <c r="E15" s="147">
        <v>1</v>
      </c>
      <c r="F15" s="147">
        <v>1</v>
      </c>
      <c r="G15" s="147">
        <v>1</v>
      </c>
      <c r="H15" s="147">
        <v>1</v>
      </c>
      <c r="I15" s="147">
        <v>1</v>
      </c>
      <c r="J15" s="147">
        <v>1</v>
      </c>
      <c r="K15" s="147">
        <v>1</v>
      </c>
      <c r="L15" s="147">
        <v>0.625</v>
      </c>
      <c r="M15" s="147">
        <v>0.375</v>
      </c>
      <c r="N15" s="147">
        <v>0.3</v>
      </c>
      <c r="O15" s="147">
        <v>0.5</v>
      </c>
      <c r="P15" s="147">
        <v>0.25</v>
      </c>
      <c r="Q15" s="147">
        <v>0.3</v>
      </c>
      <c r="R15" s="147">
        <v>0.55000000000000004</v>
      </c>
      <c r="S15" s="147">
        <v>0.28999999999999998</v>
      </c>
      <c r="T15" s="147">
        <v>0</v>
      </c>
      <c r="U15" s="147">
        <v>0.26500000000000001</v>
      </c>
      <c r="V15" s="148">
        <f t="shared" si="0"/>
        <v>0.60500000000000009</v>
      </c>
    </row>
    <row r="16" spans="1:22" x14ac:dyDescent="0.35">
      <c r="A16" s="151" t="s">
        <v>173</v>
      </c>
      <c r="B16" s="147">
        <v>0.5</v>
      </c>
      <c r="C16" s="147">
        <v>1</v>
      </c>
      <c r="D16" s="147">
        <v>1</v>
      </c>
      <c r="E16" s="147">
        <v>0.95</v>
      </c>
      <c r="F16" s="147">
        <v>1</v>
      </c>
      <c r="G16" s="147">
        <v>1</v>
      </c>
      <c r="H16" s="147">
        <v>1</v>
      </c>
      <c r="I16" s="147">
        <v>0.5</v>
      </c>
      <c r="J16" s="147">
        <v>0.75</v>
      </c>
      <c r="K16" s="147">
        <v>0.75</v>
      </c>
      <c r="L16" s="147">
        <v>0.5</v>
      </c>
      <c r="M16" s="147">
        <v>0.75</v>
      </c>
      <c r="N16" s="147">
        <v>1</v>
      </c>
      <c r="O16" s="147">
        <v>0.75</v>
      </c>
      <c r="P16" s="147">
        <v>0.75</v>
      </c>
      <c r="Q16" s="147">
        <v>0.3</v>
      </c>
      <c r="R16" s="147">
        <v>0.44</v>
      </c>
      <c r="S16" s="147">
        <v>0</v>
      </c>
      <c r="T16" s="147">
        <v>0</v>
      </c>
      <c r="U16" s="147">
        <v>0.26500000000000001</v>
      </c>
      <c r="V16" s="148">
        <f t="shared" si="0"/>
        <v>0.66025</v>
      </c>
    </row>
    <row r="17" spans="1:22" x14ac:dyDescent="0.35">
      <c r="A17" s="151" t="s">
        <v>29</v>
      </c>
      <c r="B17" s="147">
        <v>0.73</v>
      </c>
      <c r="C17" s="147">
        <v>0.25</v>
      </c>
      <c r="D17" s="147">
        <v>1</v>
      </c>
      <c r="E17" s="147">
        <v>1</v>
      </c>
      <c r="F17" s="147">
        <v>1</v>
      </c>
      <c r="G17" s="147">
        <v>1</v>
      </c>
      <c r="H17" s="147">
        <v>1</v>
      </c>
      <c r="I17" s="147">
        <v>1</v>
      </c>
      <c r="J17" s="147">
        <v>0.5</v>
      </c>
      <c r="K17" s="147">
        <v>1</v>
      </c>
      <c r="L17" s="147">
        <v>0.625</v>
      </c>
      <c r="M17" s="147">
        <v>0.75</v>
      </c>
      <c r="N17" s="147">
        <v>1</v>
      </c>
      <c r="O17" s="147">
        <v>1</v>
      </c>
      <c r="P17" s="147">
        <v>0.5</v>
      </c>
      <c r="Q17" s="147">
        <v>0.5</v>
      </c>
      <c r="R17" s="147">
        <v>0.7</v>
      </c>
      <c r="S17" s="147">
        <v>1</v>
      </c>
      <c r="T17" s="147">
        <v>1</v>
      </c>
      <c r="U17" s="147">
        <v>0.42</v>
      </c>
      <c r="V17" s="148">
        <f t="shared" si="0"/>
        <v>0.79874999999999996</v>
      </c>
    </row>
    <row r="18" spans="1:22" x14ac:dyDescent="0.35">
      <c r="A18" s="151" t="s">
        <v>174</v>
      </c>
      <c r="B18" s="147">
        <v>0.4</v>
      </c>
      <c r="C18" s="147">
        <v>0.5</v>
      </c>
      <c r="D18" s="147">
        <v>0.75</v>
      </c>
      <c r="E18" s="147">
        <v>0.5</v>
      </c>
      <c r="F18" s="147">
        <v>1</v>
      </c>
      <c r="G18" s="147">
        <v>1</v>
      </c>
      <c r="H18" s="147">
        <v>1</v>
      </c>
      <c r="I18" s="147">
        <v>1</v>
      </c>
      <c r="J18" s="147">
        <v>0.5</v>
      </c>
      <c r="K18" s="147">
        <v>1</v>
      </c>
      <c r="L18" s="147">
        <v>1</v>
      </c>
      <c r="M18" s="147">
        <v>0.75</v>
      </c>
      <c r="N18" s="147">
        <v>1</v>
      </c>
      <c r="O18" s="147">
        <v>1</v>
      </c>
      <c r="P18" s="147">
        <v>0.75</v>
      </c>
      <c r="Q18" s="147">
        <v>1</v>
      </c>
      <c r="R18" s="147">
        <v>0.33</v>
      </c>
      <c r="S18" s="147">
        <v>0.25</v>
      </c>
      <c r="T18" s="147">
        <v>0</v>
      </c>
      <c r="U18" s="147">
        <v>0</v>
      </c>
      <c r="V18" s="148">
        <f t="shared" si="0"/>
        <v>0.6865</v>
      </c>
    </row>
    <row r="19" spans="1:22" x14ac:dyDescent="0.35">
      <c r="A19" s="151" t="s">
        <v>175</v>
      </c>
      <c r="B19" s="147">
        <v>0.8</v>
      </c>
      <c r="C19" s="147">
        <v>0.5</v>
      </c>
      <c r="D19" s="147">
        <v>1</v>
      </c>
      <c r="E19" s="147">
        <v>0.5</v>
      </c>
      <c r="F19" s="147">
        <v>1</v>
      </c>
      <c r="G19" s="147">
        <v>1</v>
      </c>
      <c r="H19" s="147">
        <v>1</v>
      </c>
      <c r="I19" s="147">
        <v>1</v>
      </c>
      <c r="J19" s="147">
        <v>1</v>
      </c>
      <c r="K19" s="147">
        <v>1</v>
      </c>
      <c r="L19" s="147">
        <v>1</v>
      </c>
      <c r="M19" s="147">
        <v>1</v>
      </c>
      <c r="N19" s="147">
        <v>1</v>
      </c>
      <c r="O19" s="147">
        <v>0.75</v>
      </c>
      <c r="P19" s="147">
        <v>0.5</v>
      </c>
      <c r="Q19" s="147">
        <v>0.4</v>
      </c>
      <c r="R19" s="147">
        <v>0.48</v>
      </c>
      <c r="S19" s="147">
        <v>0.75</v>
      </c>
      <c r="T19" s="147">
        <v>0.65</v>
      </c>
      <c r="U19" s="147">
        <v>0.23</v>
      </c>
      <c r="V19" s="148">
        <f t="shared" si="0"/>
        <v>0.77800000000000014</v>
      </c>
    </row>
    <row r="20" spans="1:22" x14ac:dyDescent="0.35">
      <c r="A20" s="151" t="s">
        <v>176</v>
      </c>
      <c r="B20" s="147">
        <v>0.43</v>
      </c>
      <c r="C20" s="147">
        <v>1</v>
      </c>
      <c r="D20" s="147">
        <v>0.4</v>
      </c>
      <c r="E20" s="147">
        <v>0.5</v>
      </c>
      <c r="F20" s="147">
        <v>1</v>
      </c>
      <c r="G20" s="147">
        <v>0.9</v>
      </c>
      <c r="H20" s="147">
        <v>1</v>
      </c>
      <c r="I20" s="147">
        <v>1</v>
      </c>
      <c r="J20" s="147">
        <v>0.5</v>
      </c>
      <c r="K20" s="147">
        <v>1</v>
      </c>
      <c r="L20" s="147">
        <v>0.875</v>
      </c>
      <c r="M20" s="147">
        <v>0.75</v>
      </c>
      <c r="N20" s="147">
        <v>1</v>
      </c>
      <c r="O20" s="147">
        <v>1</v>
      </c>
      <c r="P20" s="147">
        <v>0.5</v>
      </c>
      <c r="Q20" s="147">
        <v>0.8</v>
      </c>
      <c r="R20" s="147">
        <v>0.26</v>
      </c>
      <c r="S20" s="147">
        <v>7.0000000000000007E-2</v>
      </c>
      <c r="T20" s="147">
        <v>0</v>
      </c>
      <c r="U20" s="147">
        <v>0.105</v>
      </c>
      <c r="V20" s="148">
        <f t="shared" si="0"/>
        <v>0.65450000000000008</v>
      </c>
    </row>
    <row r="21" spans="1:22" x14ac:dyDescent="0.35">
      <c r="A21" s="151" t="s">
        <v>33</v>
      </c>
      <c r="B21" s="147">
        <v>0.7</v>
      </c>
      <c r="C21" s="147">
        <v>1</v>
      </c>
      <c r="D21" s="147">
        <v>1</v>
      </c>
      <c r="E21" s="147">
        <v>0.5</v>
      </c>
      <c r="F21" s="147">
        <v>1</v>
      </c>
      <c r="G21" s="147">
        <v>1</v>
      </c>
      <c r="H21" s="147">
        <v>1</v>
      </c>
      <c r="I21" s="147">
        <v>1</v>
      </c>
      <c r="J21" s="147">
        <v>1</v>
      </c>
      <c r="K21" s="147">
        <v>1</v>
      </c>
      <c r="L21" s="147">
        <v>1</v>
      </c>
      <c r="M21" s="147">
        <v>1</v>
      </c>
      <c r="N21" s="147">
        <v>1</v>
      </c>
      <c r="O21" s="147">
        <v>1</v>
      </c>
      <c r="P21" s="147">
        <v>0.5</v>
      </c>
      <c r="Q21" s="147">
        <v>0.6</v>
      </c>
      <c r="R21" s="147">
        <v>0.54</v>
      </c>
      <c r="S21" s="147">
        <v>1</v>
      </c>
      <c r="T21" s="147">
        <v>0.73</v>
      </c>
      <c r="U21" s="147">
        <v>0.33</v>
      </c>
      <c r="V21" s="148">
        <f t="shared" si="0"/>
        <v>0.84499999999999997</v>
      </c>
    </row>
    <row r="22" spans="1:22" x14ac:dyDescent="0.35">
      <c r="A22" s="151" t="s">
        <v>34</v>
      </c>
      <c r="B22" s="147">
        <v>0.47</v>
      </c>
      <c r="C22" s="147">
        <v>1</v>
      </c>
      <c r="D22" s="147">
        <v>0.9</v>
      </c>
      <c r="E22" s="147">
        <v>1</v>
      </c>
      <c r="F22" s="147">
        <v>0.9</v>
      </c>
      <c r="G22" s="147">
        <v>0.85</v>
      </c>
      <c r="H22" s="147">
        <v>0.5</v>
      </c>
      <c r="I22" s="147">
        <v>0.5</v>
      </c>
      <c r="J22" s="147">
        <v>1</v>
      </c>
      <c r="K22" s="147">
        <v>0.75</v>
      </c>
      <c r="L22" s="147">
        <v>0.625</v>
      </c>
      <c r="M22" s="147">
        <v>0.75</v>
      </c>
      <c r="N22" s="147">
        <v>0.8</v>
      </c>
      <c r="O22" s="147">
        <v>0.5</v>
      </c>
      <c r="P22" s="147">
        <v>0.75</v>
      </c>
      <c r="Q22" s="147">
        <v>0.5</v>
      </c>
      <c r="R22" s="147">
        <v>0.31</v>
      </c>
      <c r="S22" s="147">
        <v>0</v>
      </c>
      <c r="T22" s="147">
        <v>0</v>
      </c>
      <c r="U22" s="147">
        <v>0</v>
      </c>
      <c r="V22" s="148">
        <f t="shared" si="0"/>
        <v>0.60525000000000007</v>
      </c>
    </row>
    <row r="23" spans="1:22" x14ac:dyDescent="0.35">
      <c r="A23" s="151" t="s">
        <v>177</v>
      </c>
      <c r="B23" s="147">
        <v>0.14000000000000001</v>
      </c>
      <c r="C23" s="147">
        <v>0.5</v>
      </c>
      <c r="D23" s="147">
        <v>1</v>
      </c>
      <c r="E23" s="147">
        <v>1</v>
      </c>
      <c r="F23" s="147">
        <v>1</v>
      </c>
      <c r="G23" s="147">
        <v>1</v>
      </c>
      <c r="H23" s="147">
        <v>1</v>
      </c>
      <c r="I23" s="147">
        <v>0.75</v>
      </c>
      <c r="J23" s="147">
        <v>0.5</v>
      </c>
      <c r="K23" s="147">
        <v>0.75</v>
      </c>
      <c r="L23" s="147">
        <v>0.25</v>
      </c>
      <c r="M23" s="147">
        <v>0</v>
      </c>
      <c r="N23" s="147">
        <v>0.6</v>
      </c>
      <c r="O23" s="147">
        <v>0.5</v>
      </c>
      <c r="P23" s="147">
        <v>0.75</v>
      </c>
      <c r="Q23" s="147">
        <v>0.3</v>
      </c>
      <c r="R23" s="147">
        <v>0.41</v>
      </c>
      <c r="S23" s="147">
        <v>0.36</v>
      </c>
      <c r="T23" s="147">
        <v>0</v>
      </c>
      <c r="U23" s="147">
        <v>0.14000000000000001</v>
      </c>
      <c r="V23" s="148">
        <f t="shared" si="0"/>
        <v>0.5475000000000001</v>
      </c>
    </row>
    <row r="24" spans="1:22" x14ac:dyDescent="0.35">
      <c r="A24" s="151" t="s">
        <v>36</v>
      </c>
      <c r="B24" s="147">
        <v>0.6</v>
      </c>
      <c r="C24" s="147">
        <v>0.25</v>
      </c>
      <c r="D24" s="147">
        <v>1</v>
      </c>
      <c r="E24" s="147">
        <v>1</v>
      </c>
      <c r="F24" s="147">
        <v>1</v>
      </c>
      <c r="G24" s="147">
        <v>1</v>
      </c>
      <c r="H24" s="147">
        <v>1</v>
      </c>
      <c r="I24" s="147">
        <v>1</v>
      </c>
      <c r="J24" s="147">
        <v>0.5</v>
      </c>
      <c r="K24" s="147">
        <v>1</v>
      </c>
      <c r="L24" s="147">
        <v>0.75</v>
      </c>
      <c r="M24" s="147">
        <v>0.375</v>
      </c>
      <c r="N24" s="147">
        <v>1</v>
      </c>
      <c r="O24" s="147">
        <v>0.5</v>
      </c>
      <c r="P24" s="147">
        <v>0.5</v>
      </c>
      <c r="Q24" s="147">
        <v>0.4</v>
      </c>
      <c r="R24" s="147">
        <v>0.45</v>
      </c>
      <c r="S24" s="147">
        <v>1</v>
      </c>
      <c r="T24" s="147">
        <v>0</v>
      </c>
      <c r="U24" s="147">
        <v>0.32500000000000001</v>
      </c>
      <c r="V24" s="148">
        <f t="shared" si="0"/>
        <v>0.68249999999999988</v>
      </c>
    </row>
    <row r="25" spans="1:22" x14ac:dyDescent="0.35">
      <c r="A25" s="151" t="s">
        <v>178</v>
      </c>
      <c r="B25" s="147">
        <v>0.43</v>
      </c>
      <c r="C25" s="147">
        <v>0.5</v>
      </c>
      <c r="D25" s="147">
        <v>0.5</v>
      </c>
      <c r="E25" s="147">
        <v>1</v>
      </c>
      <c r="F25" s="147">
        <v>1</v>
      </c>
      <c r="G25" s="147">
        <v>0.5</v>
      </c>
      <c r="H25" s="147">
        <v>0</v>
      </c>
      <c r="I25" s="147">
        <v>0.5</v>
      </c>
      <c r="J25" s="147">
        <v>0.5</v>
      </c>
      <c r="K25" s="147">
        <v>0.75</v>
      </c>
      <c r="L25" s="147">
        <v>0.25</v>
      </c>
      <c r="M25" s="147">
        <v>0.375</v>
      </c>
      <c r="N25" s="147">
        <v>0.8</v>
      </c>
      <c r="O25" s="147">
        <v>0.5</v>
      </c>
      <c r="P25" s="147">
        <v>0.25</v>
      </c>
      <c r="Q25" s="147">
        <v>0.3</v>
      </c>
      <c r="R25" s="147">
        <v>0.28000000000000003</v>
      </c>
      <c r="S25" s="147">
        <v>0</v>
      </c>
      <c r="T25" s="147">
        <v>0</v>
      </c>
      <c r="U25" s="147">
        <v>3.5000000000000003E-2</v>
      </c>
      <c r="V25" s="148">
        <f t="shared" si="0"/>
        <v>0.42349999999999993</v>
      </c>
    </row>
    <row r="26" spans="1:22" x14ac:dyDescent="0.35">
      <c r="A26" s="151" t="s">
        <v>179</v>
      </c>
      <c r="B26" s="147">
        <v>0.5</v>
      </c>
      <c r="C26" s="147">
        <v>0.375</v>
      </c>
      <c r="D26" s="147">
        <v>1</v>
      </c>
      <c r="E26" s="147">
        <v>1</v>
      </c>
      <c r="F26" s="147">
        <v>1</v>
      </c>
      <c r="G26" s="147">
        <v>1</v>
      </c>
      <c r="H26" s="147">
        <v>1</v>
      </c>
      <c r="I26" s="147">
        <v>0.75</v>
      </c>
      <c r="J26" s="147">
        <v>1</v>
      </c>
      <c r="K26" s="147">
        <v>0.75</v>
      </c>
      <c r="L26" s="147">
        <v>0.625</v>
      </c>
      <c r="M26" s="147">
        <v>1</v>
      </c>
      <c r="N26" s="147">
        <v>0.4</v>
      </c>
      <c r="O26" s="147">
        <v>0.5</v>
      </c>
      <c r="P26" s="147">
        <v>0.5</v>
      </c>
      <c r="Q26" s="147">
        <v>0.3</v>
      </c>
      <c r="R26" s="147">
        <v>0.28999999999999998</v>
      </c>
      <c r="S26" s="147">
        <v>0.19</v>
      </c>
      <c r="T26" s="147">
        <v>0</v>
      </c>
      <c r="U26" s="147">
        <v>7.0000000000000007E-2</v>
      </c>
      <c r="V26" s="148">
        <f t="shared" si="0"/>
        <v>0.61250000000000004</v>
      </c>
    </row>
    <row r="27" spans="1:22" x14ac:dyDescent="0.35">
      <c r="A27" s="151" t="s">
        <v>39</v>
      </c>
      <c r="B27" s="147">
        <v>0.54</v>
      </c>
      <c r="C27" s="147">
        <v>0.375</v>
      </c>
      <c r="D27" s="147">
        <v>0.75</v>
      </c>
      <c r="E27" s="147">
        <v>1</v>
      </c>
      <c r="F27" s="147">
        <v>1</v>
      </c>
      <c r="G27" s="147">
        <v>1</v>
      </c>
      <c r="H27" s="147">
        <v>0.5</v>
      </c>
      <c r="I27" s="147">
        <v>0.5</v>
      </c>
      <c r="J27" s="147">
        <v>0.25</v>
      </c>
      <c r="K27" s="147">
        <v>0.75</v>
      </c>
      <c r="L27" s="147">
        <v>0.625</v>
      </c>
      <c r="M27" s="147">
        <v>0</v>
      </c>
      <c r="N27" s="147">
        <v>1</v>
      </c>
      <c r="O27" s="147">
        <v>0.75</v>
      </c>
      <c r="P27" s="147">
        <v>0.5</v>
      </c>
      <c r="Q27" s="147">
        <v>0.3</v>
      </c>
      <c r="R27" s="147">
        <v>0.35</v>
      </c>
      <c r="S27" s="147">
        <v>0</v>
      </c>
      <c r="T27" s="147">
        <v>0</v>
      </c>
      <c r="U27" s="147">
        <v>0.14000000000000001</v>
      </c>
      <c r="V27" s="148">
        <f t="shared" si="0"/>
        <v>0.51649999999999996</v>
      </c>
    </row>
    <row r="28" spans="1:22" x14ac:dyDescent="0.35">
      <c r="A28" s="151" t="s">
        <v>180</v>
      </c>
      <c r="B28" s="147">
        <v>0.24</v>
      </c>
      <c r="C28" s="147">
        <v>0.375</v>
      </c>
      <c r="D28" s="147">
        <v>0.9</v>
      </c>
      <c r="E28" s="147">
        <v>0.5</v>
      </c>
      <c r="F28" s="147">
        <v>1</v>
      </c>
      <c r="G28" s="147">
        <v>0.9</v>
      </c>
      <c r="H28" s="147">
        <v>0.5</v>
      </c>
      <c r="I28" s="147">
        <v>0.75</v>
      </c>
      <c r="J28" s="147">
        <v>0.5</v>
      </c>
      <c r="K28" s="147">
        <v>0.75</v>
      </c>
      <c r="L28" s="147">
        <v>0.25</v>
      </c>
      <c r="M28" s="147">
        <v>0.75</v>
      </c>
      <c r="N28" s="147">
        <v>0.9</v>
      </c>
      <c r="O28" s="147">
        <v>0.5</v>
      </c>
      <c r="P28" s="147">
        <v>0.5</v>
      </c>
      <c r="Q28" s="147">
        <v>0.3</v>
      </c>
      <c r="R28" s="147">
        <v>0.41</v>
      </c>
      <c r="S28" s="147">
        <v>0</v>
      </c>
      <c r="T28" s="147">
        <v>0</v>
      </c>
      <c r="U28" s="147">
        <v>0.105</v>
      </c>
      <c r="V28" s="148">
        <f t="shared" si="0"/>
        <v>0.50650000000000006</v>
      </c>
    </row>
    <row r="29" spans="1:22" x14ac:dyDescent="0.35">
      <c r="A29" s="151" t="s">
        <v>181</v>
      </c>
      <c r="B29" s="147">
        <v>0.63</v>
      </c>
      <c r="C29" s="147">
        <v>0.5</v>
      </c>
      <c r="D29" s="147">
        <v>1</v>
      </c>
      <c r="E29" s="147">
        <v>1</v>
      </c>
      <c r="F29" s="147">
        <v>1</v>
      </c>
      <c r="G29" s="147">
        <v>1</v>
      </c>
      <c r="H29" s="147">
        <v>1</v>
      </c>
      <c r="I29" s="147">
        <v>1</v>
      </c>
      <c r="J29" s="147">
        <v>0.5</v>
      </c>
      <c r="K29" s="147">
        <v>1</v>
      </c>
      <c r="L29" s="147">
        <v>0.875</v>
      </c>
      <c r="M29" s="147">
        <v>0.375</v>
      </c>
      <c r="N29" s="147">
        <v>1</v>
      </c>
      <c r="O29" s="147">
        <v>0.5</v>
      </c>
      <c r="P29" s="147">
        <v>0.5</v>
      </c>
      <c r="Q29" s="147">
        <v>0.9</v>
      </c>
      <c r="R29" s="147">
        <v>0.86</v>
      </c>
      <c r="S29" s="147">
        <v>1</v>
      </c>
      <c r="T29" s="147">
        <v>0.92</v>
      </c>
      <c r="U29" s="147">
        <v>0.45</v>
      </c>
      <c r="V29" s="148">
        <f t="shared" si="0"/>
        <v>0.80049999999999988</v>
      </c>
    </row>
    <row r="30" spans="1:22" x14ac:dyDescent="0.35">
      <c r="A30" s="151" t="s">
        <v>42</v>
      </c>
      <c r="B30" s="147">
        <v>0.4</v>
      </c>
      <c r="C30" s="147">
        <v>0.5</v>
      </c>
      <c r="D30" s="147">
        <v>1</v>
      </c>
      <c r="E30" s="147">
        <v>1</v>
      </c>
      <c r="F30" s="147">
        <v>1</v>
      </c>
      <c r="G30" s="147">
        <v>1</v>
      </c>
      <c r="H30" s="147">
        <v>1</v>
      </c>
      <c r="I30" s="147">
        <v>1</v>
      </c>
      <c r="J30" s="147">
        <v>0.5</v>
      </c>
      <c r="K30" s="147">
        <v>1</v>
      </c>
      <c r="L30" s="147">
        <v>0.625</v>
      </c>
      <c r="M30" s="147">
        <v>0</v>
      </c>
      <c r="N30" s="147">
        <v>0.3</v>
      </c>
      <c r="O30" s="147">
        <v>1</v>
      </c>
      <c r="P30" s="147">
        <v>0.5</v>
      </c>
      <c r="Q30" s="147">
        <v>0.3</v>
      </c>
      <c r="R30" s="147">
        <v>0.51</v>
      </c>
      <c r="S30" s="147">
        <v>0.31</v>
      </c>
      <c r="T30" s="147">
        <v>0</v>
      </c>
      <c r="U30" s="147">
        <v>7.0000000000000007E-2</v>
      </c>
      <c r="V30" s="148">
        <f t="shared" si="0"/>
        <v>0.60075000000000012</v>
      </c>
    </row>
    <row r="31" spans="1:22" x14ac:dyDescent="0.35">
      <c r="A31" s="151" t="s">
        <v>43</v>
      </c>
      <c r="B31" s="147">
        <v>0.3</v>
      </c>
      <c r="C31" s="147">
        <v>0.25</v>
      </c>
      <c r="D31" s="147">
        <v>0.9</v>
      </c>
      <c r="E31" s="147">
        <v>1</v>
      </c>
      <c r="F31" s="147">
        <v>1</v>
      </c>
      <c r="G31" s="147">
        <v>1</v>
      </c>
      <c r="H31" s="147">
        <v>1</v>
      </c>
      <c r="I31" s="147">
        <v>1</v>
      </c>
      <c r="J31" s="147">
        <v>1</v>
      </c>
      <c r="K31" s="147">
        <v>1</v>
      </c>
      <c r="L31" s="147">
        <v>0.625</v>
      </c>
      <c r="M31" s="147">
        <v>0</v>
      </c>
      <c r="N31" s="147">
        <v>0.8</v>
      </c>
      <c r="O31" s="147">
        <v>1</v>
      </c>
      <c r="P31" s="147">
        <v>0.25</v>
      </c>
      <c r="Q31" s="147">
        <v>0.4</v>
      </c>
      <c r="R31" s="147">
        <v>0.45</v>
      </c>
      <c r="S31" s="147">
        <v>0.75</v>
      </c>
      <c r="T31" s="147">
        <v>0</v>
      </c>
      <c r="U31" s="147">
        <v>7.0000000000000007E-2</v>
      </c>
      <c r="V31" s="148">
        <f t="shared" si="0"/>
        <v>0.63975000000000004</v>
      </c>
    </row>
    <row r="32" spans="1:22" x14ac:dyDescent="0.35">
      <c r="A32" s="151" t="s">
        <v>182</v>
      </c>
      <c r="B32" s="147">
        <v>0.7</v>
      </c>
      <c r="C32" s="147">
        <v>0.75</v>
      </c>
      <c r="D32" s="147">
        <v>1</v>
      </c>
      <c r="E32" s="147">
        <v>0.5</v>
      </c>
      <c r="F32" s="147">
        <v>1</v>
      </c>
      <c r="G32" s="147">
        <v>1</v>
      </c>
      <c r="H32" s="147">
        <v>1</v>
      </c>
      <c r="I32" s="147">
        <v>1</v>
      </c>
      <c r="J32" s="147">
        <v>1</v>
      </c>
      <c r="K32" s="147">
        <v>1</v>
      </c>
      <c r="L32" s="147">
        <v>0.625</v>
      </c>
      <c r="M32" s="147">
        <v>0</v>
      </c>
      <c r="N32" s="147">
        <v>0.3</v>
      </c>
      <c r="O32" s="147">
        <v>0.75</v>
      </c>
      <c r="P32" s="147">
        <v>0.5</v>
      </c>
      <c r="Q32" s="147">
        <v>0.3</v>
      </c>
      <c r="R32" s="147">
        <v>0.62</v>
      </c>
      <c r="S32" s="147">
        <v>0.75</v>
      </c>
      <c r="T32" s="147">
        <v>0.47</v>
      </c>
      <c r="U32" s="147">
        <v>0.33</v>
      </c>
      <c r="V32" s="148">
        <f t="shared" si="0"/>
        <v>0.67975000000000008</v>
      </c>
    </row>
    <row r="33" spans="1:22" x14ac:dyDescent="0.35">
      <c r="A33" s="151" t="s">
        <v>183</v>
      </c>
      <c r="B33" s="147">
        <v>0.27</v>
      </c>
      <c r="C33" s="147">
        <v>1</v>
      </c>
      <c r="D33" s="147">
        <v>1</v>
      </c>
      <c r="E33" s="147">
        <v>1</v>
      </c>
      <c r="F33" s="147">
        <v>1</v>
      </c>
      <c r="G33" s="147">
        <v>1</v>
      </c>
      <c r="H33" s="147">
        <v>1</v>
      </c>
      <c r="I33" s="147">
        <v>1</v>
      </c>
      <c r="J33" s="147">
        <v>1</v>
      </c>
      <c r="K33" s="147">
        <v>1</v>
      </c>
      <c r="L33" s="147">
        <v>0.5</v>
      </c>
      <c r="M33" s="147">
        <v>0.75</v>
      </c>
      <c r="N33" s="147">
        <v>1</v>
      </c>
      <c r="O33" s="147">
        <v>1</v>
      </c>
      <c r="P33" s="147">
        <v>0.75</v>
      </c>
      <c r="Q33" s="147">
        <v>0.3</v>
      </c>
      <c r="R33" s="147">
        <v>0.28999999999999998</v>
      </c>
      <c r="S33" s="147">
        <v>0.32</v>
      </c>
      <c r="T33" s="147">
        <v>0</v>
      </c>
      <c r="U33" s="147">
        <v>0.20499999999999999</v>
      </c>
      <c r="V33" s="148">
        <f t="shared" si="0"/>
        <v>0.71924999999999994</v>
      </c>
    </row>
    <row r="34" spans="1:22" x14ac:dyDescent="0.35">
      <c r="A34" s="151" t="s">
        <v>184</v>
      </c>
      <c r="B34" s="147">
        <v>0.4</v>
      </c>
      <c r="C34" s="147">
        <v>0.5</v>
      </c>
      <c r="D34" s="147">
        <v>0.9</v>
      </c>
      <c r="E34" s="147">
        <v>1</v>
      </c>
      <c r="F34" s="147">
        <v>1</v>
      </c>
      <c r="G34" s="147">
        <v>1</v>
      </c>
      <c r="H34" s="147">
        <v>1</v>
      </c>
      <c r="I34" s="147">
        <v>1</v>
      </c>
      <c r="J34" s="147">
        <v>0.5</v>
      </c>
      <c r="K34" s="147">
        <v>0.75</v>
      </c>
      <c r="L34" s="147">
        <v>0.625</v>
      </c>
      <c r="M34" s="147">
        <v>0</v>
      </c>
      <c r="N34" s="147">
        <v>0</v>
      </c>
      <c r="O34" s="147">
        <v>0.5</v>
      </c>
      <c r="P34" s="147">
        <v>0.25</v>
      </c>
      <c r="Q34" s="147">
        <v>0.3</v>
      </c>
      <c r="R34" s="147">
        <v>0.47</v>
      </c>
      <c r="S34" s="147">
        <v>0.01</v>
      </c>
      <c r="T34" s="147">
        <v>0</v>
      </c>
      <c r="U34" s="147">
        <v>0.17499999999999999</v>
      </c>
      <c r="V34" s="148">
        <f t="shared" si="0"/>
        <v>0.51900000000000013</v>
      </c>
    </row>
    <row r="35" spans="1:22" x14ac:dyDescent="0.35">
      <c r="A35" s="151" t="s">
        <v>47</v>
      </c>
      <c r="B35" s="147">
        <v>0.5</v>
      </c>
      <c r="C35" s="147">
        <v>0.375</v>
      </c>
      <c r="D35" s="147">
        <v>1</v>
      </c>
      <c r="E35" s="147">
        <v>1</v>
      </c>
      <c r="F35" s="147">
        <v>1</v>
      </c>
      <c r="G35" s="147">
        <v>1</v>
      </c>
      <c r="H35" s="147">
        <v>1</v>
      </c>
      <c r="I35" s="147">
        <v>1</v>
      </c>
      <c r="J35" s="147">
        <v>0.5</v>
      </c>
      <c r="K35" s="147">
        <v>1</v>
      </c>
      <c r="L35" s="147">
        <v>0.65</v>
      </c>
      <c r="M35" s="147">
        <v>0.75</v>
      </c>
      <c r="N35" s="147">
        <v>0</v>
      </c>
      <c r="O35" s="147">
        <v>0.5</v>
      </c>
      <c r="P35" s="147">
        <v>0.5</v>
      </c>
      <c r="Q35" s="147">
        <v>0.3</v>
      </c>
      <c r="R35" s="147">
        <v>0.57999999999999996</v>
      </c>
      <c r="S35" s="147">
        <v>0.01</v>
      </c>
      <c r="T35" s="147">
        <v>0</v>
      </c>
      <c r="U35" s="147">
        <v>0.14000000000000001</v>
      </c>
      <c r="V35" s="148">
        <f t="shared" si="0"/>
        <v>0.59025000000000005</v>
      </c>
    </row>
    <row r="36" spans="1:22" x14ac:dyDescent="0.35">
      <c r="A36" s="151" t="s">
        <v>185</v>
      </c>
      <c r="B36" s="147">
        <v>0.56000000000000005</v>
      </c>
      <c r="C36" s="147">
        <v>0.5</v>
      </c>
      <c r="D36" s="147">
        <v>1</v>
      </c>
      <c r="E36" s="147">
        <v>0.5</v>
      </c>
      <c r="F36" s="147">
        <v>1</v>
      </c>
      <c r="G36" s="147">
        <v>1</v>
      </c>
      <c r="H36" s="147">
        <v>1</v>
      </c>
      <c r="I36" s="147">
        <v>1</v>
      </c>
      <c r="J36" s="147">
        <v>0.75</v>
      </c>
      <c r="K36" s="147">
        <v>1</v>
      </c>
      <c r="L36" s="147">
        <v>0.52500000000000002</v>
      </c>
      <c r="M36" s="147">
        <v>0.375</v>
      </c>
      <c r="N36" s="147">
        <v>0</v>
      </c>
      <c r="O36" s="147">
        <v>1</v>
      </c>
      <c r="P36" s="147">
        <v>0.5</v>
      </c>
      <c r="Q36" s="147">
        <v>0.7</v>
      </c>
      <c r="R36" s="147">
        <v>0.42</v>
      </c>
      <c r="S36" s="147">
        <v>0.75</v>
      </c>
      <c r="T36" s="147">
        <v>0</v>
      </c>
      <c r="U36" s="147">
        <v>7.0000000000000007E-2</v>
      </c>
      <c r="V36" s="148">
        <f t="shared" si="0"/>
        <v>0.63250000000000006</v>
      </c>
    </row>
    <row r="37" spans="1:22" x14ac:dyDescent="0.35">
      <c r="A37" s="151" t="s">
        <v>186</v>
      </c>
      <c r="B37" s="147">
        <v>0.56999999999999995</v>
      </c>
      <c r="C37" s="147">
        <v>0.625</v>
      </c>
      <c r="D37" s="147">
        <v>1</v>
      </c>
      <c r="E37" s="147">
        <v>1</v>
      </c>
      <c r="F37" s="147">
        <v>0.75</v>
      </c>
      <c r="G37" s="147">
        <v>1</v>
      </c>
      <c r="H37" s="147">
        <v>0.5</v>
      </c>
      <c r="I37" s="147">
        <v>0.5</v>
      </c>
      <c r="J37" s="147">
        <v>0.5</v>
      </c>
      <c r="K37" s="147">
        <v>0.75</v>
      </c>
      <c r="L37" s="147">
        <v>0.625</v>
      </c>
      <c r="M37" s="147">
        <v>0</v>
      </c>
      <c r="N37" s="147">
        <v>0.4</v>
      </c>
      <c r="O37" s="147">
        <v>1</v>
      </c>
      <c r="P37" s="147">
        <v>0.75</v>
      </c>
      <c r="Q37" s="147">
        <v>0.3</v>
      </c>
      <c r="R37" s="147">
        <v>0.41</v>
      </c>
      <c r="S37" s="147">
        <v>0.36</v>
      </c>
      <c r="T37" s="147">
        <v>0</v>
      </c>
      <c r="U37" s="147">
        <v>0.14000000000000001</v>
      </c>
      <c r="V37" s="148">
        <f t="shared" si="0"/>
        <v>0.55900000000000005</v>
      </c>
    </row>
    <row r="38" spans="1:22" x14ac:dyDescent="0.35">
      <c r="A38" s="151" t="s">
        <v>50</v>
      </c>
      <c r="B38" s="147">
        <v>0.67</v>
      </c>
      <c r="C38" s="147">
        <v>0.5</v>
      </c>
      <c r="D38" s="147">
        <v>0.75</v>
      </c>
      <c r="E38" s="147">
        <v>1</v>
      </c>
      <c r="F38" s="147">
        <v>1</v>
      </c>
      <c r="G38" s="147">
        <v>1</v>
      </c>
      <c r="H38" s="147">
        <v>1</v>
      </c>
      <c r="I38" s="147">
        <v>1</v>
      </c>
      <c r="J38" s="147">
        <v>1</v>
      </c>
      <c r="K38" s="147">
        <v>1</v>
      </c>
      <c r="L38" s="147">
        <v>1</v>
      </c>
      <c r="M38" s="147">
        <v>0.75</v>
      </c>
      <c r="N38" s="147">
        <v>1</v>
      </c>
      <c r="O38" s="147">
        <v>1</v>
      </c>
      <c r="P38" s="147">
        <v>0.5</v>
      </c>
      <c r="Q38" s="147">
        <v>0.4</v>
      </c>
      <c r="R38" s="147">
        <v>0.56999999999999995</v>
      </c>
      <c r="S38" s="147">
        <v>0.24</v>
      </c>
      <c r="T38" s="147">
        <v>0</v>
      </c>
      <c r="U38" s="147">
        <v>0.23</v>
      </c>
      <c r="V38" s="148">
        <f t="shared" si="0"/>
        <v>0.73050000000000004</v>
      </c>
    </row>
    <row r="39" spans="1:22" x14ac:dyDescent="0.35">
      <c r="A39" s="151" t="s">
        <v>51</v>
      </c>
      <c r="B39" s="147">
        <v>0.43</v>
      </c>
      <c r="C39" s="147">
        <v>0.375</v>
      </c>
      <c r="D39" s="147">
        <v>1</v>
      </c>
      <c r="E39" s="147">
        <v>1</v>
      </c>
      <c r="F39" s="147">
        <v>1</v>
      </c>
      <c r="G39" s="147">
        <v>1</v>
      </c>
      <c r="H39" s="147">
        <v>1</v>
      </c>
      <c r="I39" s="147">
        <v>1</v>
      </c>
      <c r="J39" s="147">
        <v>0.5</v>
      </c>
      <c r="K39" s="147">
        <v>1</v>
      </c>
      <c r="L39" s="147">
        <v>0.625</v>
      </c>
      <c r="M39" s="147">
        <v>0.75</v>
      </c>
      <c r="N39" s="147">
        <v>1</v>
      </c>
      <c r="O39" s="147">
        <v>1</v>
      </c>
      <c r="P39" s="147">
        <v>0.25</v>
      </c>
      <c r="Q39" s="147">
        <v>0.6</v>
      </c>
      <c r="R39" s="147">
        <v>0.46</v>
      </c>
      <c r="S39" s="147">
        <v>0.75</v>
      </c>
      <c r="T39" s="147">
        <v>0</v>
      </c>
      <c r="U39" s="147">
        <v>0.23499999999999999</v>
      </c>
      <c r="V39" s="148">
        <f t="shared" si="0"/>
        <v>0.69874999999999998</v>
      </c>
    </row>
    <row r="40" spans="1:22" x14ac:dyDescent="0.35">
      <c r="A40" s="151" t="s">
        <v>187</v>
      </c>
      <c r="B40" s="147">
        <v>0.53</v>
      </c>
      <c r="C40" s="147">
        <v>1</v>
      </c>
      <c r="D40" s="147">
        <v>1</v>
      </c>
      <c r="E40" s="147">
        <v>0.5</v>
      </c>
      <c r="F40" s="147">
        <v>1</v>
      </c>
      <c r="G40" s="147">
        <v>1</v>
      </c>
      <c r="H40" s="147">
        <v>1</v>
      </c>
      <c r="I40" s="147">
        <v>1</v>
      </c>
      <c r="J40" s="147">
        <v>0.5</v>
      </c>
      <c r="K40" s="147">
        <v>1</v>
      </c>
      <c r="L40" s="147">
        <v>0.875</v>
      </c>
      <c r="M40" s="147">
        <v>0</v>
      </c>
      <c r="N40" s="147">
        <v>1</v>
      </c>
      <c r="O40" s="147">
        <v>1</v>
      </c>
      <c r="P40" s="147">
        <v>0.5</v>
      </c>
      <c r="Q40" s="147">
        <v>0.8</v>
      </c>
      <c r="R40" s="147">
        <v>0.86</v>
      </c>
      <c r="S40" s="147">
        <v>1</v>
      </c>
      <c r="T40" s="147">
        <v>0.89</v>
      </c>
      <c r="U40" s="147">
        <v>0.48499999999999999</v>
      </c>
      <c r="V40" s="148">
        <f t="shared" si="0"/>
        <v>0.79700000000000004</v>
      </c>
    </row>
    <row r="41" spans="1:22" x14ac:dyDescent="0.35">
      <c r="A41" s="151" t="s">
        <v>53</v>
      </c>
      <c r="B41" s="147">
        <v>0.3</v>
      </c>
      <c r="C41" s="147">
        <v>0.375</v>
      </c>
      <c r="D41" s="147">
        <v>1</v>
      </c>
      <c r="E41" s="147">
        <v>0.5</v>
      </c>
      <c r="F41" s="147">
        <v>1</v>
      </c>
      <c r="G41" s="147">
        <v>1</v>
      </c>
      <c r="H41" s="147">
        <v>1</v>
      </c>
      <c r="I41" s="147">
        <v>1</v>
      </c>
      <c r="J41" s="147">
        <v>1</v>
      </c>
      <c r="K41" s="147">
        <v>1</v>
      </c>
      <c r="L41" s="147">
        <v>0.75</v>
      </c>
      <c r="M41" s="147">
        <v>0.375</v>
      </c>
      <c r="N41" s="147">
        <v>1</v>
      </c>
      <c r="O41" s="147">
        <v>1</v>
      </c>
      <c r="P41" s="147">
        <v>0.75</v>
      </c>
      <c r="Q41" s="147">
        <v>1</v>
      </c>
      <c r="R41" s="147">
        <v>0.55000000000000004</v>
      </c>
      <c r="S41" s="147">
        <v>0.75</v>
      </c>
      <c r="T41" s="147">
        <v>0</v>
      </c>
      <c r="U41" s="147">
        <v>0.23499999999999999</v>
      </c>
      <c r="V41" s="148">
        <f t="shared" si="0"/>
        <v>0.72925000000000006</v>
      </c>
    </row>
    <row r="42" spans="1:22" x14ac:dyDescent="0.35">
      <c r="A42" s="151" t="s">
        <v>54</v>
      </c>
      <c r="B42" s="147">
        <v>0.5</v>
      </c>
      <c r="C42" s="147">
        <v>0.375</v>
      </c>
      <c r="D42" s="147">
        <v>1</v>
      </c>
      <c r="E42" s="147">
        <v>0.5</v>
      </c>
      <c r="F42" s="147">
        <v>1</v>
      </c>
      <c r="G42" s="147">
        <v>1</v>
      </c>
      <c r="H42" s="147">
        <v>1</v>
      </c>
      <c r="I42" s="147">
        <v>1</v>
      </c>
      <c r="J42" s="147">
        <v>1</v>
      </c>
      <c r="K42" s="147">
        <v>1</v>
      </c>
      <c r="L42" s="147">
        <v>0.875</v>
      </c>
      <c r="M42" s="147">
        <v>0</v>
      </c>
      <c r="N42" s="147">
        <v>0</v>
      </c>
      <c r="O42" s="147">
        <v>1</v>
      </c>
      <c r="P42" s="147">
        <v>0.25</v>
      </c>
      <c r="Q42" s="147">
        <v>0.5</v>
      </c>
      <c r="R42" s="147">
        <v>0.57999999999999996</v>
      </c>
      <c r="S42" s="147">
        <v>0.5</v>
      </c>
      <c r="T42" s="147">
        <v>0.7</v>
      </c>
      <c r="U42" s="147">
        <v>0.29499999999999998</v>
      </c>
      <c r="V42" s="148">
        <f t="shared" si="0"/>
        <v>0.65374999999999994</v>
      </c>
    </row>
    <row r="43" spans="1:22" x14ac:dyDescent="0.35">
      <c r="A43" s="151" t="s">
        <v>188</v>
      </c>
      <c r="B43" s="147">
        <v>0.27</v>
      </c>
      <c r="C43" s="147">
        <v>0.5</v>
      </c>
      <c r="D43" s="147">
        <v>0.65</v>
      </c>
      <c r="E43" s="147">
        <v>0.5</v>
      </c>
      <c r="F43" s="147">
        <v>0.95</v>
      </c>
      <c r="G43" s="147">
        <v>0.9</v>
      </c>
      <c r="H43" s="147">
        <v>0.5</v>
      </c>
      <c r="I43" s="147">
        <v>0.5</v>
      </c>
      <c r="J43" s="147">
        <v>0.5</v>
      </c>
      <c r="K43" s="147">
        <v>0.75</v>
      </c>
      <c r="L43" s="147">
        <v>0.625</v>
      </c>
      <c r="M43" s="147">
        <v>0.75</v>
      </c>
      <c r="N43" s="147">
        <v>0.5</v>
      </c>
      <c r="O43" s="147">
        <v>0.75</v>
      </c>
      <c r="P43" s="147">
        <v>0.5</v>
      </c>
      <c r="Q43" s="147">
        <v>0.3</v>
      </c>
      <c r="R43" s="147">
        <v>0.31</v>
      </c>
      <c r="S43" s="147">
        <v>0</v>
      </c>
      <c r="T43" s="147">
        <v>0</v>
      </c>
      <c r="U43" s="147">
        <v>0.14000000000000001</v>
      </c>
      <c r="V43" s="148">
        <f t="shared" si="0"/>
        <v>0.49475000000000008</v>
      </c>
    </row>
    <row r="44" spans="1:22" x14ac:dyDescent="0.35">
      <c r="A44" s="151" t="s">
        <v>56</v>
      </c>
      <c r="B44" s="147">
        <v>0.44</v>
      </c>
      <c r="C44" s="147">
        <v>1</v>
      </c>
      <c r="D44" s="147">
        <v>0.5</v>
      </c>
      <c r="E44" s="147">
        <v>0.5</v>
      </c>
      <c r="F44" s="147">
        <v>0.95</v>
      </c>
      <c r="G44" s="147">
        <v>1</v>
      </c>
      <c r="H44" s="147">
        <v>1</v>
      </c>
      <c r="I44" s="147">
        <v>1</v>
      </c>
      <c r="J44" s="147">
        <v>0.5</v>
      </c>
      <c r="K44" s="147">
        <v>1</v>
      </c>
      <c r="L44" s="147">
        <v>0.75</v>
      </c>
      <c r="M44" s="147">
        <v>0.375</v>
      </c>
      <c r="N44" s="147">
        <v>0.8</v>
      </c>
      <c r="O44" s="147">
        <v>1</v>
      </c>
      <c r="P44" s="147">
        <v>0.5</v>
      </c>
      <c r="Q44" s="147">
        <v>0.8</v>
      </c>
      <c r="R44" s="147">
        <v>0.38</v>
      </c>
      <c r="S44" s="147">
        <v>0.08</v>
      </c>
      <c r="T44" s="147">
        <v>0</v>
      </c>
      <c r="U44" s="147">
        <v>0.14000000000000001</v>
      </c>
      <c r="V44" s="148">
        <f t="shared" si="0"/>
        <v>0.63575000000000015</v>
      </c>
    </row>
    <row r="45" spans="1:22" x14ac:dyDescent="0.35">
      <c r="A45" s="151" t="s">
        <v>57</v>
      </c>
      <c r="B45" s="147">
        <v>0.4</v>
      </c>
      <c r="C45" s="147">
        <v>0.25</v>
      </c>
      <c r="D45" s="147">
        <v>1</v>
      </c>
      <c r="E45" s="147">
        <v>0.5</v>
      </c>
      <c r="F45" s="147">
        <v>1</v>
      </c>
      <c r="G45" s="147">
        <v>1</v>
      </c>
      <c r="H45" s="147">
        <v>1</v>
      </c>
      <c r="I45" s="147">
        <v>1</v>
      </c>
      <c r="J45" s="147">
        <v>1</v>
      </c>
      <c r="K45" s="147">
        <v>1</v>
      </c>
      <c r="L45" s="147">
        <v>0.875</v>
      </c>
      <c r="M45" s="147">
        <v>0</v>
      </c>
      <c r="N45" s="147">
        <v>1</v>
      </c>
      <c r="O45" s="147">
        <v>1</v>
      </c>
      <c r="P45" s="147">
        <v>0.5</v>
      </c>
      <c r="Q45" s="147">
        <v>0.5</v>
      </c>
      <c r="R45" s="147">
        <v>0.6</v>
      </c>
      <c r="S45" s="147">
        <v>1</v>
      </c>
      <c r="T45" s="147">
        <v>0</v>
      </c>
      <c r="U45" s="147">
        <v>0.20499999999999999</v>
      </c>
      <c r="V45" s="148">
        <f t="shared" si="0"/>
        <v>0.6915</v>
      </c>
    </row>
    <row r="46" spans="1:22" x14ac:dyDescent="0.35">
      <c r="A46" s="151" t="s">
        <v>189</v>
      </c>
      <c r="B46" s="147">
        <v>0.2</v>
      </c>
      <c r="C46" s="147">
        <v>0.5</v>
      </c>
      <c r="D46" s="147">
        <v>1</v>
      </c>
      <c r="E46" s="147">
        <v>1</v>
      </c>
      <c r="F46" s="147">
        <v>1</v>
      </c>
      <c r="G46" s="147">
        <v>1</v>
      </c>
      <c r="H46" s="147">
        <v>1</v>
      </c>
      <c r="I46" s="147">
        <v>1</v>
      </c>
      <c r="J46" s="147">
        <v>0.25</v>
      </c>
      <c r="K46" s="147">
        <v>1</v>
      </c>
      <c r="L46" s="147">
        <v>0.4</v>
      </c>
      <c r="M46" s="147">
        <v>0</v>
      </c>
      <c r="N46" s="147">
        <v>0.5</v>
      </c>
      <c r="O46" s="147">
        <v>0.5</v>
      </c>
      <c r="P46" s="147">
        <v>0.25</v>
      </c>
      <c r="Q46" s="147">
        <v>0.2</v>
      </c>
      <c r="R46" s="147">
        <v>0.43</v>
      </c>
      <c r="S46" s="147">
        <v>0</v>
      </c>
      <c r="T46" s="147">
        <v>0</v>
      </c>
      <c r="U46" s="147">
        <v>0</v>
      </c>
      <c r="V46" s="148">
        <f t="shared" si="0"/>
        <v>0.51149999999999995</v>
      </c>
    </row>
    <row r="47" spans="1:22" x14ac:dyDescent="0.35">
      <c r="A47" s="151" t="s">
        <v>190</v>
      </c>
      <c r="B47" s="147">
        <v>0.2</v>
      </c>
      <c r="C47" s="147">
        <v>0.75</v>
      </c>
      <c r="D47" s="147">
        <v>0.9</v>
      </c>
      <c r="E47" s="147">
        <v>0.5</v>
      </c>
      <c r="F47" s="147">
        <v>0.625</v>
      </c>
      <c r="G47" s="147">
        <v>0.85</v>
      </c>
      <c r="H47" s="147">
        <v>0.25</v>
      </c>
      <c r="I47" s="147">
        <v>1</v>
      </c>
      <c r="J47" s="147">
        <v>1</v>
      </c>
      <c r="K47" s="147">
        <v>1</v>
      </c>
      <c r="L47" s="147">
        <v>0.625</v>
      </c>
      <c r="M47" s="147">
        <v>0</v>
      </c>
      <c r="N47" s="147">
        <v>0.3</v>
      </c>
      <c r="O47" s="147">
        <v>1</v>
      </c>
      <c r="P47" s="147">
        <v>0.25</v>
      </c>
      <c r="Q47" s="147">
        <v>0.4</v>
      </c>
      <c r="R47" s="147">
        <v>0.48</v>
      </c>
      <c r="S47" s="147">
        <v>0.01</v>
      </c>
      <c r="T47" s="147">
        <v>0</v>
      </c>
      <c r="U47" s="147">
        <v>0.17499999999999999</v>
      </c>
      <c r="V47" s="148">
        <f t="shared" si="0"/>
        <v>0.51575000000000004</v>
      </c>
    </row>
    <row r="48" spans="1:22" x14ac:dyDescent="0.35">
      <c r="A48" s="151" t="s">
        <v>60</v>
      </c>
      <c r="B48" s="147">
        <v>0.73</v>
      </c>
      <c r="C48" s="147">
        <v>1</v>
      </c>
      <c r="D48" s="147">
        <v>1</v>
      </c>
      <c r="E48" s="147">
        <v>1</v>
      </c>
      <c r="F48" s="147">
        <v>1</v>
      </c>
      <c r="G48" s="147">
        <v>1</v>
      </c>
      <c r="H48" s="147">
        <v>1</v>
      </c>
      <c r="I48" s="147">
        <v>1</v>
      </c>
      <c r="J48" s="147">
        <v>1</v>
      </c>
      <c r="K48" s="147">
        <v>1</v>
      </c>
      <c r="L48" s="147">
        <v>0.75</v>
      </c>
      <c r="M48" s="147">
        <v>0.375</v>
      </c>
      <c r="N48" s="147">
        <v>1</v>
      </c>
      <c r="O48" s="147">
        <v>1</v>
      </c>
      <c r="P48" s="147">
        <v>1</v>
      </c>
      <c r="Q48" s="147">
        <v>1</v>
      </c>
      <c r="R48" s="147">
        <v>0.49</v>
      </c>
      <c r="S48" s="147">
        <v>0.08</v>
      </c>
      <c r="T48" s="147">
        <v>0</v>
      </c>
      <c r="U48" s="147">
        <v>0.23</v>
      </c>
      <c r="V48" s="148">
        <f t="shared" si="0"/>
        <v>0.78275000000000006</v>
      </c>
    </row>
    <row r="49" spans="1:22" x14ac:dyDescent="0.35">
      <c r="A49" s="151" t="s">
        <v>191</v>
      </c>
      <c r="B49" s="147">
        <v>0.46</v>
      </c>
      <c r="C49" s="147">
        <v>0.375</v>
      </c>
      <c r="D49" s="147">
        <v>1</v>
      </c>
      <c r="E49" s="147">
        <v>1</v>
      </c>
      <c r="F49" s="147">
        <v>1</v>
      </c>
      <c r="G49" s="147">
        <v>1</v>
      </c>
      <c r="H49" s="147">
        <v>1</v>
      </c>
      <c r="I49" s="147">
        <v>0.5</v>
      </c>
      <c r="J49" s="147">
        <v>1</v>
      </c>
      <c r="K49" s="147">
        <v>0.75</v>
      </c>
      <c r="L49" s="147">
        <v>0.5</v>
      </c>
      <c r="M49" s="147">
        <v>0.75</v>
      </c>
      <c r="N49" s="147">
        <v>1</v>
      </c>
      <c r="O49" s="147">
        <v>1</v>
      </c>
      <c r="P49" s="147">
        <v>0.5</v>
      </c>
      <c r="Q49" s="147">
        <v>0.5</v>
      </c>
      <c r="R49" s="147">
        <v>0.49</v>
      </c>
      <c r="S49" s="147">
        <v>0.21</v>
      </c>
      <c r="T49" s="147">
        <v>0</v>
      </c>
      <c r="U49" s="147">
        <v>7.0000000000000007E-2</v>
      </c>
      <c r="V49" s="148">
        <f t="shared" si="0"/>
        <v>0.65525000000000011</v>
      </c>
    </row>
    <row r="50" spans="1:22" x14ac:dyDescent="0.35">
      <c r="A50" s="151" t="s">
        <v>62</v>
      </c>
      <c r="B50" s="147">
        <v>0.53</v>
      </c>
      <c r="C50" s="147">
        <v>1</v>
      </c>
      <c r="D50" s="147">
        <v>1</v>
      </c>
      <c r="E50" s="147">
        <v>0.5</v>
      </c>
      <c r="F50" s="147">
        <v>1</v>
      </c>
      <c r="G50" s="147">
        <v>1</v>
      </c>
      <c r="H50" s="147">
        <v>1</v>
      </c>
      <c r="I50" s="147">
        <v>1</v>
      </c>
      <c r="J50" s="147">
        <v>0.5</v>
      </c>
      <c r="K50" s="147">
        <v>1</v>
      </c>
      <c r="L50" s="147">
        <v>1</v>
      </c>
      <c r="M50" s="147">
        <v>0.75</v>
      </c>
      <c r="N50" s="147">
        <v>1</v>
      </c>
      <c r="O50" s="147">
        <v>1</v>
      </c>
      <c r="P50" s="147">
        <v>0.5</v>
      </c>
      <c r="Q50" s="147">
        <v>0.7</v>
      </c>
      <c r="R50" s="147">
        <v>0.5</v>
      </c>
      <c r="S50" s="147">
        <v>0.5</v>
      </c>
      <c r="T50" s="147">
        <v>0</v>
      </c>
      <c r="U50" s="147">
        <v>0.28999999999999998</v>
      </c>
      <c r="V50" s="148">
        <f t="shared" si="0"/>
        <v>0.73849999999999993</v>
      </c>
    </row>
    <row r="51" spans="1:22" x14ac:dyDescent="0.35">
      <c r="A51" s="151" t="s">
        <v>192</v>
      </c>
      <c r="B51" s="147">
        <v>0.6</v>
      </c>
      <c r="C51" s="147">
        <v>1</v>
      </c>
      <c r="D51" s="147">
        <v>1</v>
      </c>
      <c r="E51" s="147">
        <v>1</v>
      </c>
      <c r="F51" s="147">
        <v>1</v>
      </c>
      <c r="G51" s="147">
        <v>1</v>
      </c>
      <c r="H51" s="147">
        <v>1</v>
      </c>
      <c r="I51" s="147">
        <v>1</v>
      </c>
      <c r="J51" s="147">
        <v>0.5</v>
      </c>
      <c r="K51" s="147">
        <v>1</v>
      </c>
      <c r="L51" s="147">
        <v>0.625</v>
      </c>
      <c r="M51" s="147">
        <v>0.75</v>
      </c>
      <c r="N51" s="147">
        <v>1</v>
      </c>
      <c r="O51" s="147">
        <v>1</v>
      </c>
      <c r="P51" s="147">
        <v>0.5</v>
      </c>
      <c r="Q51" s="147">
        <v>0.5</v>
      </c>
      <c r="R51" s="147">
        <v>0.52</v>
      </c>
      <c r="S51" s="147">
        <v>0.3</v>
      </c>
      <c r="T51" s="147">
        <v>0</v>
      </c>
      <c r="U51" s="147">
        <v>0.17499999999999999</v>
      </c>
      <c r="V51" s="148">
        <f t="shared" si="0"/>
        <v>0.72350000000000003</v>
      </c>
    </row>
    <row r="52" spans="1:22" x14ac:dyDescent="0.35">
      <c r="A52" s="151" t="s">
        <v>193</v>
      </c>
      <c r="B52" s="147">
        <v>0.26</v>
      </c>
      <c r="C52" s="147">
        <v>0.375</v>
      </c>
      <c r="D52" s="147">
        <v>1</v>
      </c>
      <c r="E52" s="147">
        <v>0.5</v>
      </c>
      <c r="F52" s="147">
        <v>1</v>
      </c>
      <c r="G52" s="147">
        <v>1</v>
      </c>
      <c r="H52" s="147">
        <v>1</v>
      </c>
      <c r="I52" s="147">
        <v>1</v>
      </c>
      <c r="J52" s="147">
        <v>0.75</v>
      </c>
      <c r="K52" s="147">
        <v>1</v>
      </c>
      <c r="L52" s="147">
        <v>0.25</v>
      </c>
      <c r="M52" s="147">
        <v>0.75</v>
      </c>
      <c r="N52" s="147">
        <v>0.4</v>
      </c>
      <c r="O52" s="147">
        <v>0.5</v>
      </c>
      <c r="P52" s="147">
        <v>0.5</v>
      </c>
      <c r="Q52" s="147">
        <v>0.3</v>
      </c>
      <c r="R52" s="147">
        <v>0.5</v>
      </c>
      <c r="S52" s="147">
        <v>0.03</v>
      </c>
      <c r="T52" s="147">
        <v>0</v>
      </c>
      <c r="U52" s="147">
        <v>0.105</v>
      </c>
      <c r="V52" s="148">
        <f t="shared" si="0"/>
        <v>0.56100000000000005</v>
      </c>
    </row>
    <row r="53" spans="1:22" x14ac:dyDescent="0.35">
      <c r="A53" s="151" t="s">
        <v>65</v>
      </c>
      <c r="B53" s="147">
        <v>0.53</v>
      </c>
      <c r="C53" s="147">
        <v>0.25</v>
      </c>
      <c r="D53" s="147">
        <v>1</v>
      </c>
      <c r="E53" s="147">
        <v>0.5</v>
      </c>
      <c r="F53" s="147">
        <v>1</v>
      </c>
      <c r="G53" s="147">
        <v>1</v>
      </c>
      <c r="H53" s="147">
        <v>1</v>
      </c>
      <c r="I53" s="147">
        <v>0.75</v>
      </c>
      <c r="J53" s="147">
        <v>1</v>
      </c>
      <c r="K53" s="147">
        <v>0.75</v>
      </c>
      <c r="L53" s="147">
        <v>0.625</v>
      </c>
      <c r="M53" s="147">
        <v>0</v>
      </c>
      <c r="N53" s="147">
        <v>0.3</v>
      </c>
      <c r="O53" s="147">
        <v>1</v>
      </c>
      <c r="P53" s="147">
        <v>0.5</v>
      </c>
      <c r="Q53" s="147">
        <v>0.5</v>
      </c>
      <c r="R53" s="147">
        <v>0.57999999999999996</v>
      </c>
      <c r="S53" s="147">
        <v>0.01</v>
      </c>
      <c r="T53" s="147">
        <v>0</v>
      </c>
      <c r="U53" s="147">
        <v>0.17499999999999999</v>
      </c>
      <c r="V53" s="148">
        <f t="shared" si="0"/>
        <v>0.57350000000000012</v>
      </c>
    </row>
    <row r="54" spans="1:22" x14ac:dyDescent="0.35">
      <c r="A54" s="151" t="s">
        <v>66</v>
      </c>
      <c r="B54" s="147">
        <v>7.0000000000000007E-2</v>
      </c>
      <c r="C54" s="147">
        <v>0.25</v>
      </c>
      <c r="D54" s="147">
        <v>1</v>
      </c>
      <c r="E54" s="147">
        <v>0.5</v>
      </c>
      <c r="F54" s="147">
        <v>1</v>
      </c>
      <c r="G54" s="147">
        <v>1</v>
      </c>
      <c r="H54" s="147">
        <v>1</v>
      </c>
      <c r="I54" s="147">
        <v>0.75</v>
      </c>
      <c r="J54" s="147">
        <v>0.5</v>
      </c>
      <c r="K54" s="147">
        <v>0.75</v>
      </c>
      <c r="L54" s="147">
        <v>0.5</v>
      </c>
      <c r="M54" s="147">
        <v>0</v>
      </c>
      <c r="N54" s="147">
        <v>0.4</v>
      </c>
      <c r="O54" s="147">
        <v>0.5</v>
      </c>
      <c r="P54" s="147">
        <v>0.75</v>
      </c>
      <c r="Q54" s="147">
        <v>0.3</v>
      </c>
      <c r="R54" s="147">
        <v>0.2</v>
      </c>
      <c r="S54" s="147">
        <v>0</v>
      </c>
      <c r="T54" s="147">
        <v>0</v>
      </c>
      <c r="U54" s="147">
        <v>7.0000000000000007E-2</v>
      </c>
      <c r="V54" s="148">
        <f t="shared" si="0"/>
        <v>0.47700000000000004</v>
      </c>
    </row>
    <row r="55" spans="1:22" x14ac:dyDescent="0.35">
      <c r="A55" s="151" t="s">
        <v>194</v>
      </c>
      <c r="B55" s="147">
        <v>7.0000000000000007E-2</v>
      </c>
      <c r="C55" s="147">
        <v>0.75</v>
      </c>
      <c r="D55" s="147">
        <v>0.75</v>
      </c>
      <c r="E55" s="147">
        <v>0.5</v>
      </c>
      <c r="F55" s="147">
        <v>1</v>
      </c>
      <c r="G55" s="147">
        <v>1</v>
      </c>
      <c r="H55" s="147">
        <v>0</v>
      </c>
      <c r="I55" s="147">
        <v>0.5</v>
      </c>
      <c r="J55" s="147">
        <v>0</v>
      </c>
      <c r="K55" s="147">
        <v>0.75</v>
      </c>
      <c r="L55" s="147">
        <v>0.75</v>
      </c>
      <c r="M55" s="147">
        <v>0.375</v>
      </c>
      <c r="N55" s="147">
        <v>0.5</v>
      </c>
      <c r="O55" s="147">
        <v>0.5</v>
      </c>
      <c r="P55" s="147">
        <v>0.5</v>
      </c>
      <c r="Q55" s="147">
        <v>0.3</v>
      </c>
      <c r="R55" s="147">
        <v>0.38</v>
      </c>
      <c r="S55" s="147">
        <v>0</v>
      </c>
      <c r="T55" s="147">
        <v>0</v>
      </c>
      <c r="U55" s="147">
        <v>0.17499999999999999</v>
      </c>
      <c r="V55" s="148">
        <f t="shared" si="0"/>
        <v>0.44000000000000011</v>
      </c>
    </row>
    <row r="56" spans="1:22" x14ac:dyDescent="0.35">
      <c r="A56" s="151" t="s">
        <v>68</v>
      </c>
      <c r="B56" s="147">
        <v>0.27</v>
      </c>
      <c r="C56" s="147">
        <v>0.5</v>
      </c>
      <c r="D56" s="147">
        <v>0.4</v>
      </c>
      <c r="E56" s="147">
        <v>0.5</v>
      </c>
      <c r="F56" s="147">
        <v>1</v>
      </c>
      <c r="G56" s="147">
        <v>1</v>
      </c>
      <c r="H56" s="147">
        <v>0.5</v>
      </c>
      <c r="I56" s="147">
        <v>0.5</v>
      </c>
      <c r="J56" s="147">
        <v>0.75</v>
      </c>
      <c r="K56" s="147">
        <v>0.75</v>
      </c>
      <c r="L56" s="147">
        <v>0.625</v>
      </c>
      <c r="M56" s="147">
        <v>0</v>
      </c>
      <c r="N56" s="147">
        <v>0.3</v>
      </c>
      <c r="O56" s="147">
        <v>1</v>
      </c>
      <c r="P56" s="147">
        <v>0.25</v>
      </c>
      <c r="Q56" s="147">
        <v>0.3</v>
      </c>
      <c r="R56" s="147">
        <v>0.37</v>
      </c>
      <c r="S56" s="147">
        <v>0.01</v>
      </c>
      <c r="T56" s="147">
        <v>0</v>
      </c>
      <c r="U56" s="147">
        <v>7.0000000000000007E-2</v>
      </c>
      <c r="V56" s="148">
        <f t="shared" si="0"/>
        <v>0.45474999999999993</v>
      </c>
    </row>
    <row r="57" spans="1:22" x14ac:dyDescent="0.35">
      <c r="A57" s="151" t="s">
        <v>69</v>
      </c>
      <c r="B57" s="147">
        <v>0.66</v>
      </c>
      <c r="C57" s="147">
        <v>0.25</v>
      </c>
      <c r="D57" s="147">
        <v>0.75</v>
      </c>
      <c r="E57" s="147">
        <v>1</v>
      </c>
      <c r="F57" s="147">
        <v>1</v>
      </c>
      <c r="G57" s="147">
        <v>1</v>
      </c>
      <c r="H57" s="147">
        <v>1</v>
      </c>
      <c r="I57" s="147">
        <v>0.5</v>
      </c>
      <c r="J57" s="147">
        <v>1</v>
      </c>
      <c r="K57" s="147">
        <v>0.75</v>
      </c>
      <c r="L57" s="147">
        <v>0.625</v>
      </c>
      <c r="M57" s="147">
        <v>0</v>
      </c>
      <c r="N57" s="147">
        <v>0.4</v>
      </c>
      <c r="O57" s="147">
        <v>1</v>
      </c>
      <c r="P57" s="147">
        <v>0.5</v>
      </c>
      <c r="Q57" s="147">
        <v>0.5</v>
      </c>
      <c r="R57" s="147">
        <v>0.44</v>
      </c>
      <c r="S57" s="147">
        <v>0</v>
      </c>
      <c r="T57" s="147">
        <v>0</v>
      </c>
      <c r="U57" s="147">
        <v>0.1</v>
      </c>
      <c r="V57" s="148">
        <f t="shared" si="0"/>
        <v>0.57374999999999998</v>
      </c>
    </row>
    <row r="58" spans="1:22" x14ac:dyDescent="0.35">
      <c r="A58" s="151" t="s">
        <v>70</v>
      </c>
      <c r="B58" s="147">
        <v>0.7</v>
      </c>
      <c r="C58" s="147">
        <v>1</v>
      </c>
      <c r="D58" s="147">
        <v>1</v>
      </c>
      <c r="E58" s="147">
        <v>0.5</v>
      </c>
      <c r="F58" s="147">
        <v>1</v>
      </c>
      <c r="G58" s="147">
        <v>1</v>
      </c>
      <c r="H58" s="147">
        <v>1</v>
      </c>
      <c r="I58" s="147">
        <v>1</v>
      </c>
      <c r="J58" s="147">
        <v>1</v>
      </c>
      <c r="K58" s="147">
        <v>1</v>
      </c>
      <c r="L58" s="147">
        <v>1</v>
      </c>
      <c r="M58" s="147">
        <v>0.75</v>
      </c>
      <c r="N58" s="147">
        <v>1</v>
      </c>
      <c r="O58" s="147">
        <v>1</v>
      </c>
      <c r="P58" s="147">
        <v>0.75</v>
      </c>
      <c r="Q58" s="147">
        <v>0.9</v>
      </c>
      <c r="R58" s="147">
        <v>0.42</v>
      </c>
      <c r="S58" s="147">
        <v>0.32</v>
      </c>
      <c r="T58" s="147">
        <v>0</v>
      </c>
      <c r="U58" s="147">
        <v>0.16</v>
      </c>
      <c r="V58" s="148">
        <f t="shared" si="0"/>
        <v>0.77500000000000002</v>
      </c>
    </row>
    <row r="59" spans="1:22" x14ac:dyDescent="0.35">
      <c r="A59" s="151" t="s">
        <v>71</v>
      </c>
      <c r="B59" s="147">
        <v>0.5</v>
      </c>
      <c r="C59" s="147">
        <v>0.25</v>
      </c>
      <c r="D59" s="147">
        <v>0.9</v>
      </c>
      <c r="E59" s="147">
        <v>0.5</v>
      </c>
      <c r="F59" s="147">
        <v>1</v>
      </c>
      <c r="G59" s="147">
        <v>1</v>
      </c>
      <c r="H59" s="147">
        <v>1</v>
      </c>
      <c r="I59" s="147">
        <v>1</v>
      </c>
      <c r="J59" s="147">
        <v>1</v>
      </c>
      <c r="K59" s="147">
        <v>1</v>
      </c>
      <c r="L59" s="147">
        <v>0.5</v>
      </c>
      <c r="M59" s="147">
        <v>0.75</v>
      </c>
      <c r="N59" s="147">
        <v>0.4</v>
      </c>
      <c r="O59" s="147">
        <v>0.5</v>
      </c>
      <c r="P59" s="147">
        <v>0.25</v>
      </c>
      <c r="Q59" s="147">
        <v>0.3</v>
      </c>
      <c r="R59" s="147">
        <v>0.65</v>
      </c>
      <c r="S59" s="147">
        <v>0.52</v>
      </c>
      <c r="T59" s="147">
        <v>0</v>
      </c>
      <c r="U59" s="147">
        <v>0.27</v>
      </c>
      <c r="V59" s="148">
        <f t="shared" si="0"/>
        <v>0.61450000000000005</v>
      </c>
    </row>
    <row r="60" spans="1:22" x14ac:dyDescent="0.35">
      <c r="A60" s="151" t="s">
        <v>195</v>
      </c>
      <c r="B60" s="147">
        <v>0.27</v>
      </c>
      <c r="C60" s="147">
        <v>0.375</v>
      </c>
      <c r="D60" s="147">
        <v>0.9</v>
      </c>
      <c r="E60" s="147">
        <v>0.5</v>
      </c>
      <c r="F60" s="147">
        <v>1</v>
      </c>
      <c r="G60" s="147">
        <v>0.8</v>
      </c>
      <c r="H60" s="147">
        <v>1</v>
      </c>
      <c r="I60" s="147">
        <v>1</v>
      </c>
      <c r="J60" s="147">
        <v>1</v>
      </c>
      <c r="K60" s="147">
        <v>1</v>
      </c>
      <c r="L60" s="147">
        <v>0.5</v>
      </c>
      <c r="M60" s="147">
        <v>0</v>
      </c>
      <c r="N60" s="147">
        <v>0.4</v>
      </c>
      <c r="O60" s="147">
        <v>0.75</v>
      </c>
      <c r="P60" s="147">
        <v>0.25</v>
      </c>
      <c r="Q60" s="147">
        <v>0.5</v>
      </c>
      <c r="R60" s="147">
        <v>0.56000000000000005</v>
      </c>
      <c r="S60" s="147">
        <v>0.3</v>
      </c>
      <c r="T60" s="147">
        <v>0</v>
      </c>
      <c r="U60" s="147">
        <v>0.14000000000000001</v>
      </c>
      <c r="V60" s="148">
        <f t="shared" si="0"/>
        <v>0.56225000000000003</v>
      </c>
    </row>
    <row r="61" spans="1:22" x14ac:dyDescent="0.35">
      <c r="A61" s="151" t="s">
        <v>73</v>
      </c>
      <c r="B61" s="147">
        <v>0.37</v>
      </c>
      <c r="C61" s="147">
        <v>0.375</v>
      </c>
      <c r="D61" s="147">
        <v>1</v>
      </c>
      <c r="E61" s="147">
        <v>0.5</v>
      </c>
      <c r="F61" s="147">
        <v>1</v>
      </c>
      <c r="G61" s="147">
        <v>1</v>
      </c>
      <c r="H61" s="147">
        <v>1</v>
      </c>
      <c r="I61" s="147">
        <v>1</v>
      </c>
      <c r="J61" s="147">
        <v>1</v>
      </c>
      <c r="K61" s="147">
        <v>1</v>
      </c>
      <c r="L61" s="147">
        <v>0.625</v>
      </c>
      <c r="M61" s="147">
        <v>1</v>
      </c>
      <c r="N61" s="147">
        <v>1</v>
      </c>
      <c r="O61" s="147">
        <v>1</v>
      </c>
      <c r="P61" s="147">
        <v>0.25</v>
      </c>
      <c r="Q61" s="147">
        <v>0.5</v>
      </c>
      <c r="R61" s="147">
        <v>0.52</v>
      </c>
      <c r="S61" s="147">
        <v>0.52</v>
      </c>
      <c r="T61" s="147">
        <v>0</v>
      </c>
      <c r="U61" s="147">
        <v>7.0000000000000007E-2</v>
      </c>
      <c r="V61" s="148">
        <f t="shared" si="0"/>
        <v>0.6865</v>
      </c>
    </row>
    <row r="62" spans="1:22" x14ac:dyDescent="0.35">
      <c r="A62" s="151" t="s">
        <v>74</v>
      </c>
      <c r="B62" s="147">
        <v>0.6</v>
      </c>
      <c r="C62" s="147">
        <v>0.375</v>
      </c>
      <c r="D62" s="147">
        <v>0.9</v>
      </c>
      <c r="E62" s="147">
        <v>0.5</v>
      </c>
      <c r="F62" s="147">
        <v>1</v>
      </c>
      <c r="G62" s="147">
        <v>1</v>
      </c>
      <c r="H62" s="147">
        <v>1</v>
      </c>
      <c r="I62" s="147">
        <v>1</v>
      </c>
      <c r="J62" s="147">
        <v>1</v>
      </c>
      <c r="K62" s="147">
        <v>1</v>
      </c>
      <c r="L62" s="147">
        <v>0.5</v>
      </c>
      <c r="M62" s="147">
        <v>0</v>
      </c>
      <c r="N62" s="147">
        <v>0.5</v>
      </c>
      <c r="O62" s="147">
        <v>1</v>
      </c>
      <c r="P62" s="147">
        <v>0.25</v>
      </c>
      <c r="Q62" s="147">
        <v>0.3</v>
      </c>
      <c r="R62" s="147">
        <v>0.48</v>
      </c>
      <c r="S62" s="147">
        <v>0.75</v>
      </c>
      <c r="T62" s="147">
        <v>0</v>
      </c>
      <c r="U62" s="147">
        <v>0.16500000000000001</v>
      </c>
      <c r="V62" s="148">
        <f t="shared" si="0"/>
        <v>0.61599999999999999</v>
      </c>
    </row>
    <row r="63" spans="1:22" x14ac:dyDescent="0.35">
      <c r="A63" s="151" t="s">
        <v>196</v>
      </c>
      <c r="B63" s="147">
        <v>0.6</v>
      </c>
      <c r="C63" s="147">
        <v>0.75</v>
      </c>
      <c r="D63" s="147">
        <v>1</v>
      </c>
      <c r="E63" s="147">
        <v>0.5</v>
      </c>
      <c r="F63" s="147">
        <v>1</v>
      </c>
      <c r="G63" s="147">
        <v>1</v>
      </c>
      <c r="H63" s="147">
        <v>1</v>
      </c>
      <c r="I63" s="147">
        <v>0.5</v>
      </c>
      <c r="J63" s="147">
        <v>0.25</v>
      </c>
      <c r="K63" s="147">
        <v>0.75</v>
      </c>
      <c r="L63" s="147">
        <v>0.625</v>
      </c>
      <c r="M63" s="147">
        <v>0</v>
      </c>
      <c r="N63" s="147">
        <v>0.3</v>
      </c>
      <c r="O63" s="147">
        <v>1</v>
      </c>
      <c r="P63" s="147">
        <v>0.25</v>
      </c>
      <c r="Q63" s="147">
        <v>0.3</v>
      </c>
      <c r="R63" s="147">
        <v>0.5</v>
      </c>
      <c r="S63" s="147">
        <v>0</v>
      </c>
      <c r="T63" s="147">
        <v>0</v>
      </c>
      <c r="U63" s="147">
        <v>0.17499999999999999</v>
      </c>
      <c r="V63" s="148">
        <f t="shared" si="0"/>
        <v>0.52500000000000013</v>
      </c>
    </row>
    <row r="64" spans="1:22" x14ac:dyDescent="0.35">
      <c r="A64" s="151" t="s">
        <v>76</v>
      </c>
      <c r="B64" s="147">
        <v>0.73</v>
      </c>
      <c r="C64" s="147">
        <v>0.5</v>
      </c>
      <c r="D64" s="147">
        <v>1</v>
      </c>
      <c r="E64" s="147">
        <v>0.5</v>
      </c>
      <c r="F64" s="147">
        <v>1</v>
      </c>
      <c r="G64" s="147">
        <v>1</v>
      </c>
      <c r="H64" s="147">
        <v>1</v>
      </c>
      <c r="I64" s="147">
        <v>1</v>
      </c>
      <c r="J64" s="147">
        <v>1</v>
      </c>
      <c r="K64" s="147">
        <v>1</v>
      </c>
      <c r="L64" s="147">
        <v>1</v>
      </c>
      <c r="M64" s="147">
        <v>0.75</v>
      </c>
      <c r="N64" s="147">
        <v>1</v>
      </c>
      <c r="O64" s="147">
        <v>1</v>
      </c>
      <c r="P64" s="147">
        <v>0.5</v>
      </c>
      <c r="Q64" s="147">
        <v>0.6</v>
      </c>
      <c r="R64" s="147">
        <v>0.83</v>
      </c>
      <c r="S64" s="147">
        <v>1</v>
      </c>
      <c r="T64" s="147">
        <v>1</v>
      </c>
      <c r="U64" s="147">
        <v>0.45500000000000002</v>
      </c>
      <c r="V64" s="148">
        <f t="shared" si="0"/>
        <v>0.84324999999999994</v>
      </c>
    </row>
    <row r="65" spans="1:22" x14ac:dyDescent="0.35">
      <c r="A65" s="151" t="s">
        <v>77</v>
      </c>
      <c r="B65" s="147">
        <v>0.77</v>
      </c>
      <c r="C65" s="147">
        <v>0.875</v>
      </c>
      <c r="D65" s="147">
        <v>1</v>
      </c>
      <c r="E65" s="147">
        <v>0.5</v>
      </c>
      <c r="F65" s="147">
        <v>1</v>
      </c>
      <c r="G65" s="147">
        <v>1</v>
      </c>
      <c r="H65" s="147">
        <v>1</v>
      </c>
      <c r="I65" s="147">
        <v>1</v>
      </c>
      <c r="J65" s="147">
        <v>0.5</v>
      </c>
      <c r="K65" s="147">
        <v>1</v>
      </c>
      <c r="L65" s="147">
        <v>0.75</v>
      </c>
      <c r="M65" s="147">
        <v>1</v>
      </c>
      <c r="N65" s="147">
        <v>1</v>
      </c>
      <c r="O65" s="147">
        <v>1</v>
      </c>
      <c r="P65" s="147">
        <v>0.5</v>
      </c>
      <c r="Q65" s="147">
        <v>0.9</v>
      </c>
      <c r="R65" s="147">
        <v>0.56000000000000005</v>
      </c>
      <c r="S65" s="147">
        <v>0.75</v>
      </c>
      <c r="T65" s="147">
        <v>0</v>
      </c>
      <c r="U65" s="147">
        <v>0.22500000000000001</v>
      </c>
      <c r="V65" s="148">
        <f t="shared" si="0"/>
        <v>0.76649999999999996</v>
      </c>
    </row>
    <row r="66" spans="1:22" x14ac:dyDescent="0.35">
      <c r="A66" s="151" t="s">
        <v>197</v>
      </c>
      <c r="B66" s="147">
        <v>0.37</v>
      </c>
      <c r="C66" s="147">
        <v>0.25</v>
      </c>
      <c r="D66" s="147">
        <v>0.75</v>
      </c>
      <c r="E66" s="147">
        <v>1</v>
      </c>
      <c r="F66" s="147">
        <v>1</v>
      </c>
      <c r="G66" s="147">
        <v>1</v>
      </c>
      <c r="H66" s="147">
        <v>1</v>
      </c>
      <c r="I66" s="147">
        <v>0.5</v>
      </c>
      <c r="J66" s="147">
        <v>1</v>
      </c>
      <c r="K66" s="147">
        <v>0.75</v>
      </c>
      <c r="L66" s="147">
        <v>0.375</v>
      </c>
      <c r="M66" s="147">
        <v>0.75</v>
      </c>
      <c r="N66" s="147">
        <v>0.3</v>
      </c>
      <c r="O66" s="147">
        <v>0.5</v>
      </c>
      <c r="P66" s="147">
        <v>0.75</v>
      </c>
      <c r="Q66" s="147">
        <v>0.3</v>
      </c>
      <c r="R66" s="147">
        <v>0.34</v>
      </c>
      <c r="S66" s="147">
        <v>0</v>
      </c>
      <c r="T66" s="147">
        <v>0</v>
      </c>
      <c r="U66" s="147">
        <v>0</v>
      </c>
      <c r="V66" s="148">
        <f t="shared" si="0"/>
        <v>0.54675000000000007</v>
      </c>
    </row>
    <row r="67" spans="1:22" x14ac:dyDescent="0.35">
      <c r="A67" s="151" t="s">
        <v>79</v>
      </c>
      <c r="B67" s="147">
        <v>0.6</v>
      </c>
      <c r="C67" s="147">
        <v>0.875</v>
      </c>
      <c r="D67" s="147">
        <v>1</v>
      </c>
      <c r="E67" s="147">
        <v>0.5</v>
      </c>
      <c r="F67" s="147">
        <v>1</v>
      </c>
      <c r="G67" s="147">
        <v>1</v>
      </c>
      <c r="H67" s="147">
        <v>1</v>
      </c>
      <c r="I67" s="147">
        <v>1</v>
      </c>
      <c r="J67" s="147">
        <v>1</v>
      </c>
      <c r="K67" s="147">
        <v>1</v>
      </c>
      <c r="L67" s="147">
        <v>1</v>
      </c>
      <c r="M67" s="147">
        <v>0</v>
      </c>
      <c r="N67" s="147">
        <v>0.8</v>
      </c>
      <c r="O67" s="147">
        <v>1</v>
      </c>
      <c r="P67" s="147">
        <v>0.75</v>
      </c>
      <c r="Q67" s="147">
        <v>1</v>
      </c>
      <c r="R67" s="147">
        <v>0.37</v>
      </c>
      <c r="S67" s="147">
        <v>1</v>
      </c>
      <c r="T67" s="147">
        <v>0.28000000000000003</v>
      </c>
      <c r="U67" s="147">
        <v>0.26500000000000001</v>
      </c>
      <c r="V67" s="148">
        <f t="shared" si="0"/>
        <v>0.77200000000000002</v>
      </c>
    </row>
    <row r="68" spans="1:22" x14ac:dyDescent="0.35">
      <c r="A68" s="151" t="s">
        <v>198</v>
      </c>
      <c r="B68" s="147">
        <v>0.4</v>
      </c>
      <c r="C68" s="147">
        <v>1</v>
      </c>
      <c r="D68" s="147">
        <v>1</v>
      </c>
      <c r="E68" s="147">
        <v>0.5</v>
      </c>
      <c r="F68" s="147">
        <v>1</v>
      </c>
      <c r="G68" s="147">
        <v>1</v>
      </c>
      <c r="H68" s="147">
        <v>1</v>
      </c>
      <c r="I68" s="147">
        <v>1</v>
      </c>
      <c r="J68" s="147">
        <v>1</v>
      </c>
      <c r="K68" s="147">
        <v>1</v>
      </c>
      <c r="L68" s="147">
        <v>1</v>
      </c>
      <c r="M68" s="147">
        <v>1</v>
      </c>
      <c r="N68" s="147">
        <v>1</v>
      </c>
      <c r="O68" s="147">
        <v>1</v>
      </c>
      <c r="P68" s="147">
        <v>0.75</v>
      </c>
      <c r="Q68" s="147">
        <v>0.8</v>
      </c>
      <c r="R68" s="147">
        <v>0.75</v>
      </c>
      <c r="S68" s="147">
        <v>1</v>
      </c>
      <c r="T68" s="147">
        <v>0.96</v>
      </c>
      <c r="U68" s="147">
        <v>0.55500000000000005</v>
      </c>
      <c r="V68" s="148">
        <f t="shared" ref="V68:V114" si="1">AVERAGE(B68:U68)</f>
        <v>0.88575000000000015</v>
      </c>
    </row>
    <row r="69" spans="1:22" x14ac:dyDescent="0.35">
      <c r="A69" s="151" t="s">
        <v>81</v>
      </c>
      <c r="B69" s="147">
        <v>0.53</v>
      </c>
      <c r="C69" s="147">
        <v>0.25</v>
      </c>
      <c r="D69" s="147">
        <v>0.25</v>
      </c>
      <c r="E69" s="147">
        <v>1</v>
      </c>
      <c r="F69" s="147">
        <v>1</v>
      </c>
      <c r="G69" s="147">
        <v>1</v>
      </c>
      <c r="H69" s="147">
        <v>1</v>
      </c>
      <c r="I69" s="147">
        <v>1</v>
      </c>
      <c r="J69" s="147">
        <v>0.5</v>
      </c>
      <c r="K69" s="147">
        <v>1</v>
      </c>
      <c r="L69" s="147">
        <v>0.75</v>
      </c>
      <c r="M69" s="147">
        <v>0.375</v>
      </c>
      <c r="N69" s="147">
        <v>1</v>
      </c>
      <c r="O69" s="147">
        <v>1</v>
      </c>
      <c r="P69" s="147">
        <v>0.25</v>
      </c>
      <c r="Q69" s="147">
        <v>0.5</v>
      </c>
      <c r="R69" s="147">
        <v>0.35</v>
      </c>
      <c r="S69" s="147">
        <v>0.34</v>
      </c>
      <c r="T69" s="147">
        <v>0</v>
      </c>
      <c r="U69" s="147">
        <v>7.0000000000000007E-2</v>
      </c>
      <c r="V69" s="148">
        <f t="shared" si="1"/>
        <v>0.60825000000000007</v>
      </c>
    </row>
    <row r="70" spans="1:22" x14ac:dyDescent="0.35">
      <c r="A70" s="151" t="s">
        <v>199</v>
      </c>
      <c r="B70" s="147">
        <v>0.56999999999999995</v>
      </c>
      <c r="C70" s="147">
        <v>0.25</v>
      </c>
      <c r="D70" s="147">
        <v>1</v>
      </c>
      <c r="E70" s="147">
        <v>0.5</v>
      </c>
      <c r="F70" s="147">
        <v>1</v>
      </c>
      <c r="G70" s="147">
        <v>1</v>
      </c>
      <c r="H70" s="147">
        <v>1</v>
      </c>
      <c r="I70" s="147">
        <v>1</v>
      </c>
      <c r="J70" s="147">
        <v>1</v>
      </c>
      <c r="K70" s="147">
        <v>1</v>
      </c>
      <c r="L70" s="147">
        <v>1</v>
      </c>
      <c r="M70" s="147">
        <v>0.75</v>
      </c>
      <c r="N70" s="147">
        <v>1</v>
      </c>
      <c r="O70" s="147">
        <v>1</v>
      </c>
      <c r="P70" s="147">
        <v>0.75</v>
      </c>
      <c r="Q70" s="147">
        <v>0.5</v>
      </c>
      <c r="R70" s="147">
        <v>0.77</v>
      </c>
      <c r="S70" s="147">
        <v>0.75</v>
      </c>
      <c r="T70" s="147">
        <v>0</v>
      </c>
      <c r="U70" s="147">
        <v>0.35499999999999998</v>
      </c>
      <c r="V70" s="148">
        <f t="shared" si="1"/>
        <v>0.75975000000000004</v>
      </c>
    </row>
    <row r="71" spans="1:22" x14ac:dyDescent="0.35">
      <c r="A71" s="151" t="s">
        <v>83</v>
      </c>
      <c r="B71" s="147">
        <v>0.56000000000000005</v>
      </c>
      <c r="C71" s="147">
        <v>0.25</v>
      </c>
      <c r="D71" s="147">
        <v>1</v>
      </c>
      <c r="E71" s="147">
        <v>0.5</v>
      </c>
      <c r="F71" s="147">
        <v>1</v>
      </c>
      <c r="G71" s="147">
        <v>1</v>
      </c>
      <c r="H71" s="147">
        <v>1</v>
      </c>
      <c r="I71" s="147">
        <v>1</v>
      </c>
      <c r="J71" s="147">
        <v>1</v>
      </c>
      <c r="K71" s="147">
        <v>1</v>
      </c>
      <c r="L71" s="147">
        <v>1</v>
      </c>
      <c r="M71" s="147">
        <v>0.75</v>
      </c>
      <c r="N71" s="147">
        <v>0</v>
      </c>
      <c r="O71" s="147">
        <v>0.25</v>
      </c>
      <c r="P71" s="147">
        <v>0.25</v>
      </c>
      <c r="Q71" s="147">
        <v>0.7</v>
      </c>
      <c r="R71" s="147">
        <v>0.7</v>
      </c>
      <c r="S71" s="147">
        <v>1</v>
      </c>
      <c r="T71" s="147">
        <v>0.97</v>
      </c>
      <c r="U71" s="147">
        <v>0.39</v>
      </c>
      <c r="V71" s="148">
        <f t="shared" si="1"/>
        <v>0.71599999999999997</v>
      </c>
    </row>
    <row r="72" spans="1:22" x14ac:dyDescent="0.35">
      <c r="A72" s="151" t="s">
        <v>84</v>
      </c>
      <c r="B72" s="147">
        <v>0.4</v>
      </c>
      <c r="C72" s="147">
        <v>0.25</v>
      </c>
      <c r="D72" s="147">
        <v>0.75</v>
      </c>
      <c r="E72" s="147">
        <v>0.5</v>
      </c>
      <c r="F72" s="147">
        <v>0.52500000000000002</v>
      </c>
      <c r="G72" s="147">
        <v>1</v>
      </c>
      <c r="H72" s="147">
        <v>0.25</v>
      </c>
      <c r="I72" s="147">
        <v>0.5</v>
      </c>
      <c r="J72" s="147">
        <v>1</v>
      </c>
      <c r="K72" s="147">
        <v>0.75</v>
      </c>
      <c r="L72" s="147">
        <v>0.625</v>
      </c>
      <c r="M72" s="147">
        <v>0.375</v>
      </c>
      <c r="N72" s="147">
        <v>1</v>
      </c>
      <c r="O72" s="147">
        <v>1</v>
      </c>
      <c r="P72" s="147">
        <v>0.5</v>
      </c>
      <c r="Q72" s="147">
        <v>0.5</v>
      </c>
      <c r="R72" s="147">
        <v>0.51</v>
      </c>
      <c r="S72" s="147">
        <v>0.01</v>
      </c>
      <c r="T72" s="147">
        <v>0</v>
      </c>
      <c r="U72" s="147">
        <v>0.14000000000000001</v>
      </c>
      <c r="V72" s="148">
        <f t="shared" si="1"/>
        <v>0.52925</v>
      </c>
    </row>
    <row r="73" spans="1:22" x14ac:dyDescent="0.35">
      <c r="A73" s="151" t="s">
        <v>85</v>
      </c>
      <c r="B73" s="147">
        <v>0.53</v>
      </c>
      <c r="C73" s="147">
        <v>0</v>
      </c>
      <c r="D73" s="147">
        <v>1</v>
      </c>
      <c r="E73" s="147">
        <v>1</v>
      </c>
      <c r="F73" s="147">
        <v>1</v>
      </c>
      <c r="G73" s="147">
        <v>1</v>
      </c>
      <c r="H73" s="147">
        <v>0.5</v>
      </c>
      <c r="I73" s="147">
        <v>0.5</v>
      </c>
      <c r="J73" s="147">
        <v>0.75</v>
      </c>
      <c r="K73" s="147">
        <v>0.75</v>
      </c>
      <c r="L73" s="147">
        <v>0.5</v>
      </c>
      <c r="M73" s="147">
        <v>0</v>
      </c>
      <c r="N73" s="147">
        <v>0.3</v>
      </c>
      <c r="O73" s="147">
        <v>1</v>
      </c>
      <c r="P73" s="147">
        <v>0.75</v>
      </c>
      <c r="Q73" s="147">
        <v>0.3</v>
      </c>
      <c r="R73" s="147">
        <v>0.51</v>
      </c>
      <c r="S73" s="147">
        <v>0.01</v>
      </c>
      <c r="T73" s="147">
        <v>0</v>
      </c>
      <c r="U73" s="147">
        <v>0.14000000000000001</v>
      </c>
      <c r="V73" s="148">
        <f t="shared" si="1"/>
        <v>0.52700000000000002</v>
      </c>
    </row>
    <row r="74" spans="1:22" x14ac:dyDescent="0.35">
      <c r="A74" s="151" t="s">
        <v>86</v>
      </c>
      <c r="B74" s="147">
        <v>0.33</v>
      </c>
      <c r="C74" s="147">
        <v>0.75</v>
      </c>
      <c r="D74" s="147">
        <v>0.9</v>
      </c>
      <c r="E74" s="147">
        <v>0.5</v>
      </c>
      <c r="F74" s="147">
        <v>1</v>
      </c>
      <c r="G74" s="147">
        <v>1</v>
      </c>
      <c r="H74" s="147">
        <v>1</v>
      </c>
      <c r="I74" s="147">
        <v>1</v>
      </c>
      <c r="J74" s="147">
        <v>0.5</v>
      </c>
      <c r="K74" s="147">
        <v>1</v>
      </c>
      <c r="L74" s="147">
        <v>0.75</v>
      </c>
      <c r="M74" s="147">
        <v>0.375</v>
      </c>
      <c r="N74" s="147">
        <v>0.4</v>
      </c>
      <c r="O74" s="147">
        <v>1</v>
      </c>
      <c r="P74" s="147">
        <v>0.25</v>
      </c>
      <c r="Q74" s="147">
        <v>0.5</v>
      </c>
      <c r="R74" s="147">
        <v>0.51</v>
      </c>
      <c r="S74" s="147">
        <v>0.01</v>
      </c>
      <c r="T74" s="147">
        <v>0</v>
      </c>
      <c r="U74" s="147">
        <v>0.20499999999999999</v>
      </c>
      <c r="V74" s="148">
        <f t="shared" si="1"/>
        <v>0.59899999999999998</v>
      </c>
    </row>
    <row r="75" spans="1:22" x14ac:dyDescent="0.35">
      <c r="A75" s="151" t="s">
        <v>200</v>
      </c>
      <c r="B75" s="147">
        <v>0.5</v>
      </c>
      <c r="C75" s="147">
        <v>0.25</v>
      </c>
      <c r="D75" s="147">
        <v>0.75</v>
      </c>
      <c r="E75" s="147">
        <v>0.5</v>
      </c>
      <c r="F75" s="147">
        <v>1</v>
      </c>
      <c r="G75" s="147">
        <v>1</v>
      </c>
      <c r="H75" s="147">
        <v>1</v>
      </c>
      <c r="I75" s="147">
        <v>1</v>
      </c>
      <c r="J75" s="147">
        <v>0.5</v>
      </c>
      <c r="K75" s="147">
        <v>1</v>
      </c>
      <c r="L75" s="147">
        <v>0.5</v>
      </c>
      <c r="M75" s="147">
        <v>0</v>
      </c>
      <c r="N75" s="147">
        <v>0</v>
      </c>
      <c r="O75" s="147">
        <v>0</v>
      </c>
      <c r="P75" s="147">
        <v>0.5</v>
      </c>
      <c r="Q75" s="147">
        <v>0.3</v>
      </c>
      <c r="R75" s="147">
        <v>0.52</v>
      </c>
      <c r="S75" s="147">
        <v>0.34</v>
      </c>
      <c r="T75" s="147">
        <v>0</v>
      </c>
      <c r="U75" s="147">
        <v>0.14000000000000001</v>
      </c>
      <c r="V75" s="148">
        <f t="shared" si="1"/>
        <v>0.49000000000000005</v>
      </c>
    </row>
    <row r="76" spans="1:22" x14ac:dyDescent="0.35">
      <c r="A76" s="151" t="s">
        <v>88</v>
      </c>
      <c r="B76" s="147">
        <v>0.7</v>
      </c>
      <c r="C76" s="147">
        <v>0.25</v>
      </c>
      <c r="D76" s="147">
        <v>0.75</v>
      </c>
      <c r="E76" s="147">
        <v>1</v>
      </c>
      <c r="F76" s="147">
        <v>1</v>
      </c>
      <c r="G76" s="147">
        <v>1</v>
      </c>
      <c r="H76" s="147">
        <v>0.5</v>
      </c>
      <c r="I76" s="147">
        <v>0.5</v>
      </c>
      <c r="J76" s="147">
        <v>1</v>
      </c>
      <c r="K76" s="147">
        <v>0.75</v>
      </c>
      <c r="L76" s="147">
        <v>0.625</v>
      </c>
      <c r="M76" s="147">
        <v>0</v>
      </c>
      <c r="N76" s="147">
        <v>0.4</v>
      </c>
      <c r="O76" s="147">
        <v>1</v>
      </c>
      <c r="P76" s="147">
        <v>0.25</v>
      </c>
      <c r="Q76" s="147">
        <v>0.5</v>
      </c>
      <c r="R76" s="147">
        <v>0.53</v>
      </c>
      <c r="S76" s="147">
        <v>0.01</v>
      </c>
      <c r="T76" s="147">
        <v>0</v>
      </c>
      <c r="U76" s="147">
        <v>0.17499999999999999</v>
      </c>
      <c r="V76" s="148">
        <f t="shared" si="1"/>
        <v>0.54699999999999993</v>
      </c>
    </row>
    <row r="77" spans="1:22" x14ac:dyDescent="0.35">
      <c r="A77" s="151" t="s">
        <v>201</v>
      </c>
      <c r="B77" s="147">
        <v>1</v>
      </c>
      <c r="C77" s="147">
        <v>0.5</v>
      </c>
      <c r="D77" s="147">
        <v>1</v>
      </c>
      <c r="E77" s="147">
        <v>0.5</v>
      </c>
      <c r="F77" s="147">
        <v>0</v>
      </c>
      <c r="G77" s="147">
        <v>1</v>
      </c>
      <c r="H77" s="147">
        <v>1</v>
      </c>
      <c r="I77" s="147">
        <v>1</v>
      </c>
      <c r="J77" s="147">
        <v>1</v>
      </c>
      <c r="K77" s="147">
        <v>1</v>
      </c>
      <c r="L77" s="147">
        <v>0.625</v>
      </c>
      <c r="M77" s="147">
        <v>0</v>
      </c>
      <c r="N77" s="147">
        <v>0.5</v>
      </c>
      <c r="O77" s="147">
        <v>1</v>
      </c>
      <c r="P77" s="147">
        <v>0.5</v>
      </c>
      <c r="Q77" s="147">
        <v>0.7</v>
      </c>
      <c r="R77" s="147">
        <v>0.87</v>
      </c>
      <c r="S77" s="147">
        <v>1</v>
      </c>
      <c r="T77" s="147">
        <v>1</v>
      </c>
      <c r="U77" s="147">
        <v>0.48499999999999999</v>
      </c>
      <c r="V77" s="148">
        <f t="shared" si="1"/>
        <v>0.73399999999999987</v>
      </c>
    </row>
    <row r="78" spans="1:22" x14ac:dyDescent="0.35">
      <c r="A78" s="151" t="s">
        <v>90</v>
      </c>
      <c r="B78" s="147">
        <v>0.5</v>
      </c>
      <c r="C78" s="147">
        <v>0.25</v>
      </c>
      <c r="D78" s="147">
        <v>0.9</v>
      </c>
      <c r="E78" s="147">
        <v>0.4</v>
      </c>
      <c r="F78" s="147">
        <v>0.52500000000000002</v>
      </c>
      <c r="G78" s="147">
        <v>1</v>
      </c>
      <c r="H78" s="147">
        <v>0.25</v>
      </c>
      <c r="I78" s="147">
        <v>0.5</v>
      </c>
      <c r="J78" s="147">
        <v>1</v>
      </c>
      <c r="K78" s="147">
        <v>0.75</v>
      </c>
      <c r="L78" s="147">
        <v>0.625</v>
      </c>
      <c r="M78" s="147">
        <v>0.375</v>
      </c>
      <c r="N78" s="147">
        <v>1</v>
      </c>
      <c r="O78" s="147">
        <v>1</v>
      </c>
      <c r="P78" s="147">
        <v>0.5</v>
      </c>
      <c r="Q78" s="147">
        <v>0.5</v>
      </c>
      <c r="R78" s="147">
        <v>0.65</v>
      </c>
      <c r="S78" s="147">
        <v>0.02</v>
      </c>
      <c r="T78" s="147">
        <v>0</v>
      </c>
      <c r="U78" s="147">
        <v>0.23499999999999999</v>
      </c>
      <c r="V78" s="148">
        <f t="shared" si="1"/>
        <v>0.54899999999999993</v>
      </c>
    </row>
    <row r="79" spans="1:22" x14ac:dyDescent="0.35">
      <c r="A79" s="151" t="s">
        <v>91</v>
      </c>
      <c r="B79" s="147">
        <v>0.73</v>
      </c>
      <c r="C79" s="147">
        <v>0.875</v>
      </c>
      <c r="D79" s="147">
        <v>1</v>
      </c>
      <c r="E79" s="147">
        <v>0.5</v>
      </c>
      <c r="F79" s="147">
        <v>1</v>
      </c>
      <c r="G79" s="147">
        <v>1</v>
      </c>
      <c r="H79" s="147">
        <v>1</v>
      </c>
      <c r="I79" s="147">
        <v>1</v>
      </c>
      <c r="J79" s="147">
        <v>1</v>
      </c>
      <c r="K79" s="147">
        <v>1</v>
      </c>
      <c r="L79" s="147">
        <v>0.75</v>
      </c>
      <c r="M79" s="147">
        <v>0.75</v>
      </c>
      <c r="N79" s="147">
        <v>1</v>
      </c>
      <c r="O79" s="147">
        <v>1</v>
      </c>
      <c r="P79" s="147">
        <v>0.5</v>
      </c>
      <c r="Q79" s="147">
        <v>0.7</v>
      </c>
      <c r="R79" s="147">
        <v>0.77</v>
      </c>
      <c r="S79" s="147">
        <v>0.17</v>
      </c>
      <c r="T79" s="147">
        <v>0</v>
      </c>
      <c r="U79" s="147">
        <v>0.29499999999999998</v>
      </c>
      <c r="V79" s="148">
        <f t="shared" si="1"/>
        <v>0.752</v>
      </c>
    </row>
    <row r="80" spans="1:22" x14ac:dyDescent="0.35">
      <c r="A80" s="151" t="s">
        <v>202</v>
      </c>
      <c r="B80" s="147">
        <v>0.37</v>
      </c>
      <c r="C80" s="147">
        <v>0.5</v>
      </c>
      <c r="D80" s="147">
        <v>1</v>
      </c>
      <c r="E80" s="147">
        <v>0.5</v>
      </c>
      <c r="F80" s="147">
        <v>1</v>
      </c>
      <c r="G80" s="147">
        <v>1</v>
      </c>
      <c r="H80" s="147">
        <v>1</v>
      </c>
      <c r="I80" s="147">
        <v>1</v>
      </c>
      <c r="J80" s="147">
        <v>1</v>
      </c>
      <c r="K80" s="147">
        <v>1</v>
      </c>
      <c r="L80" s="147">
        <v>0.875</v>
      </c>
      <c r="M80" s="147">
        <v>0.75</v>
      </c>
      <c r="N80" s="147">
        <v>1</v>
      </c>
      <c r="O80" s="147">
        <v>1</v>
      </c>
      <c r="P80" s="147">
        <v>0.5</v>
      </c>
      <c r="Q80" s="147">
        <v>0.6</v>
      </c>
      <c r="R80" s="147">
        <v>0.35</v>
      </c>
      <c r="S80" s="147">
        <v>1</v>
      </c>
      <c r="T80" s="147">
        <v>0</v>
      </c>
      <c r="U80" s="147">
        <v>0.17499999999999999</v>
      </c>
      <c r="V80" s="148">
        <f t="shared" si="1"/>
        <v>0.73100000000000009</v>
      </c>
    </row>
    <row r="81" spans="1:22" x14ac:dyDescent="0.35">
      <c r="A81" s="151" t="s">
        <v>93</v>
      </c>
      <c r="B81" s="147">
        <v>0.37</v>
      </c>
      <c r="C81" s="147">
        <v>0.25</v>
      </c>
      <c r="D81" s="147">
        <v>1</v>
      </c>
      <c r="E81" s="147">
        <v>0.4</v>
      </c>
      <c r="F81" s="147">
        <v>1</v>
      </c>
      <c r="G81" s="147">
        <v>1</v>
      </c>
      <c r="H81" s="147">
        <v>1</v>
      </c>
      <c r="I81" s="147">
        <v>0.75</v>
      </c>
      <c r="J81" s="147">
        <v>1</v>
      </c>
      <c r="K81" s="147">
        <v>0.75</v>
      </c>
      <c r="L81" s="147">
        <v>0.625</v>
      </c>
      <c r="M81" s="147">
        <v>0.375</v>
      </c>
      <c r="N81" s="147">
        <v>0.4</v>
      </c>
      <c r="O81" s="147">
        <v>1</v>
      </c>
      <c r="P81" s="147">
        <v>0.5</v>
      </c>
      <c r="Q81" s="147">
        <v>0.6</v>
      </c>
      <c r="R81" s="147">
        <v>0.62</v>
      </c>
      <c r="S81" s="147">
        <v>0.04</v>
      </c>
      <c r="T81" s="147">
        <v>0</v>
      </c>
      <c r="U81" s="147">
        <v>0.17499999999999999</v>
      </c>
      <c r="V81" s="148">
        <f t="shared" si="1"/>
        <v>0.59274999999999989</v>
      </c>
    </row>
    <row r="82" spans="1:22" x14ac:dyDescent="0.35">
      <c r="A82" s="151" t="s">
        <v>94</v>
      </c>
      <c r="B82" s="147">
        <v>0.6</v>
      </c>
      <c r="C82" s="147">
        <v>0.25</v>
      </c>
      <c r="D82" s="147">
        <v>1</v>
      </c>
      <c r="E82" s="147">
        <v>0.5</v>
      </c>
      <c r="F82" s="147">
        <v>1</v>
      </c>
      <c r="G82" s="147">
        <v>1</v>
      </c>
      <c r="H82" s="147">
        <v>1</v>
      </c>
      <c r="I82" s="147">
        <v>0.5</v>
      </c>
      <c r="J82" s="147">
        <v>1</v>
      </c>
      <c r="K82" s="147">
        <v>0.75</v>
      </c>
      <c r="L82" s="147">
        <v>0.5</v>
      </c>
      <c r="M82" s="147">
        <v>0.75</v>
      </c>
      <c r="N82" s="147">
        <v>0.3</v>
      </c>
      <c r="O82" s="147">
        <v>0.5</v>
      </c>
      <c r="P82" s="147">
        <v>0.75</v>
      </c>
      <c r="Q82" s="147">
        <v>0.3</v>
      </c>
      <c r="R82" s="147">
        <v>0.66</v>
      </c>
      <c r="S82" s="147">
        <v>0.01</v>
      </c>
      <c r="T82" s="147">
        <v>0</v>
      </c>
      <c r="U82" s="147">
        <v>0.20499999999999999</v>
      </c>
      <c r="V82" s="148">
        <f t="shared" si="1"/>
        <v>0.5787500000000001</v>
      </c>
    </row>
    <row r="83" spans="1:22" x14ac:dyDescent="0.35">
      <c r="A83" s="151" t="s">
        <v>95</v>
      </c>
      <c r="B83" s="147">
        <v>0.63</v>
      </c>
      <c r="C83" s="147">
        <v>1</v>
      </c>
      <c r="D83" s="147">
        <v>1</v>
      </c>
      <c r="E83" s="147">
        <v>0.5</v>
      </c>
      <c r="F83" s="147">
        <v>1</v>
      </c>
      <c r="G83" s="147">
        <v>1</v>
      </c>
      <c r="H83" s="147">
        <v>1</v>
      </c>
      <c r="I83" s="147">
        <v>1</v>
      </c>
      <c r="J83" s="147">
        <v>1</v>
      </c>
      <c r="K83" s="147">
        <v>1</v>
      </c>
      <c r="L83" s="147">
        <v>0.75</v>
      </c>
      <c r="M83" s="147">
        <v>1</v>
      </c>
      <c r="N83" s="147">
        <v>0.8</v>
      </c>
      <c r="O83" s="147">
        <v>1</v>
      </c>
      <c r="P83" s="147">
        <v>0.75</v>
      </c>
      <c r="Q83" s="147">
        <v>0.7</v>
      </c>
      <c r="R83" s="147">
        <v>0.56000000000000005</v>
      </c>
      <c r="S83" s="147">
        <v>0.53</v>
      </c>
      <c r="T83" s="147">
        <v>0</v>
      </c>
      <c r="U83" s="147">
        <v>0.3</v>
      </c>
      <c r="V83" s="148">
        <f t="shared" si="1"/>
        <v>0.77600000000000002</v>
      </c>
    </row>
    <row r="84" spans="1:22" x14ac:dyDescent="0.35">
      <c r="A84" s="151" t="s">
        <v>96</v>
      </c>
      <c r="B84" s="147">
        <v>0.43</v>
      </c>
      <c r="C84" s="147">
        <v>0.5</v>
      </c>
      <c r="D84" s="147">
        <v>1</v>
      </c>
      <c r="E84" s="147">
        <v>0.5</v>
      </c>
      <c r="F84" s="147">
        <v>1</v>
      </c>
      <c r="G84" s="147">
        <v>1</v>
      </c>
      <c r="H84" s="147">
        <v>1</v>
      </c>
      <c r="I84" s="147">
        <v>1</v>
      </c>
      <c r="J84" s="147">
        <v>1</v>
      </c>
      <c r="K84" s="147">
        <v>0.5</v>
      </c>
      <c r="L84" s="147">
        <v>0.625</v>
      </c>
      <c r="M84" s="147">
        <v>0</v>
      </c>
      <c r="N84" s="147">
        <v>0</v>
      </c>
      <c r="O84" s="147">
        <v>1</v>
      </c>
      <c r="P84" s="147">
        <v>0.25</v>
      </c>
      <c r="Q84" s="147">
        <v>0.4</v>
      </c>
      <c r="R84" s="147">
        <v>0.49</v>
      </c>
      <c r="S84" s="147">
        <v>0.01</v>
      </c>
      <c r="T84" s="147">
        <v>0</v>
      </c>
      <c r="U84" s="147">
        <v>0.17</v>
      </c>
      <c r="V84" s="148">
        <f t="shared" si="1"/>
        <v>0.54374999999999996</v>
      </c>
    </row>
    <row r="85" spans="1:22" x14ac:dyDescent="0.35">
      <c r="A85" s="151" t="s">
        <v>97</v>
      </c>
      <c r="B85" s="147">
        <v>0.76</v>
      </c>
      <c r="C85" s="147">
        <v>1</v>
      </c>
      <c r="D85" s="147">
        <v>0.75</v>
      </c>
      <c r="E85" s="147">
        <v>1</v>
      </c>
      <c r="F85" s="147">
        <v>1</v>
      </c>
      <c r="G85" s="147">
        <v>1</v>
      </c>
      <c r="H85" s="147">
        <v>1</v>
      </c>
      <c r="I85" s="147">
        <v>1</v>
      </c>
      <c r="J85" s="147">
        <v>0.5</v>
      </c>
      <c r="K85" s="147">
        <v>1</v>
      </c>
      <c r="L85" s="147">
        <v>0.4</v>
      </c>
      <c r="M85" s="147">
        <v>0.75</v>
      </c>
      <c r="N85" s="147">
        <v>1</v>
      </c>
      <c r="O85" s="147">
        <v>0.75</v>
      </c>
      <c r="P85" s="147">
        <v>0.5</v>
      </c>
      <c r="Q85" s="147">
        <v>0.9</v>
      </c>
      <c r="R85" s="147">
        <v>0.37</v>
      </c>
      <c r="S85" s="147">
        <v>7.0000000000000007E-2</v>
      </c>
      <c r="T85" s="147">
        <v>0</v>
      </c>
      <c r="U85" s="147">
        <v>0.41499999999999998</v>
      </c>
      <c r="V85" s="148">
        <f t="shared" si="1"/>
        <v>0.70824999999999994</v>
      </c>
    </row>
    <row r="86" spans="1:22" x14ac:dyDescent="0.35">
      <c r="A86" s="151" t="s">
        <v>203</v>
      </c>
      <c r="B86" s="147">
        <v>0.6</v>
      </c>
      <c r="C86" s="147">
        <v>0.875</v>
      </c>
      <c r="D86" s="147">
        <v>0.75</v>
      </c>
      <c r="E86" s="147">
        <v>0.5</v>
      </c>
      <c r="F86" s="147">
        <v>1</v>
      </c>
      <c r="G86" s="147">
        <v>1</v>
      </c>
      <c r="H86" s="147">
        <v>1</v>
      </c>
      <c r="I86" s="147">
        <v>1</v>
      </c>
      <c r="J86" s="147">
        <v>1</v>
      </c>
      <c r="K86" s="147">
        <v>1</v>
      </c>
      <c r="L86" s="147">
        <v>1</v>
      </c>
      <c r="M86" s="147">
        <v>0.75</v>
      </c>
      <c r="N86" s="147">
        <v>1</v>
      </c>
      <c r="O86" s="147">
        <v>1</v>
      </c>
      <c r="P86" s="147">
        <v>0.75</v>
      </c>
      <c r="Q86" s="147">
        <v>0.5</v>
      </c>
      <c r="R86" s="147">
        <v>0.47</v>
      </c>
      <c r="S86" s="147">
        <v>0.5</v>
      </c>
      <c r="T86" s="147">
        <v>0</v>
      </c>
      <c r="U86" s="147">
        <v>0.26500000000000001</v>
      </c>
      <c r="V86" s="148">
        <f t="shared" si="1"/>
        <v>0.748</v>
      </c>
    </row>
    <row r="87" spans="1:22" x14ac:dyDescent="0.35">
      <c r="A87" s="151" t="s">
        <v>99</v>
      </c>
      <c r="B87" s="147">
        <v>0.56000000000000005</v>
      </c>
      <c r="C87" s="147">
        <v>0.375</v>
      </c>
      <c r="D87" s="147">
        <v>0.9</v>
      </c>
      <c r="E87" s="147">
        <v>0.5</v>
      </c>
      <c r="F87" s="147">
        <v>1</v>
      </c>
      <c r="G87" s="147">
        <v>1</v>
      </c>
      <c r="H87" s="147">
        <v>1</v>
      </c>
      <c r="I87" s="147">
        <v>1</v>
      </c>
      <c r="J87" s="147">
        <v>1</v>
      </c>
      <c r="K87" s="147">
        <v>1</v>
      </c>
      <c r="L87" s="147">
        <v>0.625</v>
      </c>
      <c r="M87" s="147">
        <v>0</v>
      </c>
      <c r="N87" s="147">
        <v>0</v>
      </c>
      <c r="O87" s="147">
        <v>1</v>
      </c>
      <c r="P87" s="147">
        <v>0.25</v>
      </c>
      <c r="Q87" s="147">
        <v>0.6</v>
      </c>
      <c r="R87" s="147">
        <v>0.6</v>
      </c>
      <c r="S87" s="147">
        <v>1</v>
      </c>
      <c r="T87" s="147">
        <v>1</v>
      </c>
      <c r="U87" s="147">
        <v>0.29499999999999998</v>
      </c>
      <c r="V87" s="148">
        <f t="shared" si="1"/>
        <v>0.68525000000000003</v>
      </c>
    </row>
    <row r="88" spans="1:22" x14ac:dyDescent="0.35">
      <c r="A88" s="151" t="s">
        <v>100</v>
      </c>
      <c r="B88" s="147">
        <v>0.4</v>
      </c>
      <c r="C88" s="147">
        <v>0.5</v>
      </c>
      <c r="D88" s="147">
        <v>1</v>
      </c>
      <c r="E88" s="147">
        <v>0.5</v>
      </c>
      <c r="F88" s="147">
        <v>1</v>
      </c>
      <c r="G88" s="147">
        <v>1</v>
      </c>
      <c r="H88" s="147">
        <v>1</v>
      </c>
      <c r="I88" s="147">
        <v>1</v>
      </c>
      <c r="J88" s="147">
        <v>1</v>
      </c>
      <c r="K88" s="147">
        <v>1</v>
      </c>
      <c r="L88" s="147">
        <v>1</v>
      </c>
      <c r="M88" s="147">
        <v>0</v>
      </c>
      <c r="N88" s="147">
        <v>0.8</v>
      </c>
      <c r="O88" s="147">
        <v>1</v>
      </c>
      <c r="P88" s="147">
        <v>0.5</v>
      </c>
      <c r="Q88" s="147">
        <v>1</v>
      </c>
      <c r="R88" s="147">
        <v>0.37</v>
      </c>
      <c r="S88" s="147">
        <v>1</v>
      </c>
      <c r="T88" s="147">
        <v>0.28000000000000003</v>
      </c>
      <c r="U88" s="147">
        <v>0.26500000000000001</v>
      </c>
      <c r="V88" s="148">
        <f t="shared" si="1"/>
        <v>0.73075000000000001</v>
      </c>
    </row>
    <row r="89" spans="1:22" x14ac:dyDescent="0.35">
      <c r="A89" s="151" t="s">
        <v>101</v>
      </c>
      <c r="B89" s="147">
        <v>0.73</v>
      </c>
      <c r="C89" s="147">
        <v>0.5</v>
      </c>
      <c r="D89" s="147">
        <v>0.75</v>
      </c>
      <c r="E89" s="147">
        <v>1</v>
      </c>
      <c r="F89" s="147">
        <v>1</v>
      </c>
      <c r="G89" s="147">
        <v>1</v>
      </c>
      <c r="H89" s="147">
        <v>1</v>
      </c>
      <c r="I89" s="147">
        <v>1</v>
      </c>
      <c r="J89" s="147">
        <v>0.5</v>
      </c>
      <c r="K89" s="147">
        <v>1</v>
      </c>
      <c r="L89" s="147">
        <v>1</v>
      </c>
      <c r="M89" s="147">
        <v>1</v>
      </c>
      <c r="N89" s="147">
        <v>1</v>
      </c>
      <c r="O89" s="147">
        <v>1</v>
      </c>
      <c r="P89" s="147">
        <v>0.5</v>
      </c>
      <c r="Q89" s="147">
        <v>1</v>
      </c>
      <c r="R89" s="147">
        <v>0.66</v>
      </c>
      <c r="S89" s="147">
        <v>0.27</v>
      </c>
      <c r="T89" s="147">
        <v>0</v>
      </c>
      <c r="U89" s="147">
        <v>0.44500000000000001</v>
      </c>
      <c r="V89" s="148">
        <f t="shared" si="1"/>
        <v>0.76775000000000004</v>
      </c>
    </row>
    <row r="90" spans="1:22" x14ac:dyDescent="0.35">
      <c r="A90" s="151" t="s">
        <v>102</v>
      </c>
      <c r="B90" s="147">
        <v>0.6</v>
      </c>
      <c r="C90" s="147">
        <v>0.5</v>
      </c>
      <c r="D90" s="147">
        <v>1</v>
      </c>
      <c r="E90" s="147">
        <v>0.5</v>
      </c>
      <c r="F90" s="147">
        <v>1</v>
      </c>
      <c r="G90" s="147">
        <v>1</v>
      </c>
      <c r="H90" s="147">
        <v>1</v>
      </c>
      <c r="I90" s="147">
        <v>1</v>
      </c>
      <c r="J90" s="147">
        <v>1</v>
      </c>
      <c r="K90" s="147">
        <v>1</v>
      </c>
      <c r="L90" s="147">
        <v>1</v>
      </c>
      <c r="M90" s="147">
        <v>0.375</v>
      </c>
      <c r="N90" s="147">
        <v>1</v>
      </c>
      <c r="O90" s="147">
        <v>1</v>
      </c>
      <c r="P90" s="147">
        <v>0.5</v>
      </c>
      <c r="Q90" s="147">
        <v>0.5</v>
      </c>
      <c r="R90" s="147">
        <v>0.74</v>
      </c>
      <c r="S90" s="147">
        <v>1</v>
      </c>
      <c r="T90" s="147">
        <v>1</v>
      </c>
      <c r="U90" s="147">
        <v>0.35499999999999998</v>
      </c>
      <c r="V90" s="148">
        <f t="shared" si="1"/>
        <v>0.80349999999999999</v>
      </c>
    </row>
    <row r="91" spans="1:22" x14ac:dyDescent="0.35">
      <c r="A91" s="151" t="s">
        <v>103</v>
      </c>
      <c r="B91" s="147">
        <v>0.3</v>
      </c>
      <c r="C91" s="147">
        <v>0.75</v>
      </c>
      <c r="D91" s="147">
        <v>1</v>
      </c>
      <c r="E91" s="147">
        <v>1</v>
      </c>
      <c r="F91" s="147">
        <v>0.47499999999999998</v>
      </c>
      <c r="G91" s="147">
        <v>1</v>
      </c>
      <c r="H91" s="147">
        <v>0.5</v>
      </c>
      <c r="I91" s="147">
        <v>0.5</v>
      </c>
      <c r="J91" s="147">
        <v>0.5</v>
      </c>
      <c r="K91" s="147">
        <v>0.75</v>
      </c>
      <c r="L91" s="147">
        <v>0.625</v>
      </c>
      <c r="M91" s="147">
        <v>0.75</v>
      </c>
      <c r="N91" s="147">
        <v>0.3</v>
      </c>
      <c r="O91" s="147">
        <v>1</v>
      </c>
      <c r="P91" s="147">
        <v>0.5</v>
      </c>
      <c r="Q91" s="147">
        <v>0.5</v>
      </c>
      <c r="R91" s="147">
        <v>0.35</v>
      </c>
      <c r="S91" s="147">
        <v>0</v>
      </c>
      <c r="T91" s="147">
        <v>0</v>
      </c>
      <c r="U91" s="147">
        <v>3.5000000000000003E-2</v>
      </c>
      <c r="V91" s="148">
        <f t="shared" si="1"/>
        <v>0.54175000000000006</v>
      </c>
    </row>
    <row r="92" spans="1:22" x14ac:dyDescent="0.35">
      <c r="A92" s="151" t="s">
        <v>204</v>
      </c>
      <c r="B92" s="147">
        <v>0.73</v>
      </c>
      <c r="C92" s="147">
        <v>0.875</v>
      </c>
      <c r="D92" s="147">
        <v>1</v>
      </c>
      <c r="E92" s="147">
        <v>0.5</v>
      </c>
      <c r="F92" s="147">
        <v>1</v>
      </c>
      <c r="G92" s="147">
        <v>1</v>
      </c>
      <c r="H92" s="147">
        <v>1</v>
      </c>
      <c r="I92" s="147">
        <v>1</v>
      </c>
      <c r="J92" s="147">
        <v>0.5</v>
      </c>
      <c r="K92" s="147">
        <v>1</v>
      </c>
      <c r="L92" s="147">
        <v>0.75</v>
      </c>
      <c r="M92" s="147">
        <v>1</v>
      </c>
      <c r="N92" s="147">
        <v>1</v>
      </c>
      <c r="O92" s="147">
        <v>1</v>
      </c>
      <c r="P92" s="147">
        <v>0.5</v>
      </c>
      <c r="Q92" s="147">
        <v>0.7</v>
      </c>
      <c r="R92" s="147">
        <v>0.69</v>
      </c>
      <c r="S92" s="147">
        <v>0.52</v>
      </c>
      <c r="T92" s="147">
        <v>0</v>
      </c>
      <c r="U92" s="147">
        <v>0.27</v>
      </c>
      <c r="V92" s="148">
        <f t="shared" si="1"/>
        <v>0.75174999999999992</v>
      </c>
    </row>
    <row r="93" spans="1:22" x14ac:dyDescent="0.35">
      <c r="A93" s="151" t="s">
        <v>105</v>
      </c>
      <c r="B93" s="147">
        <v>0.63</v>
      </c>
      <c r="C93" s="147">
        <v>0.5</v>
      </c>
      <c r="D93" s="147">
        <v>1</v>
      </c>
      <c r="E93" s="147">
        <v>0.5</v>
      </c>
      <c r="F93" s="147">
        <v>1</v>
      </c>
      <c r="G93" s="147">
        <v>1</v>
      </c>
      <c r="H93" s="147">
        <v>1</v>
      </c>
      <c r="I93" s="147">
        <v>1</v>
      </c>
      <c r="J93" s="147">
        <v>1</v>
      </c>
      <c r="K93" s="147">
        <v>1</v>
      </c>
      <c r="L93" s="147">
        <v>1</v>
      </c>
      <c r="M93" s="147">
        <v>0.75</v>
      </c>
      <c r="N93" s="147">
        <v>1</v>
      </c>
      <c r="O93" s="147">
        <v>1</v>
      </c>
      <c r="P93" s="147">
        <v>0.75</v>
      </c>
      <c r="Q93" s="147">
        <v>0.8</v>
      </c>
      <c r="R93" s="147">
        <v>0.72</v>
      </c>
      <c r="S93" s="147">
        <v>1</v>
      </c>
      <c r="T93" s="147">
        <v>0.8</v>
      </c>
      <c r="U93" s="147">
        <v>0.36</v>
      </c>
      <c r="V93" s="148">
        <f t="shared" si="1"/>
        <v>0.84049999999999991</v>
      </c>
    </row>
    <row r="94" spans="1:22" x14ac:dyDescent="0.35">
      <c r="A94" s="151" t="s">
        <v>106</v>
      </c>
      <c r="B94" s="147">
        <v>0.5</v>
      </c>
      <c r="C94" s="147">
        <v>0.5</v>
      </c>
      <c r="D94" s="147">
        <v>1</v>
      </c>
      <c r="E94" s="147">
        <v>1</v>
      </c>
      <c r="F94" s="147">
        <v>1</v>
      </c>
      <c r="G94" s="147">
        <v>1</v>
      </c>
      <c r="H94" s="147">
        <v>1</v>
      </c>
      <c r="I94" s="147">
        <v>1</v>
      </c>
      <c r="J94" s="147">
        <v>1</v>
      </c>
      <c r="K94" s="147">
        <v>1</v>
      </c>
      <c r="L94" s="147">
        <v>1</v>
      </c>
      <c r="M94" s="147">
        <v>1</v>
      </c>
      <c r="N94" s="147">
        <v>0.7</v>
      </c>
      <c r="O94" s="147">
        <v>1</v>
      </c>
      <c r="P94" s="147">
        <v>0.5</v>
      </c>
      <c r="Q94" s="147">
        <v>1</v>
      </c>
      <c r="R94" s="147">
        <v>0.52</v>
      </c>
      <c r="S94" s="147">
        <v>0.39</v>
      </c>
      <c r="T94" s="147">
        <v>0</v>
      </c>
      <c r="U94" s="147">
        <v>0.39</v>
      </c>
      <c r="V94" s="148">
        <f t="shared" si="1"/>
        <v>0.77500000000000002</v>
      </c>
    </row>
    <row r="95" spans="1:22" x14ac:dyDescent="0.35">
      <c r="A95" s="151" t="s">
        <v>107</v>
      </c>
      <c r="B95" s="147">
        <v>0.24</v>
      </c>
      <c r="C95" s="147">
        <v>0.75</v>
      </c>
      <c r="D95" s="147">
        <v>0.9</v>
      </c>
      <c r="E95" s="147">
        <v>0.45</v>
      </c>
      <c r="F95" s="147">
        <v>0.7</v>
      </c>
      <c r="G95" s="147">
        <v>0.9</v>
      </c>
      <c r="H95" s="147">
        <v>0.5</v>
      </c>
      <c r="I95" s="147">
        <v>0.5</v>
      </c>
      <c r="J95" s="147">
        <v>1</v>
      </c>
      <c r="K95" s="147">
        <v>0.75</v>
      </c>
      <c r="L95" s="147">
        <v>0.75</v>
      </c>
      <c r="M95" s="147">
        <v>0</v>
      </c>
      <c r="N95" s="147">
        <v>0.7</v>
      </c>
      <c r="O95" s="147">
        <v>0.5</v>
      </c>
      <c r="P95" s="147">
        <v>0.5</v>
      </c>
      <c r="Q95" s="147">
        <v>0.5</v>
      </c>
      <c r="R95" s="147">
        <v>0.38</v>
      </c>
      <c r="S95" s="147">
        <v>0.01</v>
      </c>
      <c r="T95" s="147">
        <v>0</v>
      </c>
      <c r="U95" s="147">
        <v>0.14000000000000001</v>
      </c>
      <c r="V95" s="148">
        <f t="shared" si="1"/>
        <v>0.50849999999999995</v>
      </c>
    </row>
    <row r="96" spans="1:22" x14ac:dyDescent="0.35">
      <c r="A96" s="151" t="s">
        <v>108</v>
      </c>
      <c r="B96" s="147">
        <v>0.8</v>
      </c>
      <c r="C96" s="147">
        <v>0.25</v>
      </c>
      <c r="D96" s="147">
        <v>0.9</v>
      </c>
      <c r="E96" s="147">
        <v>0.5</v>
      </c>
      <c r="F96" s="147">
        <v>1</v>
      </c>
      <c r="G96" s="147">
        <v>1</v>
      </c>
      <c r="H96" s="147">
        <v>1</v>
      </c>
      <c r="I96" s="147">
        <v>1</v>
      </c>
      <c r="J96" s="147">
        <v>1</v>
      </c>
      <c r="K96" s="147">
        <v>1</v>
      </c>
      <c r="L96" s="147">
        <v>0.875</v>
      </c>
      <c r="M96" s="147">
        <v>0.375</v>
      </c>
      <c r="N96" s="147">
        <v>1</v>
      </c>
      <c r="O96" s="147">
        <v>1</v>
      </c>
      <c r="P96" s="147">
        <v>0.25</v>
      </c>
      <c r="Q96" s="147">
        <v>0.8</v>
      </c>
      <c r="R96" s="147">
        <v>0.91</v>
      </c>
      <c r="S96" s="147">
        <v>1</v>
      </c>
      <c r="T96" s="147">
        <v>1</v>
      </c>
      <c r="U96" s="147">
        <v>0.55500000000000005</v>
      </c>
      <c r="V96" s="148">
        <f t="shared" si="1"/>
        <v>0.81074999999999997</v>
      </c>
    </row>
    <row r="97" spans="1:22" x14ac:dyDescent="0.35">
      <c r="A97" s="151" t="s">
        <v>205</v>
      </c>
      <c r="B97" s="147">
        <v>0.53</v>
      </c>
      <c r="C97" s="147">
        <v>0.5</v>
      </c>
      <c r="D97" s="147">
        <v>0.4</v>
      </c>
      <c r="E97" s="147">
        <v>1</v>
      </c>
      <c r="F97" s="147">
        <v>0</v>
      </c>
      <c r="G97" s="147">
        <v>1</v>
      </c>
      <c r="H97" s="147">
        <v>1</v>
      </c>
      <c r="I97" s="147">
        <v>1</v>
      </c>
      <c r="J97" s="147">
        <v>1</v>
      </c>
      <c r="K97" s="147">
        <v>1</v>
      </c>
      <c r="L97" s="147">
        <v>0.875</v>
      </c>
      <c r="M97" s="147">
        <v>0</v>
      </c>
      <c r="N97" s="147">
        <v>0.8</v>
      </c>
      <c r="O97" s="147">
        <v>0.75</v>
      </c>
      <c r="P97" s="147">
        <v>0.25</v>
      </c>
      <c r="Q97" s="147">
        <v>0.9</v>
      </c>
      <c r="R97" s="147">
        <v>0.77</v>
      </c>
      <c r="S97" s="147">
        <v>0.25</v>
      </c>
      <c r="T97" s="147">
        <v>0</v>
      </c>
      <c r="U97" s="147">
        <v>0.32500000000000001</v>
      </c>
      <c r="V97" s="148">
        <f t="shared" si="1"/>
        <v>0.61749999999999994</v>
      </c>
    </row>
    <row r="98" spans="1:22" x14ac:dyDescent="0.35">
      <c r="A98" s="151" t="s">
        <v>110</v>
      </c>
      <c r="B98" s="147">
        <v>0.7</v>
      </c>
      <c r="C98" s="147">
        <v>0.5</v>
      </c>
      <c r="D98" s="147">
        <v>1</v>
      </c>
      <c r="E98" s="147">
        <v>0.5</v>
      </c>
      <c r="F98" s="147">
        <v>1</v>
      </c>
      <c r="G98" s="147">
        <v>1</v>
      </c>
      <c r="H98" s="147">
        <v>1</v>
      </c>
      <c r="I98" s="147">
        <v>1</v>
      </c>
      <c r="J98" s="147">
        <v>0.5</v>
      </c>
      <c r="K98" s="147">
        <v>1</v>
      </c>
      <c r="L98" s="147">
        <v>0.75</v>
      </c>
      <c r="M98" s="147">
        <v>0.75</v>
      </c>
      <c r="N98" s="147">
        <v>0.8</v>
      </c>
      <c r="O98" s="147">
        <v>0.75</v>
      </c>
      <c r="P98" s="147">
        <v>0.5</v>
      </c>
      <c r="Q98" s="147">
        <v>0.9</v>
      </c>
      <c r="R98" s="147">
        <v>0.74</v>
      </c>
      <c r="S98" s="147">
        <v>1</v>
      </c>
      <c r="T98" s="147">
        <v>0.78</v>
      </c>
      <c r="U98" s="147">
        <v>0.29499999999999998</v>
      </c>
      <c r="V98" s="148">
        <f t="shared" si="1"/>
        <v>0.77324999999999999</v>
      </c>
    </row>
    <row r="99" spans="1:22" x14ac:dyDescent="0.35">
      <c r="A99" s="151" t="s">
        <v>111</v>
      </c>
      <c r="B99" s="147">
        <v>0.13</v>
      </c>
      <c r="C99" s="147">
        <v>0</v>
      </c>
      <c r="D99" s="147">
        <v>0.75</v>
      </c>
      <c r="E99" s="147">
        <v>0.5</v>
      </c>
      <c r="F99" s="147">
        <v>1</v>
      </c>
      <c r="G99" s="147">
        <v>1</v>
      </c>
      <c r="H99" s="147">
        <v>1</v>
      </c>
      <c r="I99" s="147">
        <v>0.5</v>
      </c>
      <c r="J99" s="147">
        <v>1</v>
      </c>
      <c r="K99" s="147">
        <v>0.75</v>
      </c>
      <c r="L99" s="147">
        <v>0.5</v>
      </c>
      <c r="M99" s="147">
        <v>0.375</v>
      </c>
      <c r="N99" s="147">
        <v>0.3</v>
      </c>
      <c r="O99" s="147">
        <v>0</v>
      </c>
      <c r="P99" s="147">
        <v>0.5</v>
      </c>
      <c r="Q99" s="147">
        <v>0.5</v>
      </c>
      <c r="R99" s="147">
        <v>0.39</v>
      </c>
      <c r="S99" s="147">
        <v>0.06</v>
      </c>
      <c r="T99" s="147">
        <v>0</v>
      </c>
      <c r="U99" s="147">
        <v>0.1</v>
      </c>
      <c r="V99" s="148">
        <f t="shared" si="1"/>
        <v>0.46775</v>
      </c>
    </row>
    <row r="100" spans="1:22" x14ac:dyDescent="0.35">
      <c r="A100" s="151" t="s">
        <v>112</v>
      </c>
      <c r="B100" s="147">
        <v>0.93</v>
      </c>
      <c r="C100" s="147">
        <v>1</v>
      </c>
      <c r="D100" s="147">
        <v>1</v>
      </c>
      <c r="E100" s="147">
        <v>0.5</v>
      </c>
      <c r="F100" s="147">
        <v>1</v>
      </c>
      <c r="G100" s="147">
        <v>1</v>
      </c>
      <c r="H100" s="147">
        <v>1</v>
      </c>
      <c r="I100" s="147">
        <v>1</v>
      </c>
      <c r="J100" s="147">
        <v>1</v>
      </c>
      <c r="K100" s="147">
        <v>1</v>
      </c>
      <c r="L100" s="147">
        <v>1</v>
      </c>
      <c r="M100" s="147">
        <v>1</v>
      </c>
      <c r="N100" s="147">
        <v>1</v>
      </c>
      <c r="O100" s="147">
        <v>1</v>
      </c>
      <c r="P100" s="147">
        <v>0.75</v>
      </c>
      <c r="Q100" s="147">
        <v>0.8</v>
      </c>
      <c r="R100" s="147">
        <v>0.66</v>
      </c>
      <c r="S100" s="147">
        <v>0.75</v>
      </c>
      <c r="T100" s="147">
        <v>0.79</v>
      </c>
      <c r="U100" s="147">
        <v>0.19500000000000001</v>
      </c>
      <c r="V100" s="148">
        <f t="shared" si="1"/>
        <v>0.86875000000000002</v>
      </c>
    </row>
    <row r="101" spans="1:22" x14ac:dyDescent="0.35">
      <c r="A101" s="151" t="s">
        <v>113</v>
      </c>
      <c r="B101" s="147">
        <v>0.54</v>
      </c>
      <c r="C101" s="147">
        <v>0.25</v>
      </c>
      <c r="D101" s="147">
        <v>0.9</v>
      </c>
      <c r="E101" s="147">
        <v>0.5</v>
      </c>
      <c r="F101" s="147">
        <v>1</v>
      </c>
      <c r="G101" s="147">
        <v>1</v>
      </c>
      <c r="H101" s="147">
        <v>1</v>
      </c>
      <c r="I101" s="147">
        <v>1</v>
      </c>
      <c r="J101" s="147">
        <v>0.5</v>
      </c>
      <c r="K101" s="147">
        <v>1</v>
      </c>
      <c r="L101" s="147">
        <v>0.625</v>
      </c>
      <c r="M101" s="147">
        <v>0</v>
      </c>
      <c r="N101" s="147">
        <v>0</v>
      </c>
      <c r="O101" s="147">
        <v>0.5</v>
      </c>
      <c r="P101" s="147">
        <v>0.5</v>
      </c>
      <c r="Q101" s="147">
        <v>0.6</v>
      </c>
      <c r="R101" s="147">
        <v>0.45</v>
      </c>
      <c r="S101" s="147">
        <v>1</v>
      </c>
      <c r="T101" s="147">
        <v>1</v>
      </c>
      <c r="U101" s="147">
        <v>0.26500000000000001</v>
      </c>
      <c r="V101" s="148">
        <f t="shared" si="1"/>
        <v>0.63149999999999995</v>
      </c>
    </row>
    <row r="102" spans="1:22" x14ac:dyDescent="0.35">
      <c r="A102" s="151" t="s">
        <v>114</v>
      </c>
      <c r="B102" s="147">
        <v>0.5</v>
      </c>
      <c r="C102" s="147">
        <v>0.875</v>
      </c>
      <c r="D102" s="147">
        <v>1</v>
      </c>
      <c r="E102" s="147">
        <v>0.5</v>
      </c>
      <c r="F102" s="147">
        <v>1</v>
      </c>
      <c r="G102" s="147">
        <v>1</v>
      </c>
      <c r="H102" s="147">
        <v>1</v>
      </c>
      <c r="I102" s="147">
        <v>1</v>
      </c>
      <c r="J102" s="147">
        <v>1</v>
      </c>
      <c r="K102" s="147">
        <v>1</v>
      </c>
      <c r="L102" s="147">
        <v>1</v>
      </c>
      <c r="M102" s="147">
        <v>0.375</v>
      </c>
      <c r="N102" s="147">
        <v>0.8</v>
      </c>
      <c r="O102" s="147">
        <v>1</v>
      </c>
      <c r="P102" s="147">
        <v>0.5</v>
      </c>
      <c r="Q102" s="147">
        <v>1</v>
      </c>
      <c r="R102" s="147">
        <v>0.44</v>
      </c>
      <c r="S102" s="147">
        <v>0.75</v>
      </c>
      <c r="T102" s="147">
        <v>0</v>
      </c>
      <c r="U102" s="147">
        <v>0.17499999999999999</v>
      </c>
      <c r="V102" s="148">
        <f t="shared" si="1"/>
        <v>0.74575000000000002</v>
      </c>
    </row>
    <row r="103" spans="1:22" x14ac:dyDescent="0.35">
      <c r="A103" s="151" t="s">
        <v>115</v>
      </c>
      <c r="B103" s="147">
        <v>0.77</v>
      </c>
      <c r="C103" s="147">
        <v>0.5</v>
      </c>
      <c r="D103" s="147">
        <v>1</v>
      </c>
      <c r="E103" s="147">
        <v>0.5</v>
      </c>
      <c r="F103" s="147">
        <v>0</v>
      </c>
      <c r="G103" s="147">
        <v>1</v>
      </c>
      <c r="H103" s="147">
        <v>1</v>
      </c>
      <c r="I103" s="147">
        <v>1</v>
      </c>
      <c r="J103" s="147">
        <v>1</v>
      </c>
      <c r="K103" s="147">
        <v>1</v>
      </c>
      <c r="L103" s="147">
        <v>1</v>
      </c>
      <c r="M103" s="147">
        <v>0.75</v>
      </c>
      <c r="N103" s="147">
        <v>1</v>
      </c>
      <c r="O103" s="147">
        <v>1</v>
      </c>
      <c r="P103" s="147">
        <v>0.5</v>
      </c>
      <c r="Q103" s="147">
        <v>0.9</v>
      </c>
      <c r="R103" s="147">
        <v>0.71</v>
      </c>
      <c r="S103" s="147">
        <v>0.75</v>
      </c>
      <c r="T103" s="147">
        <v>0.84</v>
      </c>
      <c r="U103" s="147">
        <v>0.19500000000000001</v>
      </c>
      <c r="V103" s="148">
        <f t="shared" si="1"/>
        <v>0.77074999999999994</v>
      </c>
    </row>
    <row r="104" spans="1:22" x14ac:dyDescent="0.35">
      <c r="A104" s="151" t="s">
        <v>116</v>
      </c>
      <c r="B104" s="147">
        <v>0.33</v>
      </c>
      <c r="C104" s="147">
        <v>0.25</v>
      </c>
      <c r="D104" s="147">
        <v>1</v>
      </c>
      <c r="E104" s="147">
        <v>0.4</v>
      </c>
      <c r="F104" s="147">
        <v>1</v>
      </c>
      <c r="G104" s="147">
        <v>1</v>
      </c>
      <c r="H104" s="147">
        <v>1</v>
      </c>
      <c r="I104" s="147">
        <v>1</v>
      </c>
      <c r="J104" s="147">
        <v>0.5</v>
      </c>
      <c r="K104" s="147">
        <v>1</v>
      </c>
      <c r="L104" s="147">
        <v>0.625</v>
      </c>
      <c r="M104" s="147">
        <v>0</v>
      </c>
      <c r="N104" s="147">
        <v>0</v>
      </c>
      <c r="O104" s="147">
        <v>0.5</v>
      </c>
      <c r="P104" s="147">
        <v>0.25</v>
      </c>
      <c r="Q104" s="147">
        <v>0.6</v>
      </c>
      <c r="R104" s="147">
        <v>0.65</v>
      </c>
      <c r="S104" s="147">
        <v>1</v>
      </c>
      <c r="T104" s="147">
        <v>0.7</v>
      </c>
      <c r="U104" s="147">
        <v>0.33</v>
      </c>
      <c r="V104" s="148">
        <f t="shared" si="1"/>
        <v>0.60675000000000001</v>
      </c>
    </row>
    <row r="105" spans="1:22" x14ac:dyDescent="0.35">
      <c r="A105" s="151" t="s">
        <v>206</v>
      </c>
      <c r="B105" s="147">
        <v>0.6</v>
      </c>
      <c r="C105" s="147">
        <v>0.5</v>
      </c>
      <c r="D105" s="147">
        <v>1</v>
      </c>
      <c r="E105" s="147">
        <v>0.5</v>
      </c>
      <c r="F105" s="147">
        <v>0</v>
      </c>
      <c r="G105" s="147">
        <v>1</v>
      </c>
      <c r="H105" s="147">
        <v>1</v>
      </c>
      <c r="I105" s="147">
        <v>1</v>
      </c>
      <c r="J105" s="147">
        <v>0.5</v>
      </c>
      <c r="K105" s="147">
        <v>1</v>
      </c>
      <c r="L105" s="147">
        <v>0.875</v>
      </c>
      <c r="M105" s="147">
        <v>0.75</v>
      </c>
      <c r="N105" s="147">
        <v>0</v>
      </c>
      <c r="O105" s="147">
        <v>1</v>
      </c>
      <c r="P105" s="147">
        <v>0.25</v>
      </c>
      <c r="Q105" s="147">
        <v>0.6</v>
      </c>
      <c r="R105" s="147">
        <v>0.87</v>
      </c>
      <c r="S105" s="147">
        <v>1</v>
      </c>
      <c r="T105" s="147">
        <v>0.88</v>
      </c>
      <c r="U105" s="147">
        <v>0.42</v>
      </c>
      <c r="V105" s="148">
        <f t="shared" si="1"/>
        <v>0.68724999999999992</v>
      </c>
    </row>
    <row r="106" spans="1:22" x14ac:dyDescent="0.35">
      <c r="A106" s="151" t="s">
        <v>118</v>
      </c>
      <c r="B106" s="147">
        <v>7.0000000000000007E-2</v>
      </c>
      <c r="C106" s="147">
        <v>0.25</v>
      </c>
      <c r="D106" s="147">
        <v>0.65</v>
      </c>
      <c r="E106" s="147">
        <v>0.5</v>
      </c>
      <c r="F106" s="147">
        <v>0.52500000000000002</v>
      </c>
      <c r="G106" s="147">
        <v>1</v>
      </c>
      <c r="H106" s="147">
        <v>0</v>
      </c>
      <c r="I106" s="147">
        <v>0.5</v>
      </c>
      <c r="J106" s="147">
        <v>1</v>
      </c>
      <c r="K106" s="147">
        <v>0.75</v>
      </c>
      <c r="L106" s="147">
        <v>0.625</v>
      </c>
      <c r="M106" s="147">
        <v>0</v>
      </c>
      <c r="N106" s="147">
        <v>0.4</v>
      </c>
      <c r="O106" s="147">
        <v>0.5</v>
      </c>
      <c r="P106" s="147">
        <v>0.5</v>
      </c>
      <c r="Q106" s="147">
        <v>0.5</v>
      </c>
      <c r="R106" s="147">
        <v>0.41</v>
      </c>
      <c r="S106" s="147">
        <v>0.01</v>
      </c>
      <c r="T106" s="147">
        <v>0</v>
      </c>
      <c r="U106" s="147">
        <v>0.17499999999999999</v>
      </c>
      <c r="V106" s="148">
        <f t="shared" si="1"/>
        <v>0.41825000000000001</v>
      </c>
    </row>
    <row r="107" spans="1:22" x14ac:dyDescent="0.35">
      <c r="A107" s="151" t="s">
        <v>119</v>
      </c>
      <c r="B107" s="147">
        <v>0.87</v>
      </c>
      <c r="C107" s="147">
        <v>0.25</v>
      </c>
      <c r="D107" s="147">
        <v>0.9</v>
      </c>
      <c r="E107" s="147">
        <v>0.5</v>
      </c>
      <c r="F107" s="147">
        <v>0</v>
      </c>
      <c r="G107" s="147">
        <v>1</v>
      </c>
      <c r="H107" s="147">
        <v>1</v>
      </c>
      <c r="I107" s="147">
        <v>1</v>
      </c>
      <c r="J107" s="147">
        <v>1</v>
      </c>
      <c r="K107" s="147">
        <v>1</v>
      </c>
      <c r="L107" s="147">
        <v>0.75</v>
      </c>
      <c r="M107" s="147">
        <v>0.75</v>
      </c>
      <c r="N107" s="147">
        <v>0</v>
      </c>
      <c r="O107" s="147">
        <v>1</v>
      </c>
      <c r="P107" s="147">
        <v>0.5</v>
      </c>
      <c r="Q107" s="147">
        <v>1</v>
      </c>
      <c r="R107" s="147">
        <v>0.61</v>
      </c>
      <c r="S107" s="147">
        <v>0.75</v>
      </c>
      <c r="T107" s="147">
        <v>0</v>
      </c>
      <c r="U107" s="147">
        <v>0.33</v>
      </c>
      <c r="V107" s="148">
        <f t="shared" si="1"/>
        <v>0.66049999999999998</v>
      </c>
    </row>
    <row r="108" spans="1:22" x14ac:dyDescent="0.35">
      <c r="A108" s="151" t="s">
        <v>207</v>
      </c>
      <c r="B108" s="147">
        <v>0.66</v>
      </c>
      <c r="C108" s="147">
        <v>1</v>
      </c>
      <c r="D108" s="147">
        <v>1</v>
      </c>
      <c r="E108" s="147">
        <v>0.5</v>
      </c>
      <c r="F108" s="147">
        <v>1</v>
      </c>
      <c r="G108" s="147">
        <v>1</v>
      </c>
      <c r="H108" s="147">
        <v>1</v>
      </c>
      <c r="I108" s="147">
        <v>1</v>
      </c>
      <c r="J108" s="147">
        <v>1</v>
      </c>
      <c r="K108" s="147">
        <v>1</v>
      </c>
      <c r="L108" s="147">
        <v>0.875</v>
      </c>
      <c r="M108" s="147">
        <v>0</v>
      </c>
      <c r="N108" s="147">
        <v>0</v>
      </c>
      <c r="O108" s="147">
        <v>1</v>
      </c>
      <c r="P108" s="147">
        <v>0.25</v>
      </c>
      <c r="Q108" s="147">
        <v>0.9</v>
      </c>
      <c r="R108" s="147">
        <v>0.69</v>
      </c>
      <c r="S108" s="147">
        <v>1</v>
      </c>
      <c r="T108" s="147">
        <v>1</v>
      </c>
      <c r="U108" s="147">
        <v>0.45</v>
      </c>
      <c r="V108" s="148">
        <f t="shared" si="1"/>
        <v>0.76624999999999999</v>
      </c>
    </row>
    <row r="109" spans="1:22" x14ac:dyDescent="0.35">
      <c r="A109" s="151" t="s">
        <v>121</v>
      </c>
      <c r="B109" s="147">
        <v>0.47</v>
      </c>
      <c r="C109" s="147">
        <v>0.5</v>
      </c>
      <c r="D109" s="147">
        <v>0.9</v>
      </c>
      <c r="E109" s="147">
        <v>0.5</v>
      </c>
      <c r="F109" s="147">
        <v>0</v>
      </c>
      <c r="G109" s="147">
        <v>1</v>
      </c>
      <c r="H109" s="147">
        <v>1</v>
      </c>
      <c r="I109" s="147">
        <v>1</v>
      </c>
      <c r="J109" s="147">
        <v>0.5</v>
      </c>
      <c r="K109" s="147">
        <v>1</v>
      </c>
      <c r="L109" s="147">
        <v>0.875</v>
      </c>
      <c r="M109" s="147">
        <v>0.375</v>
      </c>
      <c r="N109" s="147">
        <v>0</v>
      </c>
      <c r="O109" s="147">
        <v>1</v>
      </c>
      <c r="P109" s="147">
        <v>0.25</v>
      </c>
      <c r="Q109" s="147">
        <v>0.8</v>
      </c>
      <c r="R109" s="147">
        <v>0.47</v>
      </c>
      <c r="S109" s="147">
        <v>1</v>
      </c>
      <c r="T109" s="147">
        <v>0.99</v>
      </c>
      <c r="U109" s="147">
        <v>0.42</v>
      </c>
      <c r="V109" s="148">
        <f t="shared" si="1"/>
        <v>0.65250000000000008</v>
      </c>
    </row>
    <row r="110" spans="1:22" x14ac:dyDescent="0.35">
      <c r="A110" s="151" t="s">
        <v>122</v>
      </c>
      <c r="B110" s="147">
        <v>0.4</v>
      </c>
      <c r="C110" s="147">
        <v>0.5</v>
      </c>
      <c r="D110" s="147">
        <v>1</v>
      </c>
      <c r="E110" s="147">
        <v>0.5</v>
      </c>
      <c r="F110" s="147">
        <v>0</v>
      </c>
      <c r="G110" s="147">
        <v>1</v>
      </c>
      <c r="H110" s="147">
        <v>1</v>
      </c>
      <c r="I110" s="147">
        <v>1</v>
      </c>
      <c r="J110" s="147">
        <v>1</v>
      </c>
      <c r="K110" s="147">
        <v>1</v>
      </c>
      <c r="L110" s="147">
        <v>0.75</v>
      </c>
      <c r="M110" s="147">
        <v>0.375</v>
      </c>
      <c r="N110" s="147">
        <v>1</v>
      </c>
      <c r="O110" s="147">
        <v>1</v>
      </c>
      <c r="P110" s="147">
        <v>0.25</v>
      </c>
      <c r="Q110" s="147">
        <v>1</v>
      </c>
      <c r="R110" s="147">
        <v>0.56999999999999995</v>
      </c>
      <c r="S110" s="147">
        <v>0.75</v>
      </c>
      <c r="T110" s="147">
        <v>0</v>
      </c>
      <c r="U110" s="147">
        <v>0.23499999999999999</v>
      </c>
      <c r="V110" s="148">
        <f t="shared" si="1"/>
        <v>0.66649999999999998</v>
      </c>
    </row>
    <row r="111" spans="1:22" x14ac:dyDescent="0.35">
      <c r="A111" s="151" t="s">
        <v>123</v>
      </c>
      <c r="B111" s="147">
        <v>0.6</v>
      </c>
      <c r="C111" s="147">
        <v>0.5</v>
      </c>
      <c r="D111" s="147">
        <v>0.9</v>
      </c>
      <c r="E111" s="147">
        <v>0.5</v>
      </c>
      <c r="F111" s="147">
        <v>0</v>
      </c>
      <c r="G111" s="147">
        <v>1</v>
      </c>
      <c r="H111" s="147">
        <v>1</v>
      </c>
      <c r="I111" s="147">
        <v>1</v>
      </c>
      <c r="J111" s="147">
        <v>1</v>
      </c>
      <c r="K111" s="147">
        <v>1</v>
      </c>
      <c r="L111" s="147">
        <v>0.75</v>
      </c>
      <c r="M111" s="147">
        <v>0</v>
      </c>
      <c r="N111" s="147">
        <v>0.8</v>
      </c>
      <c r="O111" s="147">
        <v>1</v>
      </c>
      <c r="P111" s="147">
        <v>0.5</v>
      </c>
      <c r="Q111" s="147">
        <v>1</v>
      </c>
      <c r="R111" s="147">
        <v>0.76</v>
      </c>
      <c r="S111" s="147">
        <v>0.1</v>
      </c>
      <c r="T111" s="147">
        <v>0</v>
      </c>
      <c r="U111" s="147">
        <v>0.39</v>
      </c>
      <c r="V111" s="148">
        <f t="shared" si="1"/>
        <v>0.64</v>
      </c>
    </row>
    <row r="112" spans="1:22" x14ac:dyDescent="0.35">
      <c r="A112" s="151" t="s">
        <v>124</v>
      </c>
      <c r="B112" s="147">
        <v>0.7</v>
      </c>
      <c r="C112" s="147">
        <v>0.5</v>
      </c>
      <c r="D112" s="147">
        <v>1</v>
      </c>
      <c r="E112" s="147">
        <v>0.5</v>
      </c>
      <c r="F112" s="147">
        <v>1</v>
      </c>
      <c r="G112" s="147">
        <v>1</v>
      </c>
      <c r="H112" s="147">
        <v>1</v>
      </c>
      <c r="I112" s="147">
        <v>1</v>
      </c>
      <c r="J112" s="147">
        <v>1</v>
      </c>
      <c r="K112" s="147">
        <v>1</v>
      </c>
      <c r="L112" s="147">
        <v>0.75</v>
      </c>
      <c r="M112" s="147">
        <v>1</v>
      </c>
      <c r="N112" s="147">
        <v>1</v>
      </c>
      <c r="O112" s="147">
        <v>1</v>
      </c>
      <c r="P112" s="147">
        <v>0.5</v>
      </c>
      <c r="Q112" s="147">
        <v>0.9</v>
      </c>
      <c r="R112" s="147">
        <v>0.86</v>
      </c>
      <c r="S112" s="147">
        <v>0.57999999999999996</v>
      </c>
      <c r="T112" s="147">
        <v>0</v>
      </c>
      <c r="U112" s="147">
        <v>0.36499999999999999</v>
      </c>
      <c r="V112" s="148">
        <f t="shared" si="1"/>
        <v>0.78274999999999995</v>
      </c>
    </row>
    <row r="113" spans="1:22" x14ac:dyDescent="0.35">
      <c r="A113" s="151" t="s">
        <v>125</v>
      </c>
      <c r="B113" s="147">
        <v>0.67</v>
      </c>
      <c r="C113" s="147">
        <v>0.5</v>
      </c>
      <c r="D113" s="147">
        <v>1</v>
      </c>
      <c r="E113" s="147">
        <v>0.5</v>
      </c>
      <c r="F113" s="147">
        <v>0</v>
      </c>
      <c r="G113" s="147">
        <v>1</v>
      </c>
      <c r="H113" s="147">
        <v>1</v>
      </c>
      <c r="I113" s="147">
        <v>1</v>
      </c>
      <c r="J113" s="147">
        <v>1</v>
      </c>
      <c r="K113" s="147">
        <v>1</v>
      </c>
      <c r="L113" s="147">
        <v>0.75</v>
      </c>
      <c r="M113" s="147">
        <v>0.75</v>
      </c>
      <c r="N113" s="147">
        <v>1</v>
      </c>
      <c r="O113" s="147">
        <v>1</v>
      </c>
      <c r="P113" s="147">
        <v>0.75</v>
      </c>
      <c r="Q113" s="147">
        <v>0.8</v>
      </c>
      <c r="R113" s="147">
        <v>0.57999999999999996</v>
      </c>
      <c r="S113" s="147">
        <v>0.53</v>
      </c>
      <c r="T113" s="147">
        <v>0</v>
      </c>
      <c r="U113" s="147">
        <v>0.16</v>
      </c>
      <c r="V113" s="148">
        <f t="shared" si="1"/>
        <v>0.69950000000000001</v>
      </c>
    </row>
    <row r="114" spans="1:22" x14ac:dyDescent="0.35">
      <c r="A114" s="151" t="s">
        <v>126</v>
      </c>
      <c r="B114" s="147">
        <v>0.8</v>
      </c>
      <c r="C114" s="147">
        <v>0.5</v>
      </c>
      <c r="D114" s="147">
        <v>1</v>
      </c>
      <c r="E114" s="147">
        <v>0.5</v>
      </c>
      <c r="F114" s="147">
        <v>1</v>
      </c>
      <c r="G114" s="147">
        <v>1</v>
      </c>
      <c r="H114" s="147">
        <v>1</v>
      </c>
      <c r="I114" s="147">
        <v>1</v>
      </c>
      <c r="J114" s="147">
        <v>1</v>
      </c>
      <c r="K114" s="147">
        <v>1</v>
      </c>
      <c r="L114" s="147">
        <v>1</v>
      </c>
      <c r="M114" s="147">
        <v>1</v>
      </c>
      <c r="N114" s="147">
        <v>1</v>
      </c>
      <c r="O114" s="147">
        <v>1</v>
      </c>
      <c r="P114" s="147">
        <v>0.5</v>
      </c>
      <c r="Q114" s="147">
        <v>0.9</v>
      </c>
      <c r="R114" s="147">
        <v>0.47</v>
      </c>
      <c r="S114" s="147">
        <v>0.28000000000000003</v>
      </c>
      <c r="T114" s="147">
        <v>0</v>
      </c>
      <c r="U114" s="147">
        <v>0.55000000000000004</v>
      </c>
      <c r="V114" s="148">
        <f t="shared" si="1"/>
        <v>0.77500000000000013</v>
      </c>
    </row>
  </sheetData>
  <mergeCells count="2">
    <mergeCell ref="A1:A2"/>
    <mergeCell ref="V1:V2"/>
  </mergeCells>
  <conditionalFormatting sqref="B3:V114">
    <cfRule type="cellIs" dxfId="3" priority="1" operator="greaterThanOrEqual">
      <formula>0.75</formula>
    </cfRule>
    <cfRule type="cellIs" dxfId="2" priority="2" operator="greaterThanOrEqual">
      <formula>0.5</formula>
    </cfRule>
    <cfRule type="cellIs" dxfId="1" priority="3" operator="greaterThanOrEqual">
      <formula>0.25</formula>
    </cfRule>
    <cfRule type="cellIs" dxfId="0" priority="4" operator="lessThan">
      <formula>0.25</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34"/>
  <sheetViews>
    <sheetView workbookViewId="0">
      <selection sqref="A1:A3"/>
    </sheetView>
  </sheetViews>
  <sheetFormatPr defaultRowHeight="14.5" x14ac:dyDescent="0.35"/>
  <cols>
    <col min="1" max="1" width="25.54296875" customWidth="1"/>
    <col min="2" max="2" width="9.26953125" customWidth="1"/>
    <col min="3" max="3" width="12" bestFit="1" customWidth="1"/>
    <col min="4" max="4" width="15.1796875" customWidth="1"/>
  </cols>
  <sheetData>
    <row r="1" spans="1:8" ht="14.5" customHeight="1" x14ac:dyDescent="0.35">
      <c r="A1" s="175" t="s">
        <v>14</v>
      </c>
      <c r="B1" s="178" t="s">
        <v>0</v>
      </c>
      <c r="C1" s="178"/>
      <c r="D1" s="178"/>
      <c r="E1" s="178"/>
      <c r="F1" s="178"/>
      <c r="G1" s="178"/>
      <c r="H1" s="179"/>
    </row>
    <row r="2" spans="1:8" ht="39.5" x14ac:dyDescent="0.35">
      <c r="A2" s="175"/>
      <c r="B2" s="29" t="s">
        <v>128</v>
      </c>
      <c r="C2" s="20" t="s">
        <v>245</v>
      </c>
      <c r="D2" s="1" t="s">
        <v>8</v>
      </c>
      <c r="E2" s="176" t="s">
        <v>9</v>
      </c>
      <c r="F2" s="176"/>
      <c r="G2" s="176"/>
      <c r="H2" s="177"/>
    </row>
    <row r="3" spans="1:8" ht="130.5" x14ac:dyDescent="0.35">
      <c r="A3" s="175"/>
      <c r="B3" s="30" t="s">
        <v>129</v>
      </c>
      <c r="C3" s="2" t="s">
        <v>247</v>
      </c>
      <c r="D3" s="2" t="s">
        <v>246</v>
      </c>
      <c r="E3" s="3" t="s">
        <v>10</v>
      </c>
      <c r="F3" s="4" t="s">
        <v>11</v>
      </c>
      <c r="G3" s="5" t="s">
        <v>12</v>
      </c>
      <c r="H3" s="6" t="s">
        <v>13</v>
      </c>
    </row>
    <row r="4" spans="1:8" ht="15.5" x14ac:dyDescent="0.35">
      <c r="A4" s="49" t="s">
        <v>15</v>
      </c>
      <c r="B4" s="57">
        <f t="shared" ref="B4:B35" si="0">C4/SUM($C$4:$C$117)</f>
        <v>4.502407015750555E-2</v>
      </c>
      <c r="C4" s="8">
        <f>+H4</f>
        <v>20711654984</v>
      </c>
      <c r="D4" s="8"/>
      <c r="E4" s="8"/>
      <c r="F4" s="8"/>
      <c r="G4" s="8"/>
      <c r="H4" s="8">
        <v>20711654984</v>
      </c>
    </row>
    <row r="5" spans="1:8" ht="15.5" x14ac:dyDescent="0.35">
      <c r="A5" s="49" t="s">
        <v>16</v>
      </c>
      <c r="B5" s="57">
        <f t="shared" si="0"/>
        <v>0.22302415993832994</v>
      </c>
      <c r="C5" s="8">
        <f t="shared" ref="C5:C67" si="1">+H5</f>
        <v>102594000000</v>
      </c>
      <c r="D5" s="8"/>
      <c r="E5" s="8"/>
      <c r="F5" s="8"/>
      <c r="G5" s="8"/>
      <c r="H5" s="8">
        <v>102594000000</v>
      </c>
    </row>
    <row r="6" spans="1:8" ht="15.5" x14ac:dyDescent="0.35">
      <c r="A6" s="50" t="s">
        <v>17</v>
      </c>
      <c r="B6" s="57">
        <f t="shared" si="0"/>
        <v>3.7856321754455163E-2</v>
      </c>
      <c r="C6" s="11">
        <f>+F6*D6</f>
        <v>17414397952</v>
      </c>
      <c r="D6" s="11">
        <v>1.0338445416879647E-2</v>
      </c>
      <c r="E6" s="11"/>
      <c r="F6" s="11">
        <v>1684431000000</v>
      </c>
      <c r="G6" s="9"/>
      <c r="H6" s="9"/>
    </row>
    <row r="7" spans="1:8" ht="15.5" x14ac:dyDescent="0.35">
      <c r="A7" s="49" t="s">
        <v>18</v>
      </c>
      <c r="B7" s="57">
        <f t="shared" si="0"/>
        <v>4.1691424009351136E-2</v>
      </c>
      <c r="C7" s="8">
        <f t="shared" si="1"/>
        <v>19178594624</v>
      </c>
      <c r="D7" s="8"/>
      <c r="E7" s="8"/>
      <c r="F7" s="8"/>
      <c r="G7" s="8"/>
      <c r="H7" s="8">
        <v>19178594624</v>
      </c>
    </row>
    <row r="8" spans="1:8" ht="15.5" x14ac:dyDescent="0.35">
      <c r="A8" s="49" t="s">
        <v>19</v>
      </c>
      <c r="B8" s="57">
        <f t="shared" si="0"/>
        <v>4.5782720764842091E-2</v>
      </c>
      <c r="C8" s="8">
        <f t="shared" si="1"/>
        <v>21060644082</v>
      </c>
      <c r="D8" s="8"/>
      <c r="E8" s="8"/>
      <c r="F8" s="8"/>
      <c r="G8" s="8"/>
      <c r="H8" s="8">
        <v>21060644082</v>
      </c>
    </row>
    <row r="9" spans="1:8" ht="15.5" x14ac:dyDescent="0.35">
      <c r="A9" s="49" t="s">
        <v>20</v>
      </c>
      <c r="B9" s="57">
        <f t="shared" si="0"/>
        <v>0.12132023591625291</v>
      </c>
      <c r="C9" s="8">
        <f t="shared" si="1"/>
        <v>55808878675</v>
      </c>
      <c r="D9" s="8"/>
      <c r="E9" s="8"/>
      <c r="F9" s="8"/>
      <c r="G9" s="8"/>
      <c r="H9" s="8">
        <v>55808878675</v>
      </c>
    </row>
    <row r="10" spans="1:8" ht="15.5" x14ac:dyDescent="0.35">
      <c r="A10" s="49" t="s">
        <v>21</v>
      </c>
      <c r="B10" s="57">
        <f t="shared" si="0"/>
        <v>5.1690738430318295E-2</v>
      </c>
      <c r="C10" s="8">
        <f t="shared" si="1"/>
        <v>23778408671</v>
      </c>
      <c r="D10" s="8"/>
      <c r="E10" s="8"/>
      <c r="F10" s="8"/>
      <c r="G10" s="8"/>
      <c r="H10" s="8">
        <v>23778408671</v>
      </c>
    </row>
    <row r="11" spans="1:8" ht="15.5" x14ac:dyDescent="0.35">
      <c r="A11" s="49" t="s">
        <v>22</v>
      </c>
      <c r="B11" s="57">
        <f t="shared" si="0"/>
        <v>5.002503844523205E-3</v>
      </c>
      <c r="C11" s="13">
        <f>+E11*D11</f>
        <v>2301216512</v>
      </c>
      <c r="D11" s="13">
        <v>9.9412450320693589E-3</v>
      </c>
      <c r="E11" s="13">
        <v>231481721311.21701</v>
      </c>
      <c r="F11" s="9"/>
      <c r="G11" s="9"/>
      <c r="H11" s="9"/>
    </row>
    <row r="12" spans="1:8" ht="15.5" x14ac:dyDescent="0.35">
      <c r="A12" s="49" t="s">
        <v>23</v>
      </c>
      <c r="B12" s="57">
        <f t="shared" si="0"/>
        <v>1.410477324539583E-3</v>
      </c>
      <c r="C12" s="13">
        <f>+E12*D12</f>
        <v>648837824</v>
      </c>
      <c r="D12" s="13">
        <v>9.941246031580234E-3</v>
      </c>
      <c r="E12" s="13">
        <v>65267253414.596603</v>
      </c>
      <c r="F12" s="9"/>
      <c r="G12" s="9"/>
      <c r="H12" s="9"/>
    </row>
    <row r="13" spans="1:8" ht="15.5" x14ac:dyDescent="0.35">
      <c r="A13" s="50" t="s">
        <v>24</v>
      </c>
      <c r="B13" s="57">
        <f t="shared" si="0"/>
        <v>5.2017569515273249E-3</v>
      </c>
      <c r="C13" s="11">
        <f>+F13*D13</f>
        <v>2392875520</v>
      </c>
      <c r="D13" s="11">
        <v>1.033844493335879E-2</v>
      </c>
      <c r="E13" s="11"/>
      <c r="F13" s="11">
        <v>231454105082.95801</v>
      </c>
      <c r="G13" s="9"/>
      <c r="H13" s="9"/>
    </row>
    <row r="14" spans="1:8" ht="15.5" x14ac:dyDescent="0.35">
      <c r="A14" s="49" t="s">
        <v>25</v>
      </c>
      <c r="B14" s="57">
        <f t="shared" si="0"/>
        <v>5.1303135311722469E-3</v>
      </c>
      <c r="C14" s="8">
        <f t="shared" si="1"/>
        <v>2360010622</v>
      </c>
      <c r="D14" s="8"/>
      <c r="E14" s="8"/>
      <c r="F14" s="8"/>
      <c r="G14" s="8"/>
      <c r="H14" s="8">
        <v>2360010622</v>
      </c>
    </row>
    <row r="15" spans="1:8" ht="15.5" x14ac:dyDescent="0.35">
      <c r="A15" s="49" t="s">
        <v>26</v>
      </c>
      <c r="B15" s="57">
        <f t="shared" si="0"/>
        <v>2.6918807849546167E-3</v>
      </c>
      <c r="C15" s="8">
        <f t="shared" si="1"/>
        <v>1238300000</v>
      </c>
      <c r="D15" s="8"/>
      <c r="E15" s="8"/>
      <c r="F15" s="8"/>
      <c r="G15" s="8"/>
      <c r="H15" s="8">
        <v>1238300000</v>
      </c>
    </row>
    <row r="16" spans="1:8" x14ac:dyDescent="0.35">
      <c r="A16" s="49" t="s">
        <v>27</v>
      </c>
      <c r="B16" s="57">
        <f t="shared" si="0"/>
        <v>2.2365630034854291E-2</v>
      </c>
      <c r="C16" s="8">
        <f t="shared" si="1"/>
        <v>10288479277</v>
      </c>
      <c r="D16" s="8"/>
      <c r="E16" s="8"/>
      <c r="F16" s="8"/>
      <c r="G16" s="8"/>
      <c r="H16" s="8">
        <v>10288479277</v>
      </c>
    </row>
    <row r="17" spans="1:8" ht="15.5" x14ac:dyDescent="0.35">
      <c r="A17" s="49" t="s">
        <v>28</v>
      </c>
      <c r="B17" s="57">
        <f t="shared" si="0"/>
        <v>9.0050966565928554E-3</v>
      </c>
      <c r="C17" s="8">
        <f t="shared" si="1"/>
        <v>4142461008</v>
      </c>
      <c r="D17" s="8"/>
      <c r="E17" s="8"/>
      <c r="F17" s="8"/>
      <c r="G17" s="8"/>
      <c r="H17" s="8">
        <v>4142461008</v>
      </c>
    </row>
    <row r="18" spans="1:8" x14ac:dyDescent="0.35">
      <c r="A18" t="s">
        <v>29</v>
      </c>
      <c r="B18" s="57">
        <f t="shared" si="0"/>
        <v>1.261268861689953E-3</v>
      </c>
      <c r="C18" s="8">
        <f t="shared" si="1"/>
        <v>580200000</v>
      </c>
      <c r="D18" s="8"/>
      <c r="E18" s="8"/>
      <c r="F18" s="8"/>
      <c r="G18" s="8"/>
      <c r="H18" s="8">
        <v>580200000</v>
      </c>
    </row>
    <row r="19" spans="1:8" ht="15.5" x14ac:dyDescent="0.35">
      <c r="A19" s="50" t="s">
        <v>30</v>
      </c>
      <c r="B19" s="57">
        <f t="shared" si="0"/>
        <v>3.7524211724546466E-3</v>
      </c>
      <c r="C19" s="13">
        <f>+E19*D19</f>
        <v>1726162303.9999998</v>
      </c>
      <c r="D19" s="13">
        <v>9.9412453534349701E-3</v>
      </c>
      <c r="E19" s="13">
        <v>173636425078.63101</v>
      </c>
      <c r="F19" s="9"/>
      <c r="G19" s="9"/>
      <c r="H19" s="9"/>
    </row>
    <row r="20" spans="1:8" ht="15.5" x14ac:dyDescent="0.35">
      <c r="A20" s="49" t="s">
        <v>31</v>
      </c>
      <c r="B20" s="57">
        <f t="shared" si="0"/>
        <v>1.1314871218295027E-3</v>
      </c>
      <c r="C20" s="16">
        <f>+G20*D20</f>
        <v>520498720</v>
      </c>
      <c r="D20" s="16">
        <v>5.2447778272711361E-3</v>
      </c>
      <c r="E20" s="16"/>
      <c r="F20" s="16"/>
      <c r="G20" s="16">
        <v>99241328640</v>
      </c>
      <c r="H20" s="9"/>
    </row>
    <row r="21" spans="1:8" ht="15.5" x14ac:dyDescent="0.35">
      <c r="A21" s="50" t="s">
        <v>32</v>
      </c>
      <c r="B21" s="57">
        <f t="shared" si="0"/>
        <v>3.8184044290415866E-3</v>
      </c>
      <c r="C21" s="11">
        <f>+F21*D21</f>
        <v>1756515456</v>
      </c>
      <c r="D21" s="11">
        <v>1.0338445210721024E-2</v>
      </c>
      <c r="E21" s="11"/>
      <c r="F21" s="11">
        <v>169901316900</v>
      </c>
      <c r="G21" s="9"/>
      <c r="H21" s="9"/>
    </row>
    <row r="22" spans="1:8" x14ac:dyDescent="0.35">
      <c r="A22" s="51" t="s">
        <v>33</v>
      </c>
      <c r="B22" s="57">
        <f t="shared" si="0"/>
        <v>3.5947931204054505E-4</v>
      </c>
      <c r="C22" s="13">
        <f>+E22*D22</f>
        <v>165365136</v>
      </c>
      <c r="D22" s="13">
        <v>9.9412451649266466E-3</v>
      </c>
      <c r="E22" s="13">
        <v>16634247848.893101</v>
      </c>
      <c r="F22" s="9"/>
      <c r="G22" s="9"/>
      <c r="H22" s="9"/>
    </row>
    <row r="23" spans="1:8" x14ac:dyDescent="0.35">
      <c r="A23" t="s">
        <v>34</v>
      </c>
      <c r="B23" s="57">
        <f t="shared" si="0"/>
        <v>7.1082461271628006E-3</v>
      </c>
      <c r="C23" s="8">
        <f t="shared" si="1"/>
        <v>3269885215</v>
      </c>
      <c r="D23" s="8"/>
      <c r="E23" s="8"/>
      <c r="F23" s="8"/>
      <c r="G23" s="8"/>
      <c r="H23" s="8">
        <v>3269885215</v>
      </c>
    </row>
    <row r="24" spans="1:8" ht="15.5" x14ac:dyDescent="0.35">
      <c r="A24" s="49" t="s">
        <v>35</v>
      </c>
      <c r="B24" s="57">
        <f t="shared" si="0"/>
        <v>1.7469565171728884E-2</v>
      </c>
      <c r="C24" s="8">
        <f t="shared" si="1"/>
        <v>8036226074</v>
      </c>
      <c r="D24" s="8"/>
      <c r="E24" s="8"/>
      <c r="F24" s="8"/>
      <c r="G24" s="8"/>
      <c r="H24" s="8">
        <v>8036226074</v>
      </c>
    </row>
    <row r="25" spans="1:8" x14ac:dyDescent="0.35">
      <c r="A25" t="s">
        <v>36</v>
      </c>
      <c r="B25" s="57">
        <f t="shared" si="0"/>
        <v>2.3877376942755806E-3</v>
      </c>
      <c r="C25" s="8">
        <f t="shared" si="1"/>
        <v>1098390242</v>
      </c>
      <c r="D25" s="8"/>
      <c r="E25" s="8"/>
      <c r="F25" s="8"/>
      <c r="G25" s="8"/>
      <c r="H25" s="8">
        <v>1098390242</v>
      </c>
    </row>
    <row r="26" spans="1:8" ht="15.5" x14ac:dyDescent="0.35">
      <c r="A26" s="50" t="s">
        <v>37</v>
      </c>
      <c r="B26" s="57">
        <f t="shared" si="0"/>
        <v>0.17365173465773923</v>
      </c>
      <c r="C26" s="8">
        <f t="shared" si="1"/>
        <v>79882045382</v>
      </c>
      <c r="D26" s="8"/>
      <c r="E26" s="8"/>
      <c r="F26" s="8"/>
      <c r="G26" s="8"/>
      <c r="H26" s="8">
        <v>79882045382</v>
      </c>
    </row>
    <row r="27" spans="1:8" ht="15.5" x14ac:dyDescent="0.35">
      <c r="A27" s="49" t="s">
        <v>38</v>
      </c>
      <c r="B27" s="57">
        <f t="shared" si="0"/>
        <v>5.4527446268785966E-3</v>
      </c>
      <c r="C27" s="8">
        <f t="shared" si="1"/>
        <v>2508333099</v>
      </c>
      <c r="D27" s="8"/>
      <c r="E27" s="8"/>
      <c r="F27" s="8"/>
      <c r="G27" s="8"/>
      <c r="H27" s="8">
        <v>2508333099</v>
      </c>
    </row>
    <row r="28" spans="1:8" x14ac:dyDescent="0.35">
      <c r="A28" s="49" t="s">
        <v>39</v>
      </c>
      <c r="B28" s="57">
        <f t="shared" si="0"/>
        <v>2.5239255443331929E-2</v>
      </c>
      <c r="C28" s="8">
        <f t="shared" si="1"/>
        <v>11610384156</v>
      </c>
      <c r="D28" s="8"/>
      <c r="E28" s="8"/>
      <c r="F28" s="8"/>
      <c r="G28" s="8"/>
      <c r="H28" s="8">
        <v>11610384156</v>
      </c>
    </row>
    <row r="29" spans="1:8" ht="15.5" x14ac:dyDescent="0.35">
      <c r="A29" s="49" t="s">
        <v>40</v>
      </c>
      <c r="B29" s="57">
        <f t="shared" si="0"/>
        <v>2.6612278832517544E-2</v>
      </c>
      <c r="C29" s="8">
        <f t="shared" si="1"/>
        <v>12241992685</v>
      </c>
      <c r="D29" s="8"/>
      <c r="E29" s="8"/>
      <c r="F29" s="8"/>
      <c r="G29" s="8"/>
      <c r="H29" s="8">
        <v>12241992685</v>
      </c>
    </row>
    <row r="30" spans="1:8" ht="15.5" x14ac:dyDescent="0.35">
      <c r="A30" s="49" t="s">
        <v>41</v>
      </c>
      <c r="B30" s="57">
        <f t="shared" si="0"/>
        <v>4.0125558252358757E-4</v>
      </c>
      <c r="C30" s="8">
        <f t="shared" si="1"/>
        <v>184582761.09999999</v>
      </c>
      <c r="D30" s="8"/>
      <c r="E30" s="8"/>
      <c r="F30" s="8"/>
      <c r="G30" s="8"/>
      <c r="H30" s="8">
        <v>184582761.09999999</v>
      </c>
    </row>
    <row r="31" spans="1:8" x14ac:dyDescent="0.35">
      <c r="A31" t="s">
        <v>42</v>
      </c>
      <c r="B31" s="57">
        <f t="shared" si="0"/>
        <v>5.0746537689136473E-3</v>
      </c>
      <c r="C31" s="8">
        <f t="shared" si="1"/>
        <v>2334406411</v>
      </c>
      <c r="D31" s="8"/>
      <c r="E31" s="8"/>
      <c r="F31" s="8"/>
      <c r="G31" s="8"/>
      <c r="H31" s="8">
        <v>2334406411</v>
      </c>
    </row>
    <row r="32" spans="1:8" x14ac:dyDescent="0.35">
      <c r="A32" t="s">
        <v>43</v>
      </c>
      <c r="B32" s="57">
        <f t="shared" si="0"/>
        <v>2.6242305143999952E-3</v>
      </c>
      <c r="C32" s="8">
        <f t="shared" si="1"/>
        <v>1207180000</v>
      </c>
      <c r="D32" s="8"/>
      <c r="E32" s="8"/>
      <c r="F32" s="8"/>
      <c r="G32" s="8"/>
      <c r="H32" s="8">
        <v>1207180000</v>
      </c>
    </row>
    <row r="33" spans="1:8" ht="15.5" x14ac:dyDescent="0.35">
      <c r="A33" s="49" t="s">
        <v>44</v>
      </c>
      <c r="B33" s="57">
        <f t="shared" si="0"/>
        <v>1.4303945380765063E-3</v>
      </c>
      <c r="C33" s="8">
        <f t="shared" si="1"/>
        <v>658000000</v>
      </c>
      <c r="D33" s="8"/>
      <c r="E33" s="8"/>
      <c r="F33" s="8"/>
      <c r="G33" s="8"/>
      <c r="H33" s="8">
        <v>658000000</v>
      </c>
    </row>
    <row r="34" spans="1:8" ht="15.5" x14ac:dyDescent="0.35">
      <c r="A34" s="49" t="s">
        <v>45</v>
      </c>
      <c r="B34" s="57">
        <f t="shared" si="0"/>
        <v>7.3053200454789764E-4</v>
      </c>
      <c r="C34" s="8">
        <f t="shared" si="1"/>
        <v>336054176.80000001</v>
      </c>
      <c r="D34" s="8"/>
      <c r="E34" s="8"/>
      <c r="F34" s="8"/>
      <c r="G34" s="8"/>
      <c r="H34" s="8">
        <v>336054176.80000001</v>
      </c>
    </row>
    <row r="35" spans="1:8" ht="15.5" x14ac:dyDescent="0.35">
      <c r="A35" s="49" t="s">
        <v>46</v>
      </c>
      <c r="B35" s="57">
        <f t="shared" si="0"/>
        <v>1.1617375342043358E-2</v>
      </c>
      <c r="C35" s="8">
        <f t="shared" si="1"/>
        <v>5344143012</v>
      </c>
      <c r="D35" s="8"/>
      <c r="E35" s="8"/>
      <c r="F35" s="8"/>
      <c r="G35" s="8"/>
      <c r="H35" s="8">
        <v>5344143012</v>
      </c>
    </row>
    <row r="36" spans="1:8" x14ac:dyDescent="0.35">
      <c r="A36" t="s">
        <v>47</v>
      </c>
      <c r="B36" s="57">
        <f t="shared" ref="B36:B67" si="2">C36/SUM($C$4:$C$117)</f>
        <v>3.5620736931491846E-3</v>
      </c>
      <c r="C36" s="8">
        <f t="shared" si="1"/>
        <v>1638600000</v>
      </c>
      <c r="D36" s="8"/>
      <c r="E36" s="8"/>
      <c r="F36" s="8"/>
      <c r="G36" s="8"/>
      <c r="H36" s="8">
        <v>1638600000</v>
      </c>
    </row>
    <row r="37" spans="1:8" ht="15.5" x14ac:dyDescent="0.35">
      <c r="A37" s="49" t="s">
        <v>48</v>
      </c>
      <c r="B37" s="57">
        <f t="shared" si="2"/>
        <v>1.9028032293405583E-3</v>
      </c>
      <c r="C37" s="16">
        <f>+G37*D37</f>
        <v>875314112</v>
      </c>
      <c r="D37" s="16">
        <v>5.2447779022776649E-3</v>
      </c>
      <c r="E37" s="16"/>
      <c r="F37" s="16"/>
      <c r="G37" s="16">
        <v>166892503040</v>
      </c>
      <c r="H37" s="9"/>
    </row>
    <row r="38" spans="1:8" ht="15.5" x14ac:dyDescent="0.35">
      <c r="A38" s="49" t="s">
        <v>49</v>
      </c>
      <c r="B38" s="57">
        <f t="shared" si="2"/>
        <v>5.611929326435448E-3</v>
      </c>
      <c r="C38" s="8">
        <f t="shared" si="1"/>
        <v>2581560121</v>
      </c>
      <c r="D38" s="8"/>
      <c r="E38" s="8"/>
      <c r="F38" s="8"/>
      <c r="G38" s="8"/>
      <c r="H38" s="8">
        <v>2581560121</v>
      </c>
    </row>
    <row r="39" spans="1:8" x14ac:dyDescent="0.35">
      <c r="A39" s="52" t="s">
        <v>50</v>
      </c>
      <c r="B39" s="57">
        <f t="shared" si="2"/>
        <v>3.7788961732256065E-4</v>
      </c>
      <c r="C39" s="8">
        <f t="shared" si="1"/>
        <v>173834114.69999999</v>
      </c>
      <c r="D39" s="8"/>
      <c r="E39" s="8"/>
      <c r="F39" s="8"/>
      <c r="G39" s="8"/>
      <c r="H39" s="8">
        <v>173834114.69999999</v>
      </c>
    </row>
    <row r="40" spans="1:8" x14ac:dyDescent="0.35">
      <c r="A40" t="s">
        <v>51</v>
      </c>
      <c r="B40" s="57">
        <f t="shared" si="2"/>
        <v>5.4441714637390047E-4</v>
      </c>
      <c r="C40" s="8">
        <f t="shared" si="1"/>
        <v>250438933.30000001</v>
      </c>
      <c r="D40" s="8"/>
      <c r="E40" s="8"/>
      <c r="F40" s="8"/>
      <c r="G40" s="8"/>
      <c r="H40" s="8">
        <v>250438933.30000001</v>
      </c>
    </row>
    <row r="41" spans="1:8" ht="15.5" x14ac:dyDescent="0.35">
      <c r="A41" s="49" t="s">
        <v>52</v>
      </c>
      <c r="B41" s="57">
        <f t="shared" si="2"/>
        <v>1.6431219442384918E-4</v>
      </c>
      <c r="C41" s="16">
        <f>+G41*D41</f>
        <v>75585736</v>
      </c>
      <c r="D41" s="16">
        <v>5.2447778178402694E-3</v>
      </c>
      <c r="E41" s="16"/>
      <c r="F41" s="16"/>
      <c r="G41" s="16">
        <v>14411618304</v>
      </c>
      <c r="H41" s="9"/>
    </row>
    <row r="42" spans="1:8" x14ac:dyDescent="0.35">
      <c r="A42" t="s">
        <v>53</v>
      </c>
      <c r="B42" s="57">
        <f t="shared" si="2"/>
        <v>3.5765678940466249E-4</v>
      </c>
      <c r="C42" s="13">
        <f>+E42*D42</f>
        <v>164526752</v>
      </c>
      <c r="D42" s="13">
        <v>9.9412453828090792E-3</v>
      </c>
      <c r="E42" s="13">
        <v>16549913583.715401</v>
      </c>
      <c r="F42" s="9"/>
      <c r="G42" s="9"/>
      <c r="H42" s="9"/>
    </row>
    <row r="43" spans="1:8" x14ac:dyDescent="0.35">
      <c r="A43" t="s">
        <v>54</v>
      </c>
      <c r="B43" s="57">
        <f t="shared" si="2"/>
        <v>9.0047691984146742E-4</v>
      </c>
      <c r="C43" s="8">
        <f t="shared" si="1"/>
        <v>414231037.30000001</v>
      </c>
      <c r="D43" s="8"/>
      <c r="E43" s="8"/>
      <c r="F43" s="8"/>
      <c r="G43" s="8"/>
      <c r="H43" s="8">
        <v>414231037.30000001</v>
      </c>
    </row>
    <row r="44" spans="1:8" ht="15.5" x14ac:dyDescent="0.35">
      <c r="A44" s="53" t="s">
        <v>55</v>
      </c>
      <c r="B44" s="57">
        <f t="shared" si="2"/>
        <v>9.2417455136314785E-3</v>
      </c>
      <c r="C44" s="8">
        <f t="shared" si="1"/>
        <v>4251322545</v>
      </c>
      <c r="D44" s="8"/>
      <c r="E44" s="8"/>
      <c r="F44" s="8"/>
      <c r="G44" s="8"/>
      <c r="H44" s="8">
        <v>4251322545</v>
      </c>
    </row>
    <row r="45" spans="1:8" x14ac:dyDescent="0.35">
      <c r="A45" s="52" t="s">
        <v>56</v>
      </c>
      <c r="B45" s="57">
        <f t="shared" si="2"/>
        <v>9.0650437351831874E-4</v>
      </c>
      <c r="C45" s="11">
        <f>+F45*D45</f>
        <v>417003744</v>
      </c>
      <c r="D45" s="11">
        <v>1.0338445513089059E-2</v>
      </c>
      <c r="E45" s="11"/>
      <c r="F45" s="11">
        <v>40335246094.013802</v>
      </c>
      <c r="G45" s="9"/>
      <c r="H45" s="9"/>
    </row>
    <row r="46" spans="1:8" x14ac:dyDescent="0.35">
      <c r="A46" s="54" t="s">
        <v>57</v>
      </c>
      <c r="B46" s="57">
        <f t="shared" si="2"/>
        <v>4.1303185749929516E-4</v>
      </c>
      <c r="C46" s="8">
        <f t="shared" si="1"/>
        <v>190000000</v>
      </c>
      <c r="D46" s="8"/>
      <c r="E46" s="8"/>
      <c r="F46" s="8"/>
      <c r="G46" s="8"/>
      <c r="H46" s="8">
        <v>190000000</v>
      </c>
    </row>
    <row r="47" spans="1:8" ht="15.5" x14ac:dyDescent="0.35">
      <c r="A47" s="53" t="s">
        <v>58</v>
      </c>
      <c r="B47" s="57">
        <f t="shared" si="2"/>
        <v>6.0879426445432311E-3</v>
      </c>
      <c r="C47" s="8">
        <f t="shared" si="1"/>
        <v>2800532408</v>
      </c>
      <c r="D47" s="8"/>
      <c r="E47" s="8"/>
      <c r="F47" s="8"/>
      <c r="G47" s="8"/>
      <c r="H47" s="8">
        <v>2800532408</v>
      </c>
    </row>
    <row r="48" spans="1:8" ht="15.5" x14ac:dyDescent="0.35">
      <c r="A48" s="53" t="s">
        <v>59</v>
      </c>
      <c r="B48" s="57">
        <f t="shared" si="2"/>
        <v>5.5469265922612494E-3</v>
      </c>
      <c r="C48" s="8">
        <f t="shared" si="1"/>
        <v>2551658022</v>
      </c>
      <c r="D48" s="8"/>
      <c r="E48" s="8"/>
      <c r="F48" s="8"/>
      <c r="G48" s="8"/>
      <c r="H48" s="8">
        <v>2551658022</v>
      </c>
    </row>
    <row r="49" spans="1:8" x14ac:dyDescent="0.35">
      <c r="A49" t="s">
        <v>60</v>
      </c>
      <c r="B49" s="57">
        <f t="shared" si="2"/>
        <v>1.2667183605407609E-4</v>
      </c>
      <c r="C49" s="13">
        <f>+E49*D49</f>
        <v>58270684</v>
      </c>
      <c r="D49" s="13">
        <v>9.9412456842896176E-3</v>
      </c>
      <c r="E49" s="13">
        <v>5861507284.9559002</v>
      </c>
      <c r="F49" s="9"/>
      <c r="G49" s="9"/>
      <c r="H49" s="9"/>
    </row>
    <row r="50" spans="1:8" ht="15.5" x14ac:dyDescent="0.35">
      <c r="A50" s="49" t="s">
        <v>61</v>
      </c>
      <c r="B50" s="57">
        <f t="shared" si="2"/>
        <v>5.6298206404498563E-4</v>
      </c>
      <c r="C50" s="8">
        <f t="shared" si="1"/>
        <v>258979035.69999999</v>
      </c>
      <c r="D50" s="8"/>
      <c r="E50" s="8"/>
      <c r="F50" s="8"/>
      <c r="G50" s="8"/>
      <c r="H50" s="8">
        <v>258979035.69999999</v>
      </c>
    </row>
    <row r="51" spans="1:8" x14ac:dyDescent="0.35">
      <c r="A51" t="s">
        <v>62</v>
      </c>
      <c r="B51" s="57">
        <f t="shared" si="2"/>
        <v>1.8854553000378761E-4</v>
      </c>
      <c r="C51" s="11">
        <f>+F51*D51</f>
        <v>86733384</v>
      </c>
      <c r="D51" s="11">
        <v>1.0338445312918831E-2</v>
      </c>
      <c r="E51" s="11"/>
      <c r="F51" s="11">
        <v>8389402988.0507002</v>
      </c>
      <c r="G51" s="9"/>
      <c r="H51" s="9"/>
    </row>
    <row r="52" spans="1:8" ht="15.5" x14ac:dyDescent="0.35">
      <c r="A52" s="55" t="s">
        <v>63</v>
      </c>
      <c r="B52" s="57">
        <f t="shared" si="2"/>
        <v>2.0545751483275353E-4</v>
      </c>
      <c r="C52" s="8">
        <f t="shared" si="1"/>
        <v>94513115.900000006</v>
      </c>
      <c r="D52" s="8"/>
      <c r="E52" s="8"/>
      <c r="F52" s="8"/>
      <c r="G52" s="8"/>
      <c r="H52" s="8">
        <v>94513115.900000006</v>
      </c>
    </row>
    <row r="53" spans="1:8" ht="15.5" x14ac:dyDescent="0.35">
      <c r="A53" s="49" t="s">
        <v>64</v>
      </c>
      <c r="B53" s="57">
        <f t="shared" si="2"/>
        <v>1.8422013178697766E-3</v>
      </c>
      <c r="C53" s="8">
        <f t="shared" si="1"/>
        <v>847436448.39999998</v>
      </c>
      <c r="D53" s="8"/>
      <c r="E53" s="8"/>
      <c r="F53" s="8"/>
      <c r="G53" s="8"/>
      <c r="H53" s="8">
        <v>847436448.39999998</v>
      </c>
    </row>
    <row r="54" spans="1:8" x14ac:dyDescent="0.35">
      <c r="A54" t="s">
        <v>65</v>
      </c>
      <c r="B54" s="57">
        <f t="shared" si="2"/>
        <v>1.4890885388790377E-3</v>
      </c>
      <c r="C54" s="8">
        <f t="shared" si="1"/>
        <v>685000000</v>
      </c>
      <c r="D54" s="8"/>
      <c r="E54" s="8"/>
      <c r="F54" s="8"/>
      <c r="G54" s="8"/>
      <c r="H54" s="8">
        <v>685000000</v>
      </c>
    </row>
    <row r="55" spans="1:8" x14ac:dyDescent="0.35">
      <c r="A55" t="s">
        <v>66</v>
      </c>
      <c r="B55" s="57">
        <f t="shared" si="2"/>
        <v>7.6537799566837395E-3</v>
      </c>
      <c r="C55" s="8">
        <f t="shared" si="1"/>
        <v>3520837837</v>
      </c>
      <c r="D55" s="8"/>
      <c r="E55" s="8"/>
      <c r="F55" s="8"/>
      <c r="G55" s="8"/>
      <c r="H55" s="8">
        <v>3520837837</v>
      </c>
    </row>
    <row r="56" spans="1:8" ht="15.5" x14ac:dyDescent="0.35">
      <c r="A56" s="49" t="s">
        <v>67</v>
      </c>
      <c r="B56" s="57">
        <f t="shared" si="2"/>
        <v>1.5626141052176003E-2</v>
      </c>
      <c r="C56" s="8">
        <f t="shared" si="1"/>
        <v>7188227121</v>
      </c>
      <c r="D56" s="8"/>
      <c r="E56" s="8"/>
      <c r="F56" s="8"/>
      <c r="G56" s="8"/>
      <c r="H56" s="8">
        <v>7188227121</v>
      </c>
    </row>
    <row r="57" spans="1:8" x14ac:dyDescent="0.35">
      <c r="A57" t="s">
        <v>68</v>
      </c>
      <c r="B57" s="57">
        <f t="shared" si="2"/>
        <v>1.0139782262345203E-2</v>
      </c>
      <c r="C57" s="8">
        <f t="shared" si="1"/>
        <v>4664431072</v>
      </c>
      <c r="D57" s="8"/>
      <c r="E57" s="8"/>
      <c r="F57" s="8"/>
      <c r="G57" s="8"/>
      <c r="H57" s="8">
        <v>4664431072</v>
      </c>
    </row>
    <row r="58" spans="1:8" x14ac:dyDescent="0.35">
      <c r="A58" t="s">
        <v>69</v>
      </c>
      <c r="B58" s="57">
        <f t="shared" si="2"/>
        <v>1.1115216448678749E-3</v>
      </c>
      <c r="C58" s="8">
        <f t="shared" si="1"/>
        <v>511314342.19999999</v>
      </c>
      <c r="D58" s="8"/>
      <c r="E58" s="8"/>
      <c r="F58" s="8"/>
      <c r="G58" s="8"/>
      <c r="H58" s="8">
        <v>511314342.19999999</v>
      </c>
    </row>
    <row r="59" spans="1:8" x14ac:dyDescent="0.35">
      <c r="A59" s="52" t="s">
        <v>70</v>
      </c>
      <c r="B59" s="57">
        <f t="shared" si="2"/>
        <v>7.3559143654725368E-5</v>
      </c>
      <c r="C59" s="8">
        <f t="shared" si="1"/>
        <v>33838158.100000001</v>
      </c>
      <c r="D59" s="8"/>
      <c r="E59" s="8"/>
      <c r="F59" s="8"/>
      <c r="G59" s="8"/>
      <c r="H59" s="8">
        <v>33838158.100000001</v>
      </c>
    </row>
    <row r="60" spans="1:8" x14ac:dyDescent="0.35">
      <c r="A60" t="s">
        <v>71</v>
      </c>
      <c r="B60" s="57">
        <f t="shared" si="2"/>
        <v>5.3854536766491845E-4</v>
      </c>
      <c r="C60" s="8">
        <f t="shared" si="1"/>
        <v>247737839.09999999</v>
      </c>
      <c r="D60" s="8"/>
      <c r="E60" s="8"/>
      <c r="F60" s="8"/>
      <c r="G60" s="8"/>
      <c r="H60" s="8">
        <v>247737839.09999999</v>
      </c>
    </row>
    <row r="61" spans="1:8" ht="15.5" x14ac:dyDescent="0.35">
      <c r="A61" s="49" t="s">
        <v>72</v>
      </c>
      <c r="B61" s="57">
        <f t="shared" si="2"/>
        <v>1.0139224117179202E-3</v>
      </c>
      <c r="C61" s="8">
        <f t="shared" si="1"/>
        <v>466417431.80000001</v>
      </c>
      <c r="D61" s="8"/>
      <c r="E61" s="8"/>
      <c r="F61" s="8"/>
      <c r="G61" s="8"/>
      <c r="H61" s="8">
        <v>466417431.80000001</v>
      </c>
    </row>
    <row r="62" spans="1:8" x14ac:dyDescent="0.35">
      <c r="A62" t="s">
        <v>73</v>
      </c>
      <c r="B62" s="57">
        <f t="shared" si="2"/>
        <v>1.4196544111224105E-4</v>
      </c>
      <c r="C62" s="8">
        <f t="shared" si="1"/>
        <v>65305940.259999998</v>
      </c>
      <c r="D62" s="8"/>
      <c r="E62" s="8"/>
      <c r="F62" s="8"/>
      <c r="G62" s="8"/>
      <c r="H62" s="8">
        <v>65305940.259999998</v>
      </c>
    </row>
    <row r="63" spans="1:8" x14ac:dyDescent="0.35">
      <c r="A63" t="s">
        <v>74</v>
      </c>
      <c r="B63" s="57">
        <f t="shared" si="2"/>
        <v>3.755501618394174E-4</v>
      </c>
      <c r="C63" s="8">
        <f t="shared" si="1"/>
        <v>172757934.90000001</v>
      </c>
      <c r="D63" s="8"/>
      <c r="E63" s="8"/>
      <c r="F63" s="8"/>
      <c r="G63" s="8"/>
      <c r="H63" s="8">
        <v>172757934.90000001</v>
      </c>
    </row>
    <row r="64" spans="1:8" ht="15.5" x14ac:dyDescent="0.35">
      <c r="A64" s="49" t="s">
        <v>75</v>
      </c>
      <c r="B64" s="57">
        <f t="shared" si="2"/>
        <v>1.5129402315009505E-3</v>
      </c>
      <c r="C64" s="8">
        <f t="shared" si="1"/>
        <v>695972087.29999995</v>
      </c>
      <c r="D64" s="8"/>
      <c r="E64" s="8"/>
      <c r="F64" s="8"/>
      <c r="G64" s="8"/>
      <c r="H64" s="8">
        <v>695972087.29999995</v>
      </c>
    </row>
    <row r="65" spans="1:8" x14ac:dyDescent="0.35">
      <c r="A65" t="s">
        <v>76</v>
      </c>
      <c r="B65" s="57">
        <f t="shared" si="2"/>
        <v>1.8477740993389521E-5</v>
      </c>
      <c r="C65" s="8">
        <f t="shared" si="1"/>
        <v>8500000</v>
      </c>
      <c r="D65" s="8"/>
      <c r="E65" s="8"/>
      <c r="F65" s="8"/>
      <c r="G65" s="8"/>
      <c r="H65" s="8">
        <v>8500000</v>
      </c>
    </row>
    <row r="66" spans="1:8" x14ac:dyDescent="0.35">
      <c r="A66" s="51" t="s">
        <v>77</v>
      </c>
      <c r="B66" s="57">
        <f t="shared" si="2"/>
        <v>3.8870424696311212E-5</v>
      </c>
      <c r="C66" s="8">
        <f t="shared" si="1"/>
        <v>17880898.43</v>
      </c>
      <c r="D66" s="8"/>
      <c r="E66" s="8"/>
      <c r="F66" s="8"/>
      <c r="G66" s="8"/>
      <c r="H66" s="8">
        <v>17880898.43</v>
      </c>
    </row>
    <row r="67" spans="1:8" ht="15.5" x14ac:dyDescent="0.35">
      <c r="A67" s="49" t="s">
        <v>78</v>
      </c>
      <c r="B67" s="57">
        <f t="shared" si="2"/>
        <v>7.9840370300302064E-4</v>
      </c>
      <c r="C67" s="8">
        <f t="shared" si="1"/>
        <v>367276036.5</v>
      </c>
      <c r="D67" s="8"/>
      <c r="E67" s="8"/>
      <c r="F67" s="8"/>
      <c r="G67" s="8"/>
      <c r="H67" s="8">
        <v>367276036.5</v>
      </c>
    </row>
    <row r="68" spans="1:8" x14ac:dyDescent="0.35">
      <c r="A68" t="s">
        <v>79</v>
      </c>
      <c r="B68" s="57">
        <f t="shared" ref="B68:B99" si="3">C68/SUM($C$4:$C$117)</f>
        <v>3.5391447730430815E-5</v>
      </c>
      <c r="C68" s="13">
        <f>+E68*D68</f>
        <v>16280524</v>
      </c>
      <c r="D68" s="13">
        <v>9.9412455115465755E-3</v>
      </c>
      <c r="E68" s="13">
        <v>1637674472.58902</v>
      </c>
      <c r="F68" s="9"/>
      <c r="G68" s="9"/>
      <c r="H68" s="9"/>
    </row>
    <row r="69" spans="1:8" ht="15.5" x14ac:dyDescent="0.35">
      <c r="A69" s="49" t="s">
        <v>80</v>
      </c>
      <c r="B69" s="57">
        <f t="shared" si="3"/>
        <v>9.9100786642476927E-6</v>
      </c>
      <c r="C69" s="8">
        <f t="shared" ref="C69:C115" si="4">+H69</f>
        <v>4558764.4440000001</v>
      </c>
      <c r="D69" s="8"/>
      <c r="E69" s="8"/>
      <c r="F69" s="8"/>
      <c r="G69" s="8"/>
      <c r="H69" s="8">
        <v>4558764.4440000001</v>
      </c>
    </row>
    <row r="70" spans="1:8" x14ac:dyDescent="0.35">
      <c r="A70" s="54" t="s">
        <v>81</v>
      </c>
      <c r="B70" s="57">
        <f t="shared" si="3"/>
        <v>2.8563816632002308E-4</v>
      </c>
      <c r="C70" s="8">
        <f t="shared" si="4"/>
        <v>131397253.3</v>
      </c>
      <c r="D70" s="8"/>
      <c r="E70" s="8"/>
      <c r="F70" s="8"/>
      <c r="G70" s="8"/>
      <c r="H70" s="8">
        <v>131397253.3</v>
      </c>
    </row>
    <row r="71" spans="1:8" ht="15.5" x14ac:dyDescent="0.35">
      <c r="A71" s="53" t="s">
        <v>82</v>
      </c>
      <c r="B71" s="57">
        <f t="shared" si="3"/>
        <v>3.8473296956562715E-5</v>
      </c>
      <c r="C71" s="8">
        <f t="shared" si="4"/>
        <v>17698214.530000001</v>
      </c>
      <c r="D71" s="8"/>
      <c r="E71" s="8"/>
      <c r="F71" s="8"/>
      <c r="G71" s="8"/>
      <c r="H71" s="8">
        <v>17698214.530000001</v>
      </c>
    </row>
    <row r="72" spans="1:8" x14ac:dyDescent="0.35">
      <c r="A72" s="54" t="s">
        <v>83</v>
      </c>
      <c r="B72" s="57">
        <f t="shared" si="3"/>
        <v>6.4346015694627032E-5</v>
      </c>
      <c r="C72" s="8">
        <f t="shared" si="4"/>
        <v>29600000</v>
      </c>
      <c r="D72" s="8"/>
      <c r="E72" s="8"/>
      <c r="F72" s="8"/>
      <c r="G72" s="8"/>
      <c r="H72" s="8">
        <v>29600000</v>
      </c>
    </row>
    <row r="73" spans="1:8" x14ac:dyDescent="0.35">
      <c r="A73" s="54" t="s">
        <v>84</v>
      </c>
      <c r="B73" s="57">
        <f t="shared" si="3"/>
        <v>9.3777448894266462E-4</v>
      </c>
      <c r="C73" s="8">
        <f t="shared" si="4"/>
        <v>431388401.80000001</v>
      </c>
      <c r="D73" s="8"/>
      <c r="E73" s="8"/>
      <c r="F73" s="8"/>
      <c r="G73" s="8"/>
      <c r="H73" s="8">
        <v>431388401.80000001</v>
      </c>
    </row>
    <row r="74" spans="1:8" x14ac:dyDescent="0.35">
      <c r="A74" t="s">
        <v>85</v>
      </c>
      <c r="B74" s="57">
        <f t="shared" si="3"/>
        <v>9.1771908255470352E-4</v>
      </c>
      <c r="C74" s="8">
        <f t="shared" si="4"/>
        <v>422162655.30000001</v>
      </c>
      <c r="D74" s="8"/>
      <c r="E74" s="8"/>
      <c r="F74" s="8"/>
      <c r="G74" s="8"/>
      <c r="H74" s="8">
        <v>422162655.30000001</v>
      </c>
    </row>
    <row r="75" spans="1:8" x14ac:dyDescent="0.35">
      <c r="A75" t="s">
        <v>86</v>
      </c>
      <c r="B75" s="57">
        <f t="shared" si="3"/>
        <v>2.7458646378436346E-4</v>
      </c>
      <c r="C75" s="8">
        <f t="shared" si="4"/>
        <v>126313327.09999999</v>
      </c>
      <c r="D75" s="8"/>
      <c r="E75" s="8"/>
      <c r="F75" s="8"/>
      <c r="G75" s="8"/>
      <c r="H75" s="8">
        <v>126313327.09999999</v>
      </c>
    </row>
    <row r="76" spans="1:8" ht="15.5" x14ac:dyDescent="0.35">
      <c r="A76" s="49" t="s">
        <v>87</v>
      </c>
      <c r="B76" s="57">
        <f t="shared" si="3"/>
        <v>1.6137962604113915E-3</v>
      </c>
      <c r="C76" s="8">
        <f t="shared" si="4"/>
        <v>742367165.89999998</v>
      </c>
      <c r="D76" s="8"/>
      <c r="E76" s="8"/>
      <c r="F76" s="8"/>
      <c r="G76" s="8"/>
      <c r="H76" s="8">
        <v>742367165.89999998</v>
      </c>
    </row>
    <row r="77" spans="1:8" x14ac:dyDescent="0.35">
      <c r="A77" t="s">
        <v>88</v>
      </c>
      <c r="B77" s="57">
        <f t="shared" si="3"/>
        <v>5.3339982787083682E-4</v>
      </c>
      <c r="C77" s="8">
        <f t="shared" si="4"/>
        <v>245370824.19999999</v>
      </c>
      <c r="D77" s="8"/>
      <c r="E77" s="8"/>
      <c r="F77" s="8"/>
      <c r="G77" s="8"/>
      <c r="H77" s="8">
        <v>245370824.19999999</v>
      </c>
    </row>
    <row r="78" spans="1:8" ht="15.5" x14ac:dyDescent="0.35">
      <c r="A78" s="49" t="s">
        <v>89</v>
      </c>
      <c r="B78" s="57">
        <f t="shared" si="3"/>
        <v>3.4646851288546139E-5</v>
      </c>
      <c r="C78" s="8">
        <f t="shared" si="4"/>
        <v>15938000</v>
      </c>
      <c r="D78" s="8"/>
      <c r="E78" s="8"/>
      <c r="F78" s="8"/>
      <c r="G78" s="8"/>
      <c r="H78" s="8">
        <v>15938000</v>
      </c>
    </row>
    <row r="79" spans="1:8" x14ac:dyDescent="0.35">
      <c r="A79" s="49" t="s">
        <v>90</v>
      </c>
      <c r="B79" s="57">
        <f t="shared" si="3"/>
        <v>4.6167065490331074E-4</v>
      </c>
      <c r="C79" s="8">
        <f t="shared" si="4"/>
        <v>212374476.30000001</v>
      </c>
      <c r="D79" s="8"/>
      <c r="E79" s="8"/>
      <c r="F79" s="8"/>
      <c r="G79" s="8"/>
      <c r="H79" s="8">
        <v>212374476.30000001</v>
      </c>
    </row>
    <row r="80" spans="1:8" x14ac:dyDescent="0.35">
      <c r="A80" s="49" t="s">
        <v>91</v>
      </c>
      <c r="B80" s="57">
        <f t="shared" si="3"/>
        <v>2.5556117928321321E-5</v>
      </c>
      <c r="C80" s="16">
        <f>+G80*D80</f>
        <v>11756145</v>
      </c>
      <c r="D80" s="16">
        <v>5.24477790383014E-3</v>
      </c>
      <c r="E80" s="16"/>
      <c r="F80" s="16"/>
      <c r="G80" s="16">
        <v>2241495296</v>
      </c>
      <c r="H80" s="9"/>
    </row>
    <row r="81" spans="1:8" ht="15.5" x14ac:dyDescent="0.35">
      <c r="A81" s="49" t="s">
        <v>92</v>
      </c>
      <c r="B81" s="57">
        <f t="shared" si="3"/>
        <v>3.1701934144576166E-5</v>
      </c>
      <c r="C81" s="8">
        <f t="shared" si="4"/>
        <v>14583300</v>
      </c>
      <c r="D81" s="8"/>
      <c r="E81" s="8"/>
      <c r="F81" s="8"/>
      <c r="G81" s="8"/>
      <c r="H81" s="8">
        <v>14583300</v>
      </c>
    </row>
    <row r="82" spans="1:8" x14ac:dyDescent="0.35">
      <c r="A82" t="s">
        <v>93</v>
      </c>
      <c r="B82" s="57">
        <f t="shared" si="3"/>
        <v>1.8826656517862439E-4</v>
      </c>
      <c r="C82" s="8">
        <f t="shared" si="4"/>
        <v>86605056.569999993</v>
      </c>
      <c r="D82" s="8"/>
      <c r="E82" s="8"/>
      <c r="F82" s="8"/>
      <c r="G82" s="8"/>
      <c r="H82" s="8">
        <v>86605056.569999993</v>
      </c>
    </row>
    <row r="83" spans="1:8" x14ac:dyDescent="0.35">
      <c r="A83" t="s">
        <v>94</v>
      </c>
      <c r="B83" s="57">
        <f t="shared" si="3"/>
        <v>2.2890323431161164E-4</v>
      </c>
      <c r="C83" s="8">
        <f t="shared" si="4"/>
        <v>105298450.3</v>
      </c>
      <c r="D83" s="8"/>
      <c r="E83" s="8"/>
      <c r="F83" s="8"/>
      <c r="G83" s="8"/>
      <c r="H83" s="8">
        <v>105298450.3</v>
      </c>
    </row>
    <row r="84" spans="1:8" x14ac:dyDescent="0.35">
      <c r="A84" t="s">
        <v>95</v>
      </c>
      <c r="B84" s="57">
        <f t="shared" si="3"/>
        <v>1.5258289771335209E-5</v>
      </c>
      <c r="C84" s="8">
        <f t="shared" si="4"/>
        <v>7019010.7709999997</v>
      </c>
      <c r="D84" s="8"/>
      <c r="E84" s="8"/>
      <c r="F84" s="8"/>
      <c r="G84" s="8"/>
      <c r="H84" s="8">
        <v>7019010.7709999997</v>
      </c>
    </row>
    <row r="85" spans="1:8" x14ac:dyDescent="0.35">
      <c r="A85" t="s">
        <v>96</v>
      </c>
      <c r="B85" s="57">
        <f t="shared" si="3"/>
        <v>2.9955997940870396E-4</v>
      </c>
      <c r="C85" s="8">
        <f t="shared" si="4"/>
        <v>137801467.5</v>
      </c>
      <c r="D85" s="8"/>
      <c r="E85" s="8"/>
      <c r="F85" s="8"/>
      <c r="G85" s="8"/>
      <c r="H85" s="8">
        <v>137801467.5</v>
      </c>
    </row>
    <row r="86" spans="1:8" x14ac:dyDescent="0.35">
      <c r="A86" s="52" t="s">
        <v>97</v>
      </c>
      <c r="B86" s="57">
        <f t="shared" si="3"/>
        <v>2.7659460924117667E-5</v>
      </c>
      <c r="C86" s="11">
        <f>+F86*D86</f>
        <v>12723710</v>
      </c>
      <c r="D86" s="11">
        <v>1.0338445132777985E-2</v>
      </c>
      <c r="E86" s="11"/>
      <c r="F86" s="11">
        <v>1230717950</v>
      </c>
      <c r="G86" s="9"/>
      <c r="H86" s="9"/>
    </row>
    <row r="87" spans="1:8" ht="15.5" x14ac:dyDescent="0.35">
      <c r="A87" s="53" t="s">
        <v>98</v>
      </c>
      <c r="B87" s="57">
        <f t="shared" si="3"/>
        <v>1.6091361693503848E-5</v>
      </c>
      <c r="C87" s="8">
        <f t="shared" si="4"/>
        <v>7402234.6370000001</v>
      </c>
      <c r="D87" s="8"/>
      <c r="E87" s="8"/>
      <c r="F87" s="8"/>
      <c r="G87" s="8"/>
      <c r="H87" s="8">
        <v>7402234.6370000001</v>
      </c>
    </row>
    <row r="88" spans="1:8" x14ac:dyDescent="0.35">
      <c r="A88" s="54" t="s">
        <v>99</v>
      </c>
      <c r="B88" s="57">
        <f t="shared" si="3"/>
        <v>3.4781630105203804E-5</v>
      </c>
      <c r="C88" s="8">
        <f t="shared" si="4"/>
        <v>16000000</v>
      </c>
      <c r="D88" s="8"/>
      <c r="E88" s="8"/>
      <c r="F88" s="8"/>
      <c r="G88" s="8"/>
      <c r="H88" s="8">
        <v>16000000</v>
      </c>
    </row>
    <row r="89" spans="1:8" x14ac:dyDescent="0.35">
      <c r="A89" t="s">
        <v>100</v>
      </c>
      <c r="B89" s="57">
        <f t="shared" si="3"/>
        <v>1.780430667977415E-5</v>
      </c>
      <c r="C89" s="13">
        <f>+E89*D89</f>
        <v>8190211.5</v>
      </c>
      <c r="D89" s="13">
        <v>9.9412454985733333E-3</v>
      </c>
      <c r="E89" s="13">
        <v>823861708.39210999</v>
      </c>
      <c r="F89" s="9"/>
      <c r="G89" s="9"/>
      <c r="H89" s="9"/>
    </row>
    <row r="90" spans="1:8" x14ac:dyDescent="0.35">
      <c r="A90" s="52" t="s">
        <v>101</v>
      </c>
      <c r="B90" s="57">
        <f t="shared" si="3"/>
        <v>1.0179813588227074E-5</v>
      </c>
      <c r="C90" s="13">
        <f>+E90*D90</f>
        <v>4682846</v>
      </c>
      <c r="D90" s="13">
        <v>9.9412457962800918E-3</v>
      </c>
      <c r="E90" s="13">
        <v>471052229.86763602</v>
      </c>
      <c r="F90" s="9"/>
      <c r="G90" s="9"/>
      <c r="H90" s="9"/>
    </row>
    <row r="91" spans="1:8" x14ac:dyDescent="0.35">
      <c r="A91" t="s">
        <v>102</v>
      </c>
      <c r="B91" s="57">
        <f t="shared" si="3"/>
        <v>6.1073434834780572E-6</v>
      </c>
      <c r="C91" s="8">
        <f t="shared" si="4"/>
        <v>2809457.0449999999</v>
      </c>
      <c r="D91" s="8"/>
      <c r="E91" s="8"/>
      <c r="F91" s="8"/>
      <c r="G91" s="8"/>
      <c r="H91" s="8">
        <v>2809457.0449999999</v>
      </c>
    </row>
    <row r="92" spans="1:8" x14ac:dyDescent="0.35">
      <c r="A92" t="s">
        <v>103</v>
      </c>
      <c r="B92" s="57">
        <f t="shared" si="3"/>
        <v>1.8984248481796549E-4</v>
      </c>
      <c r="C92" s="8">
        <f t="shared" si="4"/>
        <v>87330000</v>
      </c>
      <c r="D92" s="8"/>
      <c r="E92" s="8"/>
      <c r="F92" s="8"/>
      <c r="G92" s="8"/>
      <c r="H92" s="8">
        <v>87330000</v>
      </c>
    </row>
    <row r="93" spans="1:8" ht="15.5" x14ac:dyDescent="0.35">
      <c r="A93" s="49" t="s">
        <v>104</v>
      </c>
      <c r="B93" s="57">
        <f t="shared" si="3"/>
        <v>8.3824449402825096E-6</v>
      </c>
      <c r="C93" s="8">
        <f t="shared" si="4"/>
        <v>3856033.16</v>
      </c>
      <c r="D93" s="8"/>
      <c r="E93" s="8"/>
      <c r="F93" s="8"/>
      <c r="G93" s="8"/>
      <c r="H93" s="8">
        <v>3856033.16</v>
      </c>
    </row>
    <row r="94" spans="1:8" x14ac:dyDescent="0.35">
      <c r="A94" s="51" t="s">
        <v>105</v>
      </c>
      <c r="B94" s="57">
        <f t="shared" si="3"/>
        <v>2.9960753502723564E-6</v>
      </c>
      <c r="C94" s="8">
        <f t="shared" si="4"/>
        <v>1378233.4369999999</v>
      </c>
      <c r="D94" s="8"/>
      <c r="E94" s="8"/>
      <c r="F94" s="8"/>
      <c r="G94" s="8"/>
      <c r="H94" s="8">
        <v>1378233.4369999999</v>
      </c>
    </row>
    <row r="95" spans="1:8" x14ac:dyDescent="0.35">
      <c r="A95" t="s">
        <v>106</v>
      </c>
      <c r="B95" s="57">
        <f t="shared" si="3"/>
        <v>5.6551446953421161E-6</v>
      </c>
      <c r="C95" s="13">
        <f>+E95*D95</f>
        <v>2601439.75</v>
      </c>
      <c r="D95" s="13">
        <v>9.9412458626657197E-3</v>
      </c>
      <c r="E95" s="13">
        <v>261681461.854765</v>
      </c>
      <c r="F95" s="9"/>
      <c r="G95" s="9"/>
      <c r="H95" s="9"/>
    </row>
    <row r="96" spans="1:8" x14ac:dyDescent="0.35">
      <c r="A96" t="s">
        <v>107</v>
      </c>
      <c r="B96" s="57">
        <f t="shared" si="3"/>
        <v>2.2077101050520375E-4</v>
      </c>
      <c r="C96" s="8">
        <f t="shared" si="4"/>
        <v>101557522.09999999</v>
      </c>
      <c r="D96" s="8"/>
      <c r="E96" s="8"/>
      <c r="F96" s="8"/>
      <c r="G96" s="8"/>
      <c r="H96" s="8">
        <v>101557522.09999999</v>
      </c>
    </row>
    <row r="97" spans="1:8" x14ac:dyDescent="0.35">
      <c r="A97" t="s">
        <v>108</v>
      </c>
      <c r="B97" s="57">
        <f t="shared" si="3"/>
        <v>2.7732967008178282E-6</v>
      </c>
      <c r="C97" s="13">
        <f>+E97*D97</f>
        <v>1275752.375</v>
      </c>
      <c r="D97" s="13">
        <v>9.9412456737512991E-3</v>
      </c>
      <c r="E97" s="13">
        <v>128329227.22838201</v>
      </c>
      <c r="F97" s="9"/>
      <c r="G97" s="9"/>
      <c r="H97" s="9"/>
    </row>
    <row r="98" spans="1:8" ht="15.5" x14ac:dyDescent="0.35">
      <c r="A98" s="49" t="s">
        <v>109</v>
      </c>
      <c r="B98" s="57">
        <f t="shared" si="3"/>
        <v>2.5004157370922435E-5</v>
      </c>
      <c r="C98" s="16">
        <f>+G98*D98</f>
        <v>11502236</v>
      </c>
      <c r="D98" s="16">
        <v>5.2447776036675829E-3</v>
      </c>
      <c r="E98" s="16"/>
      <c r="F98" s="16"/>
      <c r="G98" s="16">
        <v>2193083648</v>
      </c>
      <c r="H98" s="9"/>
    </row>
    <row r="99" spans="1:8" x14ac:dyDescent="0.35">
      <c r="A99" s="51" t="s">
        <v>110</v>
      </c>
      <c r="B99" s="57">
        <f t="shared" si="3"/>
        <v>2.4143895422448096E-6</v>
      </c>
      <c r="C99" s="8">
        <f t="shared" si="4"/>
        <v>1110650.4369999999</v>
      </c>
      <c r="D99" s="8"/>
      <c r="E99" s="8"/>
      <c r="F99" s="8"/>
      <c r="G99" s="8"/>
      <c r="H99" s="8">
        <v>1110650.4369999999</v>
      </c>
    </row>
    <row r="100" spans="1:8" x14ac:dyDescent="0.35">
      <c r="A100" t="s">
        <v>111</v>
      </c>
      <c r="B100" s="57">
        <f t="shared" ref="B100:B115" si="5">C100/SUM($C$4:$C$117)</f>
        <v>1.8918430133613346E-4</v>
      </c>
      <c r="C100" s="8">
        <f t="shared" si="4"/>
        <v>87027227.079999998</v>
      </c>
      <c r="D100" s="8"/>
      <c r="E100" s="8"/>
      <c r="F100" s="8"/>
      <c r="G100" s="8"/>
      <c r="H100" s="8">
        <v>87027227.079999998</v>
      </c>
    </row>
    <row r="101" spans="1:8" x14ac:dyDescent="0.35">
      <c r="A101" s="51" t="s">
        <v>112</v>
      </c>
      <c r="B101" s="57">
        <f t="shared" si="5"/>
        <v>5.752358284124886E-7</v>
      </c>
      <c r="C101" s="8">
        <f t="shared" si="4"/>
        <v>264615.92589999997</v>
      </c>
      <c r="D101" s="8"/>
      <c r="E101" s="8"/>
      <c r="F101" s="8"/>
      <c r="G101" s="8"/>
      <c r="H101" s="8">
        <v>264615.92589999997</v>
      </c>
    </row>
    <row r="102" spans="1:8" x14ac:dyDescent="0.35">
      <c r="A102" t="s">
        <v>113</v>
      </c>
      <c r="B102" s="57">
        <f t="shared" si="5"/>
        <v>9.1336221317986471E-6</v>
      </c>
      <c r="C102" s="8">
        <f t="shared" si="4"/>
        <v>4201584.3899999997</v>
      </c>
      <c r="D102" s="8"/>
      <c r="E102" s="8"/>
      <c r="F102" s="8"/>
      <c r="G102" s="8"/>
      <c r="H102" s="8">
        <v>4201584.3899999997</v>
      </c>
    </row>
    <row r="103" spans="1:8" x14ac:dyDescent="0.35">
      <c r="A103" s="51" t="s">
        <v>114</v>
      </c>
      <c r="B103" s="57">
        <f t="shared" si="5"/>
        <v>1.2750369525819096E-6</v>
      </c>
      <c r="C103" s="13">
        <f>+E103*D103</f>
        <v>586533.5</v>
      </c>
      <c r="D103" s="13">
        <v>9.9412457627118637E-3</v>
      </c>
      <c r="E103" s="13">
        <v>59000000</v>
      </c>
      <c r="F103" s="9"/>
      <c r="G103" s="9"/>
      <c r="H103" s="9"/>
    </row>
    <row r="104" spans="1:8" x14ac:dyDescent="0.35">
      <c r="A104" s="51" t="s">
        <v>115</v>
      </c>
      <c r="B104" s="57">
        <f t="shared" si="5"/>
        <v>9.2456980024271511E-7</v>
      </c>
      <c r="C104" s="8">
        <f t="shared" si="4"/>
        <v>425314.07410000003</v>
      </c>
      <c r="D104" s="8"/>
      <c r="E104" s="8"/>
      <c r="F104" s="8"/>
      <c r="G104" s="8"/>
      <c r="H104" s="8">
        <v>425314.07410000003</v>
      </c>
    </row>
    <row r="105" spans="1:8" x14ac:dyDescent="0.35">
      <c r="A105" t="s">
        <v>116</v>
      </c>
      <c r="B105" s="57">
        <f t="shared" si="5"/>
        <v>5.6417054191119142E-6</v>
      </c>
      <c r="C105" s="8">
        <f t="shared" si="4"/>
        <v>2595257.5090000001</v>
      </c>
      <c r="D105" s="8"/>
      <c r="E105" s="8"/>
      <c r="F105" s="8"/>
      <c r="G105" s="8"/>
      <c r="H105" s="8">
        <v>2595257.5090000001</v>
      </c>
    </row>
    <row r="106" spans="1:8" ht="15.5" x14ac:dyDescent="0.35">
      <c r="A106" s="49" t="s">
        <v>117</v>
      </c>
      <c r="B106" s="57">
        <f t="shared" si="5"/>
        <v>1.7950959675392098E-6</v>
      </c>
      <c r="C106" s="8">
        <f t="shared" si="4"/>
        <v>825767.37760000001</v>
      </c>
      <c r="D106" s="8"/>
      <c r="E106" s="8"/>
      <c r="F106" s="8"/>
      <c r="G106" s="8"/>
      <c r="H106" s="8">
        <v>825767.37760000001</v>
      </c>
    </row>
    <row r="107" spans="1:8" x14ac:dyDescent="0.35">
      <c r="A107" t="s">
        <v>118</v>
      </c>
      <c r="B107" s="57">
        <f t="shared" si="5"/>
        <v>1.1253324597751714E-4</v>
      </c>
      <c r="C107" s="8">
        <f t="shared" si="4"/>
        <v>51766749.579999998</v>
      </c>
      <c r="D107" s="8"/>
      <c r="E107" s="8"/>
      <c r="F107" s="8"/>
      <c r="G107" s="8"/>
      <c r="H107" s="8">
        <v>51766749.579999998</v>
      </c>
    </row>
    <row r="108" spans="1:8" x14ac:dyDescent="0.35">
      <c r="A108" t="s">
        <v>119</v>
      </c>
      <c r="B108" s="57">
        <f t="shared" si="5"/>
        <v>1.8000793814599634E-6</v>
      </c>
      <c r="C108" s="13">
        <f t="shared" ref="C108:C109" si="6">+E108*D108</f>
        <v>828059.8125</v>
      </c>
      <c r="D108" s="13">
        <v>9.9412458801994823E-3</v>
      </c>
      <c r="E108" s="13">
        <v>83295375.899442494</v>
      </c>
      <c r="F108" s="9"/>
      <c r="G108" s="9"/>
      <c r="H108" s="9"/>
    </row>
    <row r="109" spans="1:8" ht="15.5" x14ac:dyDescent="0.35">
      <c r="A109" s="49" t="s">
        <v>120</v>
      </c>
      <c r="B109" s="57">
        <f t="shared" si="5"/>
        <v>4.5149456610159014E-7</v>
      </c>
      <c r="C109" s="13">
        <f t="shared" si="6"/>
        <v>207693.34375</v>
      </c>
      <c r="D109" s="13">
        <v>9.9412457666939458E-3</v>
      </c>
      <c r="E109" s="13">
        <v>20892084.214016002</v>
      </c>
      <c r="F109" s="9"/>
      <c r="G109" s="9"/>
      <c r="H109" s="9"/>
    </row>
    <row r="110" spans="1:8" x14ac:dyDescent="0.35">
      <c r="A110" s="51" t="s">
        <v>121</v>
      </c>
      <c r="B110" s="57">
        <f t="shared" si="5"/>
        <v>1.0086777258002976E-6</v>
      </c>
      <c r="C110" s="8">
        <f t="shared" si="4"/>
        <v>464004.80839999998</v>
      </c>
      <c r="D110" s="8"/>
      <c r="E110" s="8"/>
      <c r="F110" s="8"/>
      <c r="G110" s="8"/>
      <c r="H110" s="8">
        <v>464004.80839999998</v>
      </c>
    </row>
    <row r="111" spans="1:8" x14ac:dyDescent="0.35">
      <c r="A111" t="s">
        <v>122</v>
      </c>
      <c r="B111" s="57">
        <f t="shared" si="5"/>
        <v>7.0254626628194091E-7</v>
      </c>
      <c r="C111" s="13">
        <f>+E111*D111</f>
        <v>323180.375</v>
      </c>
      <c r="D111" s="13">
        <v>9.9412453532095272E-3</v>
      </c>
      <c r="E111" s="13">
        <v>32509043.235278498</v>
      </c>
      <c r="F111" s="9"/>
      <c r="G111" s="9"/>
      <c r="H111" s="9"/>
    </row>
    <row r="112" spans="1:8" x14ac:dyDescent="0.35">
      <c r="A112" t="s">
        <v>123</v>
      </c>
      <c r="B112" s="57">
        <f t="shared" si="5"/>
        <v>7.9799589056388904E-7</v>
      </c>
      <c r="C112" s="13">
        <f>+E112*D112</f>
        <v>367088.4375</v>
      </c>
      <c r="D112" s="13">
        <v>9.9412452736675327E-3</v>
      </c>
      <c r="E112" s="13">
        <v>36925800.278999999</v>
      </c>
      <c r="F112" s="9"/>
      <c r="G112" s="9"/>
      <c r="H112" s="9"/>
    </row>
    <row r="113" spans="1:15" x14ac:dyDescent="0.35">
      <c r="A113" s="51" t="s">
        <v>124</v>
      </c>
      <c r="B113" s="57">
        <f t="shared" si="5"/>
        <v>9.0388761235898381E-8</v>
      </c>
      <c r="C113" s="8">
        <f t="shared" si="4"/>
        <v>41580</v>
      </c>
      <c r="D113" s="8"/>
      <c r="E113" s="8"/>
      <c r="F113" s="8"/>
      <c r="G113" s="8"/>
      <c r="H113" s="8">
        <v>41580</v>
      </c>
    </row>
    <row r="114" spans="1:15" x14ac:dyDescent="0.35">
      <c r="A114" s="51" t="s">
        <v>125</v>
      </c>
      <c r="B114" s="57">
        <f t="shared" si="5"/>
        <v>2.4358544948443776E-7</v>
      </c>
      <c r="C114" s="8">
        <f t="shared" si="4"/>
        <v>112052.4593</v>
      </c>
      <c r="D114" s="8"/>
      <c r="E114" s="8"/>
      <c r="F114" s="8"/>
      <c r="G114" s="8"/>
      <c r="H114" s="8">
        <v>112052.4593</v>
      </c>
    </row>
    <row r="115" spans="1:15" ht="15" thickBot="1" x14ac:dyDescent="0.4">
      <c r="A115" s="52" t="s">
        <v>126</v>
      </c>
      <c r="B115" s="57">
        <f t="shared" si="5"/>
        <v>4.4805108157190314E-8</v>
      </c>
      <c r="C115" s="17">
        <f t="shared" si="4"/>
        <v>20610.929629999999</v>
      </c>
      <c r="D115" s="17"/>
      <c r="E115" s="17"/>
      <c r="F115" s="17"/>
      <c r="G115" s="17"/>
      <c r="H115" s="17">
        <v>20610.929629999999</v>
      </c>
    </row>
    <row r="116" spans="1:15" x14ac:dyDescent="0.35">
      <c r="A116" s="62" t="s">
        <v>133</v>
      </c>
      <c r="B116" s="64">
        <f>+SUM(B4:B115)</f>
        <v>0.99328977560492471</v>
      </c>
    </row>
    <row r="117" spans="1:15" ht="43.5" x14ac:dyDescent="0.35">
      <c r="A117" s="63" t="s">
        <v>127</v>
      </c>
      <c r="B117" s="57">
        <f>C117/SUM($C$4:$C$117)</f>
        <v>6.7102243950751313E-3</v>
      </c>
      <c r="C117" s="58">
        <f>SUM('GSW Alternatives (All)'!C114:C260)</f>
        <v>3086790066.9537354</v>
      </c>
    </row>
    <row r="118" spans="1:15" x14ac:dyDescent="0.35">
      <c r="A118" s="62" t="s">
        <v>132</v>
      </c>
      <c r="B118" s="61">
        <f>+SUM(B116:B117)</f>
        <v>0.99999999999999989</v>
      </c>
    </row>
    <row r="121" spans="1:15" x14ac:dyDescent="0.35">
      <c r="A121" s="123" t="s">
        <v>139</v>
      </c>
    </row>
    <row r="122" spans="1:15" x14ac:dyDescent="0.35">
      <c r="A122" s="160" t="s">
        <v>425</v>
      </c>
    </row>
    <row r="123" spans="1:15" x14ac:dyDescent="0.35">
      <c r="A123" t="s">
        <v>426</v>
      </c>
    </row>
    <row r="124" spans="1:15" x14ac:dyDescent="0.35">
      <c r="A124" t="s">
        <v>427</v>
      </c>
    </row>
    <row r="125" spans="1:15" x14ac:dyDescent="0.35">
      <c r="A125" t="s">
        <v>428</v>
      </c>
    </row>
    <row r="127" spans="1:15" x14ac:dyDescent="0.35">
      <c r="A127" s="123" t="s">
        <v>140</v>
      </c>
    </row>
    <row r="128" spans="1:15" ht="1.5" customHeight="1" x14ac:dyDescent="0.35">
      <c r="A128" s="180" t="s">
        <v>433</v>
      </c>
      <c r="B128" s="180"/>
      <c r="C128" s="180"/>
      <c r="D128" s="180"/>
      <c r="E128" s="180"/>
      <c r="F128" s="180"/>
      <c r="G128" s="180"/>
      <c r="H128" s="180"/>
      <c r="I128" s="180"/>
      <c r="J128" s="180"/>
      <c r="K128" s="180"/>
      <c r="L128" s="180"/>
      <c r="M128" s="180"/>
      <c r="N128" s="180"/>
      <c r="O128" s="180"/>
    </row>
    <row r="129" spans="1:15" x14ac:dyDescent="0.35">
      <c r="A129" s="180"/>
      <c r="B129" s="180"/>
      <c r="C129" s="180"/>
      <c r="D129" s="180"/>
      <c r="E129" s="180"/>
      <c r="F129" s="180"/>
      <c r="G129" s="180"/>
      <c r="H129" s="180"/>
      <c r="I129" s="180"/>
      <c r="J129" s="180"/>
      <c r="K129" s="180"/>
      <c r="L129" s="180"/>
      <c r="M129" s="180"/>
      <c r="N129" s="180"/>
      <c r="O129" s="180"/>
    </row>
    <row r="130" spans="1:15" x14ac:dyDescent="0.35">
      <c r="A130" s="180"/>
      <c r="B130" s="180"/>
      <c r="C130" s="180"/>
      <c r="D130" s="180"/>
      <c r="E130" s="180"/>
      <c r="F130" s="180"/>
      <c r="G130" s="180"/>
      <c r="H130" s="180"/>
      <c r="I130" s="180"/>
      <c r="J130" s="180"/>
      <c r="K130" s="180"/>
      <c r="L130" s="180"/>
      <c r="M130" s="180"/>
      <c r="N130" s="180"/>
      <c r="O130" s="180"/>
    </row>
    <row r="131" spans="1:15" ht="90.75" customHeight="1" x14ac:dyDescent="0.35">
      <c r="A131" s="180"/>
      <c r="B131" s="180"/>
      <c r="C131" s="180"/>
      <c r="D131" s="180"/>
      <c r="E131" s="180"/>
      <c r="F131" s="180"/>
      <c r="G131" s="180"/>
      <c r="H131" s="180"/>
      <c r="I131" s="180"/>
      <c r="J131" s="180"/>
      <c r="K131" s="180"/>
      <c r="L131" s="180"/>
      <c r="M131" s="180"/>
      <c r="N131" s="180"/>
      <c r="O131" s="180"/>
    </row>
    <row r="132" spans="1:15" ht="14.25" customHeight="1" x14ac:dyDescent="0.35"/>
    <row r="133" spans="1:15" s="157" customFormat="1" ht="73.5" customHeight="1" x14ac:dyDescent="0.35">
      <c r="A133" s="180" t="s">
        <v>434</v>
      </c>
      <c r="B133" s="180"/>
      <c r="C133" s="180"/>
      <c r="D133" s="180"/>
      <c r="E133" s="180"/>
      <c r="F133" s="180"/>
      <c r="G133" s="180"/>
      <c r="H133" s="180"/>
      <c r="I133" s="180"/>
      <c r="J133" s="180"/>
      <c r="K133" s="180"/>
      <c r="L133" s="180"/>
      <c r="M133" s="180"/>
      <c r="N133" s="180"/>
      <c r="O133" s="180"/>
    </row>
    <row r="134" spans="1:15" x14ac:dyDescent="0.35">
      <c r="A134" t="s">
        <v>435</v>
      </c>
    </row>
  </sheetData>
  <mergeCells count="5">
    <mergeCell ref="A1:A3"/>
    <mergeCell ref="E2:H2"/>
    <mergeCell ref="B1:H1"/>
    <mergeCell ref="A128:O131"/>
    <mergeCell ref="A133:O13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152"/>
  <sheetViews>
    <sheetView topLeftCell="A4" zoomScale="80" zoomScaleNormal="80" workbookViewId="0">
      <selection sqref="A1:A3"/>
    </sheetView>
  </sheetViews>
  <sheetFormatPr defaultRowHeight="14.5" x14ac:dyDescent="0.35"/>
  <cols>
    <col min="1" max="1" width="25.54296875" customWidth="1"/>
    <col min="2" max="2" width="9.26953125" customWidth="1"/>
    <col min="3" max="3" width="17.54296875" customWidth="1"/>
    <col min="4" max="4" width="15.1796875" customWidth="1"/>
    <col min="10" max="10" width="11.54296875" customWidth="1"/>
    <col min="11" max="11" width="15.1796875" customWidth="1"/>
    <col min="14" max="14" width="15.81640625" customWidth="1"/>
    <col min="15" max="15" width="11.7265625" customWidth="1"/>
    <col min="16" max="16" width="12.81640625" customWidth="1"/>
    <col min="17" max="17" width="12.453125" customWidth="1"/>
    <col min="21" max="21" width="11.81640625" customWidth="1"/>
    <col min="22" max="22" width="15.1796875" customWidth="1"/>
    <col min="25" max="25" width="8.81640625" bestFit="1" customWidth="1"/>
    <col min="26" max="26" width="8.81640625" customWidth="1"/>
    <col min="27" max="27" width="13.54296875" customWidth="1"/>
    <col min="28" max="28" width="14.7265625" customWidth="1"/>
    <col min="29" max="32" width="11.81640625" bestFit="1" customWidth="1"/>
    <col min="33" max="33" width="11.81640625" customWidth="1"/>
    <col min="34" max="34" width="12.1796875" customWidth="1"/>
    <col min="35" max="35" width="16" customWidth="1"/>
    <col min="41" max="41" width="12.1796875" bestFit="1" customWidth="1"/>
    <col min="42" max="42" width="12.1796875" customWidth="1"/>
    <col min="43" max="43" width="12.1796875" bestFit="1" customWidth="1"/>
  </cols>
  <sheetData>
    <row r="1" spans="1:43" ht="28.5" customHeight="1" x14ac:dyDescent="0.35">
      <c r="A1" s="206" t="s">
        <v>14</v>
      </c>
      <c r="B1" s="191" t="s">
        <v>0</v>
      </c>
      <c r="C1" s="192"/>
      <c r="D1" s="192"/>
      <c r="E1" s="192"/>
      <c r="F1" s="192"/>
      <c r="G1" s="192"/>
      <c r="H1" s="193"/>
      <c r="I1" s="188" t="s">
        <v>1</v>
      </c>
      <c r="J1" s="189"/>
      <c r="K1" s="189"/>
      <c r="L1" s="189"/>
      <c r="M1" s="189"/>
      <c r="N1" s="190"/>
      <c r="O1" s="194" t="s">
        <v>2</v>
      </c>
      <c r="P1" s="195"/>
      <c r="Q1" s="195"/>
      <c r="R1" s="195"/>
      <c r="S1" s="196"/>
      <c r="T1" s="200" t="s">
        <v>3</v>
      </c>
      <c r="U1" s="201"/>
      <c r="V1" s="201"/>
      <c r="W1" s="201"/>
      <c r="X1" s="201"/>
      <c r="Y1" s="202"/>
      <c r="Z1" s="197" t="s">
        <v>4</v>
      </c>
      <c r="AA1" s="198"/>
      <c r="AB1" s="198"/>
      <c r="AC1" s="198"/>
      <c r="AD1" s="198"/>
      <c r="AE1" s="198"/>
      <c r="AF1" s="199"/>
      <c r="AG1" s="183" t="s">
        <v>5</v>
      </c>
      <c r="AH1" s="184"/>
      <c r="AI1" s="184"/>
      <c r="AJ1" s="184"/>
      <c r="AK1" s="184"/>
      <c r="AL1" s="184"/>
      <c r="AM1" s="185"/>
      <c r="AN1" s="207" t="s">
        <v>6</v>
      </c>
      <c r="AO1" s="208"/>
      <c r="AP1" s="204" t="s">
        <v>7</v>
      </c>
      <c r="AQ1" s="205"/>
    </row>
    <row r="2" spans="1:43" ht="66" customHeight="1" thickBot="1" x14ac:dyDescent="0.4">
      <c r="A2" s="206"/>
      <c r="B2" s="21" t="s">
        <v>128</v>
      </c>
      <c r="C2" s="20" t="s">
        <v>245</v>
      </c>
      <c r="D2" s="153" t="s">
        <v>8</v>
      </c>
      <c r="E2" s="176" t="s">
        <v>9</v>
      </c>
      <c r="F2" s="176"/>
      <c r="G2" s="176"/>
      <c r="H2" s="177"/>
      <c r="I2" s="21" t="s">
        <v>128</v>
      </c>
      <c r="J2" s="20" t="s">
        <v>245</v>
      </c>
      <c r="K2" s="20" t="s">
        <v>8</v>
      </c>
      <c r="L2" s="176" t="s">
        <v>9</v>
      </c>
      <c r="M2" s="176"/>
      <c r="N2" s="177"/>
      <c r="O2" s="21" t="s">
        <v>128</v>
      </c>
      <c r="P2" s="20" t="s">
        <v>245</v>
      </c>
      <c r="Q2" s="1" t="s">
        <v>8</v>
      </c>
      <c r="R2" s="209" t="s">
        <v>9</v>
      </c>
      <c r="S2" s="210"/>
      <c r="T2" s="21" t="s">
        <v>128</v>
      </c>
      <c r="U2" s="20" t="s">
        <v>245</v>
      </c>
      <c r="V2" s="1" t="s">
        <v>8</v>
      </c>
      <c r="W2" s="209" t="s">
        <v>9</v>
      </c>
      <c r="X2" s="209"/>
      <c r="Y2" s="209"/>
      <c r="Z2" s="21" t="s">
        <v>128</v>
      </c>
      <c r="AA2" s="20" t="s">
        <v>245</v>
      </c>
      <c r="AB2" s="1" t="s">
        <v>8</v>
      </c>
      <c r="AC2" s="176" t="s">
        <v>9</v>
      </c>
      <c r="AD2" s="176"/>
      <c r="AE2" s="176"/>
      <c r="AF2" s="177"/>
      <c r="AG2" s="21" t="s">
        <v>128</v>
      </c>
      <c r="AH2" s="20" t="s">
        <v>245</v>
      </c>
      <c r="AI2" s="1" t="s">
        <v>8</v>
      </c>
      <c r="AJ2" s="186" t="s">
        <v>9</v>
      </c>
      <c r="AK2" s="186"/>
      <c r="AL2" s="186"/>
      <c r="AM2" s="187"/>
      <c r="AN2" s="21" t="s">
        <v>128</v>
      </c>
      <c r="AO2" s="20" t="s">
        <v>245</v>
      </c>
      <c r="AP2" s="21" t="s">
        <v>128</v>
      </c>
      <c r="AQ2" s="20" t="s">
        <v>245</v>
      </c>
    </row>
    <row r="3" spans="1:43" ht="131" thickBot="1" x14ac:dyDescent="0.4">
      <c r="A3" s="206"/>
      <c r="B3" s="7" t="s">
        <v>129</v>
      </c>
      <c r="C3" s="2" t="s">
        <v>248</v>
      </c>
      <c r="D3" s="2" t="s">
        <v>246</v>
      </c>
      <c r="E3" s="68" t="s">
        <v>414</v>
      </c>
      <c r="F3" s="4" t="s">
        <v>11</v>
      </c>
      <c r="G3" s="101" t="s">
        <v>420</v>
      </c>
      <c r="H3" s="155" t="s">
        <v>412</v>
      </c>
      <c r="I3" s="67" t="s">
        <v>130</v>
      </c>
      <c r="J3" s="2" t="s">
        <v>249</v>
      </c>
      <c r="K3" s="2" t="s">
        <v>246</v>
      </c>
      <c r="L3" s="68" t="s">
        <v>414</v>
      </c>
      <c r="M3" s="73" t="s">
        <v>11</v>
      </c>
      <c r="N3" s="74" t="s">
        <v>413</v>
      </c>
      <c r="O3" s="67" t="s">
        <v>131</v>
      </c>
      <c r="P3" s="2" t="s">
        <v>250</v>
      </c>
      <c r="Q3" s="2" t="s">
        <v>246</v>
      </c>
      <c r="R3" s="101" t="s">
        <v>420</v>
      </c>
      <c r="S3" s="68" t="s">
        <v>414</v>
      </c>
      <c r="T3" s="67" t="s">
        <v>134</v>
      </c>
      <c r="U3" s="2" t="s">
        <v>251</v>
      </c>
      <c r="V3" s="2" t="s">
        <v>246</v>
      </c>
      <c r="W3" s="68" t="s">
        <v>414</v>
      </c>
      <c r="X3" s="73" t="s">
        <v>11</v>
      </c>
      <c r="Y3" s="117" t="s">
        <v>417</v>
      </c>
      <c r="Z3" s="67" t="s">
        <v>135</v>
      </c>
      <c r="AA3" s="2" t="s">
        <v>252</v>
      </c>
      <c r="AB3" s="2" t="s">
        <v>246</v>
      </c>
      <c r="AC3" s="68" t="s">
        <v>414</v>
      </c>
      <c r="AD3" s="73" t="s">
        <v>11</v>
      </c>
      <c r="AE3" s="101" t="s">
        <v>420</v>
      </c>
      <c r="AF3" s="110" t="s">
        <v>418</v>
      </c>
      <c r="AG3" s="67" t="s">
        <v>136</v>
      </c>
      <c r="AH3" s="2" t="s">
        <v>253</v>
      </c>
      <c r="AI3" s="2" t="s">
        <v>246</v>
      </c>
      <c r="AJ3" s="68" t="s">
        <v>414</v>
      </c>
      <c r="AK3" s="100" t="s">
        <v>11</v>
      </c>
      <c r="AL3" s="101" t="s">
        <v>420</v>
      </c>
      <c r="AM3" s="102" t="s">
        <v>419</v>
      </c>
      <c r="AN3" s="67" t="s">
        <v>137</v>
      </c>
      <c r="AO3" s="154" t="s">
        <v>254</v>
      </c>
      <c r="AP3" s="67" t="s">
        <v>138</v>
      </c>
      <c r="AQ3" s="154" t="s">
        <v>255</v>
      </c>
    </row>
    <row r="4" spans="1:43" ht="15.5" x14ac:dyDescent="0.35">
      <c r="A4" s="49" t="s">
        <v>15</v>
      </c>
      <c r="B4" s="145">
        <f t="shared" ref="B4:B35" si="0">C4/SUM($C$4:$C$117)</f>
        <v>4.502407015750555E-2</v>
      </c>
      <c r="C4" s="8">
        <f>+H4</f>
        <v>20711654984</v>
      </c>
      <c r="D4" s="8"/>
      <c r="E4" s="8"/>
      <c r="F4" s="8"/>
      <c r="G4" s="8"/>
      <c r="H4" s="22">
        <v>20711654984</v>
      </c>
      <c r="I4" s="75">
        <f t="shared" ref="I4:I35" si="1">J4/SUM(J$4:J$117)</f>
        <v>3.194888663725913E-2</v>
      </c>
      <c r="J4" s="76">
        <f>+N4</f>
        <v>832951877632</v>
      </c>
      <c r="K4" s="76"/>
      <c r="L4" s="76"/>
      <c r="M4" s="76"/>
      <c r="N4" s="77">
        <v>832951877632</v>
      </c>
      <c r="O4" s="69">
        <f>P4/SUM(P$4:P$117)</f>
        <v>1.9454563039064756E-2</v>
      </c>
      <c r="P4" s="70">
        <f>+S4</f>
        <v>897710889773.09802</v>
      </c>
      <c r="Q4" s="70"/>
      <c r="R4" s="70"/>
      <c r="S4" s="70">
        <v>897710889773.09802</v>
      </c>
      <c r="T4" s="118">
        <f>U4/SUM(U$4:U$117)</f>
        <v>2.3029238397462362E-2</v>
      </c>
      <c r="U4" s="119">
        <f>+Y4</f>
        <v>112979.5234375</v>
      </c>
      <c r="V4" s="119"/>
      <c r="W4" s="119"/>
      <c r="X4" s="119"/>
      <c r="Y4" s="120">
        <v>112979.5234375</v>
      </c>
      <c r="Z4" s="115">
        <f>AA4/SUM(AA$4:AA$117)</f>
        <v>1.7798221994419904E-2</v>
      </c>
      <c r="AA4" s="112">
        <f>+AF4</f>
        <v>291959193895</v>
      </c>
      <c r="AB4" s="113"/>
      <c r="AC4" s="113"/>
      <c r="AD4" s="113"/>
      <c r="AE4" s="113"/>
      <c r="AF4" s="114">
        <v>291959193895</v>
      </c>
      <c r="AG4" s="108">
        <f>AH4/SUM(AH$4:AH$117)</f>
        <v>6.8147374336958472E-2</v>
      </c>
      <c r="AH4" s="104">
        <f>+AM4</f>
        <v>1880.199951171875</v>
      </c>
      <c r="AI4" s="105"/>
      <c r="AJ4" s="105"/>
      <c r="AK4" s="105"/>
      <c r="AL4" s="105"/>
      <c r="AM4" s="106">
        <v>1880.199951171875</v>
      </c>
      <c r="AN4" s="97">
        <f t="shared" ref="AN4:AN35" si="2">+AVERAGE(B4,I4,O4)</f>
        <v>3.2142506611276482E-2</v>
      </c>
      <c r="AO4" s="94">
        <f t="shared" ref="AO4:AO35" si="3">+AVERAGE(C4,J4,P4)</f>
        <v>583791474129.69934</v>
      </c>
      <c r="AP4" s="91">
        <f>+AVERAGE(I4, O4, T4)</f>
        <v>2.4810896024595418E-2</v>
      </c>
      <c r="AQ4" s="88">
        <f>+AVERAGE(J4, P4, U4)</f>
        <v>576887626794.8739</v>
      </c>
    </row>
    <row r="5" spans="1:43" ht="15.5" x14ac:dyDescent="0.35">
      <c r="A5" s="49" t="s">
        <v>16</v>
      </c>
      <c r="B5" s="145">
        <f t="shared" si="0"/>
        <v>0.22302415993832994</v>
      </c>
      <c r="C5" s="8">
        <f t="shared" ref="C5:C67" si="4">+H5</f>
        <v>102594000000</v>
      </c>
      <c r="D5" s="8"/>
      <c r="E5" s="8"/>
      <c r="F5" s="8"/>
      <c r="G5" s="8"/>
      <c r="H5" s="22">
        <v>102594000000</v>
      </c>
      <c r="I5" s="78">
        <f t="shared" si="1"/>
        <v>0.21433337551168813</v>
      </c>
      <c r="J5" s="26">
        <f t="shared" ref="J5:J67" si="5">+N5</f>
        <v>5587968983040</v>
      </c>
      <c r="K5" s="26"/>
      <c r="L5" s="26"/>
      <c r="M5" s="26"/>
      <c r="N5" s="24">
        <v>5587968983040</v>
      </c>
      <c r="O5" s="71">
        <f t="shared" ref="O5:O68" si="6">P5/SUM(P$4:P$117)</f>
        <v>0.24636028332699331</v>
      </c>
      <c r="P5" s="13">
        <f t="shared" ref="P5:P70" si="7">+S5</f>
        <v>11368042998762.699</v>
      </c>
      <c r="Q5" s="13"/>
      <c r="R5" s="13"/>
      <c r="S5" s="13">
        <v>11368042998762.699</v>
      </c>
      <c r="T5" s="121">
        <f t="shared" ref="T5:T68" si="8">U5/SUM(U$4:U$117)</f>
        <v>0.15305192849998464</v>
      </c>
      <c r="U5" s="32">
        <f t="shared" ref="U5:U67" si="9">+Y5</f>
        <v>750860</v>
      </c>
      <c r="V5" s="32"/>
      <c r="W5" s="32"/>
      <c r="X5" s="32"/>
      <c r="Y5" s="33">
        <v>750860</v>
      </c>
      <c r="Z5" s="82">
        <f t="shared" ref="Z5:Z68" si="10">AA5/SUM(AA$4:AA$117)</f>
        <v>9.1554527635875987E-2</v>
      </c>
      <c r="AA5" s="111">
        <f t="shared" ref="AA5:AA67" si="11">+AF5</f>
        <v>1501845863839</v>
      </c>
      <c r="AB5" s="43"/>
      <c r="AC5" s="43"/>
      <c r="AD5" s="43"/>
      <c r="AE5" s="43"/>
      <c r="AF5" s="44">
        <v>1501845863839</v>
      </c>
      <c r="AG5" s="85">
        <f t="shared" ref="AG5:AG68" si="12">AH5/SUM(AH$4:AH$117)</f>
        <v>0.10742218733784174</v>
      </c>
      <c r="AH5" s="103">
        <f t="shared" ref="AH5:AH11" si="13">+AM5</f>
        <v>2963.800048828125</v>
      </c>
      <c r="AI5" s="47"/>
      <c r="AJ5" s="47"/>
      <c r="AK5" s="47"/>
      <c r="AL5" s="47"/>
      <c r="AM5" s="107">
        <v>2963.800048828125</v>
      </c>
      <c r="AN5" s="98">
        <f t="shared" si="2"/>
        <v>0.22790593959233715</v>
      </c>
      <c r="AO5" s="95">
        <f t="shared" si="3"/>
        <v>5686201993934.2334</v>
      </c>
      <c r="AP5" s="92">
        <f t="shared" ref="AP5:AP68" si="14">+AVERAGE(I5, O5, T5)</f>
        <v>0.20458186244622201</v>
      </c>
      <c r="AQ5" s="89">
        <f t="shared" ref="AQ5:AQ68" si="15">+AVERAGE(J5, P5, U5)</f>
        <v>5652004244220.8994</v>
      </c>
    </row>
    <row r="6" spans="1:43" ht="15.5" x14ac:dyDescent="0.35">
      <c r="A6" s="50" t="s">
        <v>17</v>
      </c>
      <c r="B6" s="145">
        <f t="shared" si="0"/>
        <v>3.7856321754455163E-2</v>
      </c>
      <c r="C6" s="11">
        <f>+F6*D6</f>
        <v>17414397952</v>
      </c>
      <c r="D6" s="11">
        <v>1.0338445416879647E-2</v>
      </c>
      <c r="E6" s="11"/>
      <c r="F6" s="11">
        <v>1684431000000</v>
      </c>
      <c r="G6" s="9"/>
      <c r="H6" s="10"/>
      <c r="I6" s="78">
        <f t="shared" si="1"/>
        <v>8.6197090093895548E-3</v>
      </c>
      <c r="J6" s="26">
        <f t="shared" si="5"/>
        <v>224727793664</v>
      </c>
      <c r="K6" s="27"/>
      <c r="L6" s="26"/>
      <c r="M6" s="26"/>
      <c r="N6" s="24">
        <v>224727793664</v>
      </c>
      <c r="O6" s="71">
        <f t="shared" si="6"/>
        <v>5.7717352274592265E-2</v>
      </c>
      <c r="P6" s="13">
        <f t="shared" si="7"/>
        <v>2663308117572.73</v>
      </c>
      <c r="Q6" s="13"/>
      <c r="R6" s="13"/>
      <c r="S6" s="13">
        <v>2663308117572.73</v>
      </c>
      <c r="T6" s="121">
        <f t="shared" si="8"/>
        <v>4.2370484556712154E-4</v>
      </c>
      <c r="U6" s="32">
        <f t="shared" si="9"/>
        <v>2078.66064453125</v>
      </c>
      <c r="V6" s="32"/>
      <c r="W6" s="32"/>
      <c r="X6" s="32"/>
      <c r="Y6" s="33">
        <v>2078.66064453125</v>
      </c>
      <c r="Z6" s="82">
        <f t="shared" si="10"/>
        <v>2.115308635315517E-2</v>
      </c>
      <c r="AA6" s="12">
        <f>+AB6*AD6</f>
        <v>346991853568</v>
      </c>
      <c r="AB6" s="12">
        <v>0.20599944644096435</v>
      </c>
      <c r="AC6" s="36"/>
      <c r="AD6" s="36">
        <v>1684431000000</v>
      </c>
      <c r="AE6" s="9"/>
      <c r="AF6" s="10"/>
      <c r="AG6" s="85">
        <f t="shared" si="12"/>
        <v>2.6821114226613125E-4</v>
      </c>
      <c r="AH6" s="103">
        <f t="shared" si="13"/>
        <v>7.4000000953674316</v>
      </c>
      <c r="AI6" s="47"/>
      <c r="AJ6" s="47"/>
      <c r="AK6" s="47"/>
      <c r="AL6" s="47"/>
      <c r="AM6" s="107">
        <v>7.4000000953674316</v>
      </c>
      <c r="AN6" s="98">
        <f t="shared" si="2"/>
        <v>3.4731127679478994E-2</v>
      </c>
      <c r="AO6" s="95">
        <f t="shared" si="3"/>
        <v>968483436396.24329</v>
      </c>
      <c r="AP6" s="92">
        <f t="shared" si="14"/>
        <v>2.2253588709849646E-2</v>
      </c>
      <c r="AQ6" s="89">
        <f t="shared" si="15"/>
        <v>962678637771.79688</v>
      </c>
    </row>
    <row r="7" spans="1:43" ht="15.5" x14ac:dyDescent="0.35">
      <c r="A7" s="49" t="s">
        <v>18</v>
      </c>
      <c r="B7" s="145">
        <f t="shared" si="0"/>
        <v>4.1691424009351136E-2</v>
      </c>
      <c r="C7" s="8">
        <f t="shared" si="4"/>
        <v>19178594624</v>
      </c>
      <c r="D7" s="8"/>
      <c r="E7" s="8"/>
      <c r="F7" s="8"/>
      <c r="G7" s="8"/>
      <c r="H7" s="22">
        <v>19178594624</v>
      </c>
      <c r="I7" s="78">
        <f t="shared" si="1"/>
        <v>6.0319215791742126E-2</v>
      </c>
      <c r="J7" s="26">
        <f t="shared" si="5"/>
        <v>1572605788160</v>
      </c>
      <c r="K7" s="26"/>
      <c r="L7" s="26"/>
      <c r="M7" s="26"/>
      <c r="N7" s="24">
        <v>1572605788160</v>
      </c>
      <c r="O7" s="71">
        <f t="shared" si="6"/>
        <v>9.7504567297676571E-3</v>
      </c>
      <c r="P7" s="13">
        <f t="shared" si="7"/>
        <v>449924841231.21198</v>
      </c>
      <c r="Q7" s="13"/>
      <c r="R7" s="13"/>
      <c r="S7" s="13">
        <v>449924841231.21198</v>
      </c>
      <c r="T7" s="121">
        <f t="shared" si="8"/>
        <v>2.1271625337552266E-2</v>
      </c>
      <c r="U7" s="32">
        <f t="shared" si="9"/>
        <v>104356.8203125</v>
      </c>
      <c r="V7" s="32"/>
      <c r="W7" s="32"/>
      <c r="X7" s="32"/>
      <c r="Y7" s="33">
        <v>104356.8203125</v>
      </c>
      <c r="Z7" s="82">
        <f t="shared" si="10"/>
        <v>3.1122772242003254E-2</v>
      </c>
      <c r="AA7" s="111">
        <f t="shared" si="11"/>
        <v>510532990228</v>
      </c>
      <c r="AB7" s="43"/>
      <c r="AC7" s="43"/>
      <c r="AD7" s="43"/>
      <c r="AE7" s="43"/>
      <c r="AF7" s="44">
        <v>510532990228</v>
      </c>
      <c r="AG7" s="85">
        <f t="shared" si="12"/>
        <v>1.3555536487480221E-3</v>
      </c>
      <c r="AH7" s="103">
        <f t="shared" si="13"/>
        <v>37.400001525878906</v>
      </c>
      <c r="AI7" s="47"/>
      <c r="AJ7" s="47"/>
      <c r="AK7" s="47"/>
      <c r="AL7" s="47"/>
      <c r="AM7" s="107">
        <v>37.400001525878906</v>
      </c>
      <c r="AN7" s="98">
        <f t="shared" si="2"/>
        <v>3.7253698843620307E-2</v>
      </c>
      <c r="AO7" s="95">
        <f t="shared" si="3"/>
        <v>680569741338.40393</v>
      </c>
      <c r="AP7" s="92">
        <f t="shared" si="14"/>
        <v>3.0447099286354015E-2</v>
      </c>
      <c r="AQ7" s="89">
        <f t="shared" si="15"/>
        <v>674176911249.34412</v>
      </c>
    </row>
    <row r="8" spans="1:43" ht="15.5" x14ac:dyDescent="0.35">
      <c r="A8" s="49" t="s">
        <v>19</v>
      </c>
      <c r="B8" s="145">
        <f t="shared" si="0"/>
        <v>4.5782720764842091E-2</v>
      </c>
      <c r="C8" s="8">
        <f t="shared" si="4"/>
        <v>21060644082</v>
      </c>
      <c r="D8" s="8"/>
      <c r="E8" s="8"/>
      <c r="F8" s="8"/>
      <c r="G8" s="8"/>
      <c r="H8" s="22">
        <v>21060644082</v>
      </c>
      <c r="I8" s="78">
        <f t="shared" si="1"/>
        <v>3.7528141234413746E-2</v>
      </c>
      <c r="J8" s="26">
        <f t="shared" si="5"/>
        <v>978410799104</v>
      </c>
      <c r="K8" s="26"/>
      <c r="L8" s="26"/>
      <c r="M8" s="26"/>
      <c r="N8" s="24">
        <v>978410799104</v>
      </c>
      <c r="O8" s="71">
        <f t="shared" si="6"/>
        <v>5.5712619342132251E-3</v>
      </c>
      <c r="P8" s="13">
        <f t="shared" si="7"/>
        <v>257080176927.06699</v>
      </c>
      <c r="Q8" s="13"/>
      <c r="R8" s="13"/>
      <c r="S8" s="13">
        <v>257080176927.06699</v>
      </c>
      <c r="T8" s="121">
        <f t="shared" si="8"/>
        <v>3.0289660085121215E-2</v>
      </c>
      <c r="U8" s="32">
        <f t="shared" si="9"/>
        <v>148598.546875</v>
      </c>
      <c r="V8" s="32"/>
      <c r="W8" s="32"/>
      <c r="X8" s="32"/>
      <c r="Y8" s="33">
        <v>148598.546875</v>
      </c>
      <c r="Z8" s="82">
        <f t="shared" si="10"/>
        <v>2.1131516404515847E-2</v>
      </c>
      <c r="AA8" s="111">
        <f t="shared" si="11"/>
        <v>346638023572</v>
      </c>
      <c r="AB8" s="43"/>
      <c r="AC8" s="43"/>
      <c r="AD8" s="43"/>
      <c r="AE8" s="43"/>
      <c r="AF8" s="44">
        <v>346638023572</v>
      </c>
      <c r="AG8" s="85">
        <f t="shared" si="12"/>
        <v>7.419299904838114E-3</v>
      </c>
      <c r="AH8" s="103">
        <f t="shared" si="13"/>
        <v>204.69999694824219</v>
      </c>
      <c r="AI8" s="47"/>
      <c r="AJ8" s="47"/>
      <c r="AK8" s="47"/>
      <c r="AL8" s="47"/>
      <c r="AM8" s="107">
        <v>204.69999694824219</v>
      </c>
      <c r="AN8" s="98">
        <f t="shared" si="2"/>
        <v>2.9627374644489685E-2</v>
      </c>
      <c r="AO8" s="95">
        <f t="shared" si="3"/>
        <v>418850540037.68896</v>
      </c>
      <c r="AP8" s="92">
        <f t="shared" si="14"/>
        <v>2.4463021084582728E-2</v>
      </c>
      <c r="AQ8" s="89">
        <f t="shared" si="15"/>
        <v>411830374876.5379</v>
      </c>
    </row>
    <row r="9" spans="1:43" ht="15.5" x14ac:dyDescent="0.35">
      <c r="A9" s="49" t="s">
        <v>20</v>
      </c>
      <c r="B9" s="145">
        <f t="shared" si="0"/>
        <v>0.12132023591625291</v>
      </c>
      <c r="C9" s="8">
        <f t="shared" si="4"/>
        <v>55808878675</v>
      </c>
      <c r="D9" s="8"/>
      <c r="E9" s="8"/>
      <c r="F9" s="8"/>
      <c r="G9" s="8"/>
      <c r="H9" s="22">
        <v>55808878675</v>
      </c>
      <c r="I9" s="78">
        <f t="shared" si="1"/>
        <v>7.8641489980207369E-3</v>
      </c>
      <c r="J9" s="26">
        <f t="shared" si="5"/>
        <v>205029294080</v>
      </c>
      <c r="K9" s="26"/>
      <c r="L9" s="26"/>
      <c r="M9" s="26"/>
      <c r="N9" s="24">
        <v>205029294080</v>
      </c>
      <c r="O9" s="71">
        <f t="shared" si="6"/>
        <v>6.2174954572912222E-2</v>
      </c>
      <c r="P9" s="13">
        <f t="shared" si="7"/>
        <v>2868999610999.96</v>
      </c>
      <c r="Q9" s="13"/>
      <c r="R9" s="13"/>
      <c r="S9" s="13">
        <v>2868999610999.96</v>
      </c>
      <c r="T9" s="121">
        <f t="shared" si="8"/>
        <v>1.9488572650937175E-2</v>
      </c>
      <c r="U9" s="32">
        <f t="shared" si="9"/>
        <v>95609.3125</v>
      </c>
      <c r="V9" s="32"/>
      <c r="W9" s="32"/>
      <c r="X9" s="32"/>
      <c r="Y9" s="33">
        <v>95609.3125</v>
      </c>
      <c r="Z9" s="82">
        <f t="shared" si="10"/>
        <v>7.6967968002822427E-4</v>
      </c>
      <c r="AA9" s="111">
        <f t="shared" si="11"/>
        <v>12625702669</v>
      </c>
      <c r="AB9" s="43"/>
      <c r="AC9" s="43"/>
      <c r="AD9" s="43"/>
      <c r="AE9" s="43"/>
      <c r="AF9" s="44">
        <v>12625702669</v>
      </c>
      <c r="AG9" s="85">
        <f t="shared" si="12"/>
        <v>2.0405793122093945E-3</v>
      </c>
      <c r="AH9" s="103">
        <f t="shared" si="13"/>
        <v>56.299999237060547</v>
      </c>
      <c r="AI9" s="47"/>
      <c r="AJ9" s="47"/>
      <c r="AK9" s="47"/>
      <c r="AL9" s="47"/>
      <c r="AM9" s="107">
        <v>56.299999237060547</v>
      </c>
      <c r="AN9" s="98">
        <f t="shared" si="2"/>
        <v>6.3786446495728621E-2</v>
      </c>
      <c r="AO9" s="95">
        <f t="shared" si="3"/>
        <v>1043279261251.6533</v>
      </c>
      <c r="AP9" s="92">
        <f t="shared" si="14"/>
        <v>2.9842558740623377E-2</v>
      </c>
      <c r="AQ9" s="89">
        <f t="shared" si="15"/>
        <v>1024676333563.0908</v>
      </c>
    </row>
    <row r="10" spans="1:43" ht="15.5" x14ac:dyDescent="0.35">
      <c r="A10" s="49" t="s">
        <v>21</v>
      </c>
      <c r="B10" s="145">
        <f t="shared" si="0"/>
        <v>5.1690738430318295E-2</v>
      </c>
      <c r="C10" s="8">
        <f t="shared" si="4"/>
        <v>23778408671</v>
      </c>
      <c r="D10" s="8"/>
      <c r="E10" s="8"/>
      <c r="F10" s="8"/>
      <c r="G10" s="8"/>
      <c r="H10" s="22">
        <v>23778408671</v>
      </c>
      <c r="I10" s="78">
        <f t="shared" si="1"/>
        <v>4.3008388204800081E-2</v>
      </c>
      <c r="J10" s="26">
        <f t="shared" si="5"/>
        <v>1121288454144</v>
      </c>
      <c r="K10" s="26"/>
      <c r="L10" s="26"/>
      <c r="M10" s="26"/>
      <c r="N10" s="24">
        <v>1121288454144</v>
      </c>
      <c r="O10" s="71">
        <f t="shared" si="6"/>
        <v>6.1551573033943367E-2</v>
      </c>
      <c r="P10" s="13">
        <f t="shared" si="7"/>
        <v>2840234308233.0898</v>
      </c>
      <c r="Q10" s="13"/>
      <c r="R10" s="13"/>
      <c r="S10" s="13">
        <v>2840234308233.0898</v>
      </c>
      <c r="T10" s="121">
        <f t="shared" si="8"/>
        <v>5.3930135875873413E-2</v>
      </c>
      <c r="U10" s="32">
        <f t="shared" si="9"/>
        <v>264576.75</v>
      </c>
      <c r="V10" s="32"/>
      <c r="W10" s="32"/>
      <c r="X10" s="32"/>
      <c r="Y10" s="33">
        <v>264576.75</v>
      </c>
      <c r="Z10" s="82">
        <f t="shared" si="10"/>
        <v>8.0990127799182965E-2</v>
      </c>
      <c r="AA10" s="111">
        <f t="shared" si="11"/>
        <v>1328549134465</v>
      </c>
      <c r="AB10" s="43"/>
      <c r="AC10" s="43"/>
      <c r="AD10" s="43"/>
      <c r="AE10" s="43"/>
      <c r="AF10" s="44">
        <v>1328549134465</v>
      </c>
      <c r="AG10" s="85">
        <f t="shared" si="12"/>
        <v>9.984340688952098E-2</v>
      </c>
      <c r="AH10" s="103">
        <f t="shared" si="13"/>
        <v>2754.699951171875</v>
      </c>
      <c r="AI10" s="47"/>
      <c r="AJ10" s="47"/>
      <c r="AK10" s="47"/>
      <c r="AL10" s="47"/>
      <c r="AM10" s="107">
        <v>2754.699951171875</v>
      </c>
      <c r="AN10" s="98">
        <f t="shared" si="2"/>
        <v>5.2083566556353912E-2</v>
      </c>
      <c r="AO10" s="95">
        <f t="shared" si="3"/>
        <v>1328433723682.6965</v>
      </c>
      <c r="AP10" s="92">
        <f t="shared" si="14"/>
        <v>5.2830032371538958E-2</v>
      </c>
      <c r="AQ10" s="89">
        <f t="shared" si="15"/>
        <v>1320507675651.28</v>
      </c>
    </row>
    <row r="11" spans="1:43" ht="15.5" x14ac:dyDescent="0.35">
      <c r="A11" s="49" t="s">
        <v>22</v>
      </c>
      <c r="B11" s="145">
        <f t="shared" si="0"/>
        <v>5.002503844523205E-3</v>
      </c>
      <c r="C11" s="13">
        <f>+E11*D11</f>
        <v>2301216512</v>
      </c>
      <c r="D11" s="13">
        <v>9.9412450320693589E-3</v>
      </c>
      <c r="E11" s="13">
        <v>231481721311.21701</v>
      </c>
      <c r="F11" s="9"/>
      <c r="G11" s="9"/>
      <c r="H11" s="10"/>
      <c r="I11" s="78">
        <f t="shared" si="1"/>
        <v>2.7747272628378767E-3</v>
      </c>
      <c r="J11" s="26">
        <f t="shared" si="5"/>
        <v>72340996096</v>
      </c>
      <c r="K11" s="26"/>
      <c r="L11" s="26"/>
      <c r="M11" s="26"/>
      <c r="N11" s="24">
        <v>72340996096</v>
      </c>
      <c r="O11" s="71">
        <f t="shared" si="6"/>
        <v>5.0165100935542252E-3</v>
      </c>
      <c r="P11" s="13">
        <f t="shared" si="7"/>
        <v>231481721311.21701</v>
      </c>
      <c r="Q11" s="13"/>
      <c r="R11" s="13"/>
      <c r="S11" s="13">
        <v>231481721311.21701</v>
      </c>
      <c r="T11" s="121">
        <f t="shared" si="8"/>
        <v>8.3831428807219291E-3</v>
      </c>
      <c r="U11" s="32">
        <f t="shared" si="9"/>
        <v>41127</v>
      </c>
      <c r="V11" s="32"/>
      <c r="W11" s="32"/>
      <c r="X11" s="32"/>
      <c r="Y11" s="33">
        <v>41127</v>
      </c>
      <c r="Z11" s="82">
        <f t="shared" si="10"/>
        <v>2.9364792764245019E-3</v>
      </c>
      <c r="AA11" s="14">
        <f>+AB11*AC11</f>
        <v>48169537536</v>
      </c>
      <c r="AB11" s="14">
        <v>0.20809218655860162</v>
      </c>
      <c r="AC11" s="37">
        <v>231481721311.21701</v>
      </c>
      <c r="AD11" s="9"/>
      <c r="AE11" s="9"/>
      <c r="AF11" s="10"/>
      <c r="AG11" s="85">
        <f t="shared" si="12"/>
        <v>1.0721196160244174E-2</v>
      </c>
      <c r="AH11" s="103">
        <f t="shared" si="13"/>
        <v>295.79998779296875</v>
      </c>
      <c r="AI11" s="47"/>
      <c r="AJ11" s="47"/>
      <c r="AK11" s="47"/>
      <c r="AL11" s="47"/>
      <c r="AM11" s="107">
        <v>295.79998779296875</v>
      </c>
      <c r="AN11" s="98">
        <f t="shared" si="2"/>
        <v>4.264580400305102E-3</v>
      </c>
      <c r="AO11" s="95">
        <f t="shared" si="3"/>
        <v>102041311306.40569</v>
      </c>
      <c r="AP11" s="92">
        <f t="shared" si="14"/>
        <v>5.3914600790380103E-3</v>
      </c>
      <c r="AQ11" s="89">
        <f t="shared" si="15"/>
        <v>101274252844.73901</v>
      </c>
    </row>
    <row r="12" spans="1:43" ht="15.5" x14ac:dyDescent="0.35">
      <c r="A12" s="49" t="s">
        <v>23</v>
      </c>
      <c r="B12" s="145">
        <f t="shared" si="0"/>
        <v>1.410477324539583E-3</v>
      </c>
      <c r="C12" s="13">
        <f>+E12*D12</f>
        <v>648837824</v>
      </c>
      <c r="D12" s="13">
        <v>9.941246031580234E-3</v>
      </c>
      <c r="E12" s="13">
        <v>65267253414.596603</v>
      </c>
      <c r="F12" s="9"/>
      <c r="G12" s="9"/>
      <c r="H12" s="10"/>
      <c r="I12" s="78">
        <f t="shared" si="1"/>
        <v>4.2628873422706623E-3</v>
      </c>
      <c r="J12" s="26">
        <f t="shared" si="5"/>
        <v>111139397632</v>
      </c>
      <c r="K12" s="26"/>
      <c r="L12" s="26"/>
      <c r="M12" s="26"/>
      <c r="N12" s="24">
        <v>111139397632</v>
      </c>
      <c r="O12" s="71">
        <f t="shared" si="6"/>
        <v>1.4144263040652433E-3</v>
      </c>
      <c r="P12" s="13">
        <f t="shared" si="7"/>
        <v>65267253414.596603</v>
      </c>
      <c r="Q12" s="13"/>
      <c r="R12" s="13"/>
      <c r="S12" s="13">
        <v>65267253414.596603</v>
      </c>
      <c r="T12" s="121">
        <f t="shared" si="8"/>
        <v>1.2010892570055422E-2</v>
      </c>
      <c r="U12" s="32">
        <f t="shared" si="9"/>
        <v>58924.4375</v>
      </c>
      <c r="V12" s="32"/>
      <c r="W12" s="32"/>
      <c r="X12" s="32"/>
      <c r="Y12" s="33">
        <v>58924.4375</v>
      </c>
      <c r="Z12" s="82">
        <f t="shared" si="10"/>
        <v>2.0322213623423558E-2</v>
      </c>
      <c r="AA12" s="111">
        <f t="shared" si="11"/>
        <v>333362349875</v>
      </c>
      <c r="AB12" s="43"/>
      <c r="AC12" s="43"/>
      <c r="AD12" s="43"/>
      <c r="AE12" s="43"/>
      <c r="AF12" s="44">
        <v>333362349875</v>
      </c>
      <c r="AG12" s="85">
        <f t="shared" si="12"/>
        <v>1.2933253212404688E-3</v>
      </c>
      <c r="AH12" s="14">
        <f>+AI12*AJ12</f>
        <v>35.683109283447266</v>
      </c>
      <c r="AI12" s="14">
        <v>5.4672301064636143E-10</v>
      </c>
      <c r="AJ12" s="13">
        <v>65267253414.596603</v>
      </c>
      <c r="AK12" s="9"/>
      <c r="AL12" s="9"/>
      <c r="AM12" s="10"/>
      <c r="AN12" s="98">
        <f t="shared" si="2"/>
        <v>2.3625969902918297E-3</v>
      </c>
      <c r="AO12" s="95">
        <f t="shared" si="3"/>
        <v>59018496290.198875</v>
      </c>
      <c r="AP12" s="92">
        <f t="shared" si="14"/>
        <v>5.8960687387971085E-3</v>
      </c>
      <c r="AQ12" s="89">
        <f t="shared" si="15"/>
        <v>58802236657.011375</v>
      </c>
    </row>
    <row r="13" spans="1:43" ht="15.5" x14ac:dyDescent="0.35">
      <c r="A13" s="50" t="s">
        <v>24</v>
      </c>
      <c r="B13" s="145">
        <f t="shared" si="0"/>
        <v>5.2017569515273249E-3</v>
      </c>
      <c r="C13" s="11">
        <f>+F13*D13</f>
        <v>2392875520</v>
      </c>
      <c r="D13" s="11">
        <v>1.033844493335879E-2</v>
      </c>
      <c r="E13" s="11"/>
      <c r="F13" s="11">
        <v>231454105082.95801</v>
      </c>
      <c r="G13" s="9"/>
      <c r="H13" s="10"/>
      <c r="I13" s="78">
        <f t="shared" si="1"/>
        <v>3.661349773307199E-3</v>
      </c>
      <c r="J13" s="11">
        <f>+K13*M13</f>
        <v>95456477184</v>
      </c>
      <c r="K13" s="11">
        <v>0.41242075680526985</v>
      </c>
      <c r="L13" s="11"/>
      <c r="M13" s="11">
        <v>231454105082.95801</v>
      </c>
      <c r="N13" s="10"/>
      <c r="O13" s="71">
        <f t="shared" si="6"/>
        <v>2.2642568885576199E-3</v>
      </c>
      <c r="P13" s="13">
        <f t="shared" si="7"/>
        <v>104481815501.092</v>
      </c>
      <c r="Q13" s="13"/>
      <c r="R13" s="13"/>
      <c r="S13" s="13">
        <v>104481815501.092</v>
      </c>
      <c r="T13" s="121">
        <f t="shared" si="8"/>
        <v>3.5758799227585234E-3</v>
      </c>
      <c r="U13" s="11">
        <f>+V13*X13</f>
        <v>17542.96875</v>
      </c>
      <c r="V13" s="11">
        <v>7.5794588926008604E-8</v>
      </c>
      <c r="W13" s="11"/>
      <c r="X13" s="11">
        <v>231454105082.95801</v>
      </c>
      <c r="Y13" s="10"/>
      <c r="Z13" s="82">
        <f t="shared" si="10"/>
        <v>2.9066009580218225E-3</v>
      </c>
      <c r="AA13" s="12">
        <f t="shared" ref="AA13:AA14" si="16">+AB13*AD13</f>
        <v>47679418368</v>
      </c>
      <c r="AB13" s="12">
        <v>0.20599945008929824</v>
      </c>
      <c r="AC13" s="36"/>
      <c r="AD13" s="36">
        <v>231454105082.95801</v>
      </c>
      <c r="AE13" s="9"/>
      <c r="AF13" s="10"/>
      <c r="AG13" s="85">
        <f t="shared" si="12"/>
        <v>5.1268748680832884E-3</v>
      </c>
      <c r="AH13" s="12">
        <f>+AI13*AK13</f>
        <v>141.45152282714844</v>
      </c>
      <c r="AI13" s="12">
        <v>6.1114285605973264E-10</v>
      </c>
      <c r="AJ13" s="11"/>
      <c r="AK13" s="11">
        <v>231454105082.95801</v>
      </c>
      <c r="AL13" s="9"/>
      <c r="AM13" s="10"/>
      <c r="AN13" s="98">
        <f t="shared" si="2"/>
        <v>3.7091212044640478E-3</v>
      </c>
      <c r="AO13" s="95">
        <f t="shared" si="3"/>
        <v>67443722735.030663</v>
      </c>
      <c r="AP13" s="92">
        <f t="shared" si="14"/>
        <v>3.1671621948744476E-3</v>
      </c>
      <c r="AQ13" s="89">
        <f t="shared" si="15"/>
        <v>66646103409.353577</v>
      </c>
    </row>
    <row r="14" spans="1:43" ht="15.5" x14ac:dyDescent="0.35">
      <c r="A14" s="49" t="s">
        <v>25</v>
      </c>
      <c r="B14" s="145">
        <f t="shared" si="0"/>
        <v>5.1303135311722469E-3</v>
      </c>
      <c r="C14" s="8">
        <f t="shared" si="4"/>
        <v>2360010622</v>
      </c>
      <c r="D14" s="8"/>
      <c r="E14" s="8"/>
      <c r="F14" s="8"/>
      <c r="G14" s="8"/>
      <c r="H14" s="22">
        <v>2360010622</v>
      </c>
      <c r="I14" s="78">
        <f t="shared" si="1"/>
        <v>2.247977535640309E-3</v>
      </c>
      <c r="J14" s="26">
        <f t="shared" si="5"/>
        <v>58607898624</v>
      </c>
      <c r="K14" s="26"/>
      <c r="L14" s="26"/>
      <c r="M14" s="26"/>
      <c r="N14" s="24">
        <v>58607898624</v>
      </c>
      <c r="O14" s="71">
        <f t="shared" si="6"/>
        <v>8.8093828039277335E-5</v>
      </c>
      <c r="P14" s="13">
        <f t="shared" si="7"/>
        <v>4064999485.9231601</v>
      </c>
      <c r="Q14" s="13"/>
      <c r="R14" s="13"/>
      <c r="S14" s="13">
        <v>4064999485.9231601</v>
      </c>
      <c r="T14" s="121">
        <f t="shared" si="8"/>
        <v>3.2237483123888576E-3</v>
      </c>
      <c r="U14" s="32">
        <f t="shared" si="9"/>
        <v>15815.4404296875</v>
      </c>
      <c r="V14" s="32"/>
      <c r="W14" s="32"/>
      <c r="X14" s="32"/>
      <c r="Y14" s="33">
        <v>15815.4404296875</v>
      </c>
      <c r="Z14" s="82">
        <f t="shared" si="10"/>
        <v>6.4051861220250266E-5</v>
      </c>
      <c r="AA14" s="12">
        <f t="shared" si="16"/>
        <v>1050696512</v>
      </c>
      <c r="AB14" s="12">
        <v>0.20599945289834445</v>
      </c>
      <c r="AC14" s="36"/>
      <c r="AD14" s="36">
        <v>5100482050.8843403</v>
      </c>
      <c r="AE14" s="9"/>
      <c r="AF14" s="10"/>
      <c r="AG14" s="85">
        <f t="shared" si="12"/>
        <v>1.1297934374296052E-4</v>
      </c>
      <c r="AH14" s="12">
        <f>+AI14*AK14</f>
        <v>3.1171231269836426</v>
      </c>
      <c r="AI14" s="12">
        <v>6.1114284804574196E-10</v>
      </c>
      <c r="AJ14" s="11"/>
      <c r="AK14" s="11">
        <v>5100482050.8843403</v>
      </c>
      <c r="AL14" s="9"/>
      <c r="AM14" s="10"/>
      <c r="AN14" s="98">
        <f t="shared" si="2"/>
        <v>2.4887949649506111E-3</v>
      </c>
      <c r="AO14" s="95">
        <f t="shared" si="3"/>
        <v>21677636243.974384</v>
      </c>
      <c r="AP14" s="92">
        <f t="shared" si="14"/>
        <v>1.8532732253561479E-3</v>
      </c>
      <c r="AQ14" s="89">
        <f t="shared" si="15"/>
        <v>20890971308.454529</v>
      </c>
    </row>
    <row r="15" spans="1:43" ht="15.5" x14ac:dyDescent="0.35">
      <c r="A15" s="49" t="s">
        <v>26</v>
      </c>
      <c r="B15" s="145">
        <f t="shared" si="0"/>
        <v>2.6918807849546167E-3</v>
      </c>
      <c r="C15" s="8">
        <f t="shared" si="4"/>
        <v>1238300000</v>
      </c>
      <c r="D15" s="8"/>
      <c r="E15" s="8"/>
      <c r="F15" s="8"/>
      <c r="G15" s="8"/>
      <c r="H15" s="22">
        <v>1238300000</v>
      </c>
      <c r="I15" s="78">
        <f t="shared" si="1"/>
        <v>1.5462966128064915E-3</v>
      </c>
      <c r="J15" s="26">
        <f t="shared" si="5"/>
        <v>40314101760</v>
      </c>
      <c r="K15" s="26"/>
      <c r="L15" s="26"/>
      <c r="M15" s="26"/>
      <c r="N15" s="24">
        <v>40314101760</v>
      </c>
      <c r="O15" s="71">
        <f t="shared" si="6"/>
        <v>8.7935641724714816E-4</v>
      </c>
      <c r="P15" s="13">
        <f t="shared" si="7"/>
        <v>40577001404.2202</v>
      </c>
      <c r="Q15" s="13"/>
      <c r="R15" s="13"/>
      <c r="S15" s="13">
        <v>40577001404.2202</v>
      </c>
      <c r="T15" s="121">
        <f t="shared" si="8"/>
        <v>2.4630146939915699E-3</v>
      </c>
      <c r="U15" s="32">
        <f t="shared" si="9"/>
        <v>12083.3447265625</v>
      </c>
      <c r="V15" s="32"/>
      <c r="W15" s="32"/>
      <c r="X15" s="32"/>
      <c r="Y15" s="33">
        <v>12083.3447265625</v>
      </c>
      <c r="Z15" s="82">
        <f t="shared" si="10"/>
        <v>4.2409478567467495E-5</v>
      </c>
      <c r="AA15" s="111">
        <f t="shared" si="11"/>
        <v>695678320</v>
      </c>
      <c r="AB15" s="43"/>
      <c r="AC15" s="43"/>
      <c r="AD15" s="43"/>
      <c r="AE15" s="43"/>
      <c r="AF15" s="44">
        <v>695678320</v>
      </c>
      <c r="AG15" s="85">
        <f t="shared" si="12"/>
        <v>8.6987396370668982E-4</v>
      </c>
      <c r="AH15" s="103">
        <f t="shared" ref="AH15:AH17" si="17">+AM15</f>
        <v>24</v>
      </c>
      <c r="AI15" s="47"/>
      <c r="AJ15" s="47"/>
      <c r="AK15" s="47"/>
      <c r="AL15" s="47"/>
      <c r="AM15" s="107">
        <v>24</v>
      </c>
      <c r="AN15" s="98">
        <f t="shared" si="2"/>
        <v>1.7058446050027519E-3</v>
      </c>
      <c r="AO15" s="95">
        <f t="shared" si="3"/>
        <v>27376467721.406734</v>
      </c>
      <c r="AP15" s="92">
        <f t="shared" si="14"/>
        <v>1.6295559080150698E-3</v>
      </c>
      <c r="AQ15" s="89">
        <f t="shared" si="15"/>
        <v>26963705082.521641</v>
      </c>
    </row>
    <row r="16" spans="1:43" x14ac:dyDescent="0.35">
      <c r="A16" s="49" t="s">
        <v>27</v>
      </c>
      <c r="B16" s="145">
        <f t="shared" si="0"/>
        <v>2.2365630034854291E-2</v>
      </c>
      <c r="C16" s="8">
        <f t="shared" si="4"/>
        <v>10288479277</v>
      </c>
      <c r="D16" s="8"/>
      <c r="E16" s="8"/>
      <c r="F16" s="8"/>
      <c r="G16" s="8"/>
      <c r="H16" s="22">
        <v>10288479277</v>
      </c>
      <c r="I16" s="78">
        <f t="shared" si="1"/>
        <v>6.5473496986588886E-3</v>
      </c>
      <c r="J16" s="26">
        <f t="shared" si="5"/>
        <v>170698506240</v>
      </c>
      <c r="K16" s="26"/>
      <c r="L16" s="26"/>
      <c r="M16" s="26"/>
      <c r="N16" s="24">
        <v>170698506240</v>
      </c>
      <c r="O16" s="71">
        <f t="shared" si="6"/>
        <v>4.1498553625472168E-2</v>
      </c>
      <c r="P16" s="13">
        <f t="shared" si="7"/>
        <v>1914908262118.96</v>
      </c>
      <c r="Q16" s="13"/>
      <c r="R16" s="13"/>
      <c r="S16" s="13">
        <v>1914908262118.96</v>
      </c>
      <c r="T16" s="121">
        <f t="shared" si="8"/>
        <v>3.3158526998382169E-2</v>
      </c>
      <c r="U16" s="32">
        <f t="shared" si="9"/>
        <v>162672.96875</v>
      </c>
      <c r="V16" s="32"/>
      <c r="W16" s="32"/>
      <c r="X16" s="32"/>
      <c r="Y16" s="33">
        <v>162672.96875</v>
      </c>
      <c r="Z16" s="82">
        <f t="shared" si="10"/>
        <v>3.8093122766602427E-2</v>
      </c>
      <c r="AA16" s="111">
        <f t="shared" si="11"/>
        <v>624873508116</v>
      </c>
      <c r="AB16" s="43"/>
      <c r="AC16" s="43"/>
      <c r="AD16" s="43"/>
      <c r="AE16" s="43"/>
      <c r="AF16" s="44">
        <v>624873508116</v>
      </c>
      <c r="AG16" s="85">
        <f t="shared" si="12"/>
        <v>0.14975243440600786</v>
      </c>
      <c r="AH16" s="103">
        <f t="shared" si="17"/>
        <v>4131.7001953125</v>
      </c>
      <c r="AI16" s="47"/>
      <c r="AJ16" s="47"/>
      <c r="AK16" s="47"/>
      <c r="AL16" s="47"/>
      <c r="AM16" s="107">
        <v>4131.7001953125</v>
      </c>
      <c r="AN16" s="98">
        <f t="shared" si="2"/>
        <v>2.347051111966178E-2</v>
      </c>
      <c r="AO16" s="95">
        <f t="shared" si="3"/>
        <v>698631749211.98669</v>
      </c>
      <c r="AP16" s="92">
        <f t="shared" si="14"/>
        <v>2.7068143440837744E-2</v>
      </c>
      <c r="AQ16" s="89">
        <f t="shared" si="15"/>
        <v>695202310343.9762</v>
      </c>
    </row>
    <row r="17" spans="1:43" ht="15.5" x14ac:dyDescent="0.35">
      <c r="A17" s="49" t="s">
        <v>28</v>
      </c>
      <c r="B17" s="145">
        <f t="shared" si="0"/>
        <v>9.0050966565928554E-3</v>
      </c>
      <c r="C17" s="8">
        <f t="shared" si="4"/>
        <v>4142461008</v>
      </c>
      <c r="D17" s="8"/>
      <c r="E17" s="8"/>
      <c r="F17" s="8"/>
      <c r="G17" s="8"/>
      <c r="H17" s="22">
        <v>4142461008</v>
      </c>
      <c r="I17" s="78">
        <f t="shared" si="1"/>
        <v>2.7119502889788427E-2</v>
      </c>
      <c r="J17" s="26">
        <f t="shared" si="5"/>
        <v>707043131392</v>
      </c>
      <c r="K17" s="26"/>
      <c r="L17" s="26"/>
      <c r="M17" s="26"/>
      <c r="N17" s="24">
        <v>707043131392</v>
      </c>
      <c r="O17" s="71">
        <f t="shared" si="6"/>
        <v>4.1117937605042849E-2</v>
      </c>
      <c r="P17" s="13">
        <f t="shared" si="7"/>
        <v>1897345125610.8101</v>
      </c>
      <c r="Q17" s="13"/>
      <c r="R17" s="13"/>
      <c r="S17" s="13">
        <v>1897345125610.8101</v>
      </c>
      <c r="T17" s="121">
        <f t="shared" si="8"/>
        <v>3.6271709875904806E-2</v>
      </c>
      <c r="U17" s="32">
        <f t="shared" si="9"/>
        <v>177945.984375</v>
      </c>
      <c r="V17" s="32"/>
      <c r="W17" s="32"/>
      <c r="X17" s="32"/>
      <c r="Y17" s="33">
        <v>177945.984375</v>
      </c>
      <c r="Z17" s="82">
        <f t="shared" si="10"/>
        <v>2.8885570157146979E-2</v>
      </c>
      <c r="AA17" s="111">
        <f t="shared" si="11"/>
        <v>473834284173</v>
      </c>
      <c r="AB17" s="43"/>
      <c r="AC17" s="43"/>
      <c r="AD17" s="43"/>
      <c r="AE17" s="43"/>
      <c r="AF17" s="44">
        <v>473834284173</v>
      </c>
      <c r="AG17" s="85">
        <f t="shared" si="12"/>
        <v>5.2442527471848611E-2</v>
      </c>
      <c r="AH17" s="103">
        <f t="shared" si="17"/>
        <v>1446.9000244140625</v>
      </c>
      <c r="AI17" s="47"/>
      <c r="AJ17" s="47"/>
      <c r="AK17" s="47"/>
      <c r="AL17" s="47"/>
      <c r="AM17" s="107">
        <v>1446.9000244140625</v>
      </c>
      <c r="AN17" s="98">
        <f t="shared" si="2"/>
        <v>2.5747512383808041E-2</v>
      </c>
      <c r="AO17" s="95">
        <f t="shared" si="3"/>
        <v>869510239336.93665</v>
      </c>
      <c r="AP17" s="92">
        <f t="shared" si="14"/>
        <v>3.4836383456912028E-2</v>
      </c>
      <c r="AQ17" s="89">
        <f t="shared" si="15"/>
        <v>868129478316.26477</v>
      </c>
    </row>
    <row r="18" spans="1:43" x14ac:dyDescent="0.35">
      <c r="A18" t="s">
        <v>29</v>
      </c>
      <c r="B18" s="145">
        <f t="shared" si="0"/>
        <v>1.261268861689953E-3</v>
      </c>
      <c r="C18" s="8">
        <f t="shared" si="4"/>
        <v>580200000</v>
      </c>
      <c r="D18" s="8"/>
      <c r="E18" s="8"/>
      <c r="F18" s="8"/>
      <c r="G18" s="8"/>
      <c r="H18" s="22">
        <v>580200000</v>
      </c>
      <c r="I18" s="78">
        <f t="shared" si="1"/>
        <v>6.7292765584811929E-3</v>
      </c>
      <c r="J18" s="26">
        <f t="shared" si="5"/>
        <v>175441592320</v>
      </c>
      <c r="K18" s="26"/>
      <c r="L18" s="26"/>
      <c r="M18" s="26"/>
      <c r="N18" s="24">
        <v>175441592320</v>
      </c>
      <c r="O18" s="71">
        <f t="shared" si="6"/>
        <v>1.8382895390210675E-3</v>
      </c>
      <c r="P18" s="13">
        <f t="shared" si="7"/>
        <v>84825988351.497498</v>
      </c>
      <c r="Q18" s="13"/>
      <c r="R18" s="13"/>
      <c r="S18" s="13">
        <v>84825988351.497498</v>
      </c>
      <c r="T18" s="121">
        <f t="shared" si="8"/>
        <v>1.2588635649199018E-2</v>
      </c>
      <c r="U18" s="32">
        <f t="shared" si="9"/>
        <v>61758.796875</v>
      </c>
      <c r="V18" s="32"/>
      <c r="W18" s="32"/>
      <c r="X18" s="32"/>
      <c r="Y18" s="33">
        <v>61758.796875</v>
      </c>
      <c r="Z18" s="82">
        <f t="shared" si="10"/>
        <v>1.2855732358058454E-2</v>
      </c>
      <c r="AA18" s="111">
        <f t="shared" si="11"/>
        <v>210883382473</v>
      </c>
      <c r="AB18" s="43"/>
      <c r="AC18" s="43"/>
      <c r="AD18" s="43"/>
      <c r="AE18" s="43"/>
      <c r="AF18" s="44">
        <v>210883382473</v>
      </c>
      <c r="AG18" s="85">
        <f t="shared" si="12"/>
        <v>1.0564766798972947E-3</v>
      </c>
      <c r="AH18" s="15">
        <f t="shared" ref="AH18" si="18">+AI18*AL18</f>
        <v>29.148406982421879</v>
      </c>
      <c r="AI18" s="15">
        <v>2.9270298508829863E-10</v>
      </c>
      <c r="AJ18" s="41"/>
      <c r="AK18" s="41"/>
      <c r="AL18" s="41">
        <v>99583565824</v>
      </c>
      <c r="AM18" s="10"/>
      <c r="AN18" s="98">
        <f t="shared" si="2"/>
        <v>3.2762783197307376E-3</v>
      </c>
      <c r="AO18" s="95">
        <f t="shared" si="3"/>
        <v>86949260223.832504</v>
      </c>
      <c r="AP18" s="92">
        <f t="shared" si="14"/>
        <v>7.0520672489004258E-3</v>
      </c>
      <c r="AQ18" s="89">
        <f t="shared" si="15"/>
        <v>86755880810.098129</v>
      </c>
    </row>
    <row r="19" spans="1:43" ht="15.5" x14ac:dyDescent="0.35">
      <c r="A19" s="50" t="s">
        <v>30</v>
      </c>
      <c r="B19" s="145">
        <f t="shared" si="0"/>
        <v>3.7524211724546466E-3</v>
      </c>
      <c r="C19" s="13">
        <f>+E19*D19</f>
        <v>1726162303.9999998</v>
      </c>
      <c r="D19" s="13">
        <v>9.9412453534349701E-3</v>
      </c>
      <c r="E19" s="13">
        <v>173636425078.63101</v>
      </c>
      <c r="F19" s="9"/>
      <c r="G19" s="9"/>
      <c r="H19" s="10"/>
      <c r="I19" s="78">
        <f t="shared" si="1"/>
        <v>2.3425327162586281E-2</v>
      </c>
      <c r="J19" s="26">
        <f t="shared" si="5"/>
        <v>610730835968</v>
      </c>
      <c r="K19" s="26"/>
      <c r="L19" s="26"/>
      <c r="M19" s="26"/>
      <c r="N19" s="24">
        <v>610730835968</v>
      </c>
      <c r="O19" s="71">
        <f t="shared" si="6"/>
        <v>3.7629272587123091E-3</v>
      </c>
      <c r="P19" s="13">
        <f t="shared" si="7"/>
        <v>173636425078.63101</v>
      </c>
      <c r="Q19" s="13"/>
      <c r="R19" s="13"/>
      <c r="S19" s="13">
        <v>173636425078.63101</v>
      </c>
      <c r="T19" s="121">
        <f t="shared" si="8"/>
        <v>2.6103212798677623E-3</v>
      </c>
      <c r="U19" s="13">
        <f>+V19*W19</f>
        <v>12806.0185546875</v>
      </c>
      <c r="V19" s="13">
        <v>7.3751913222633517E-8</v>
      </c>
      <c r="W19" s="13">
        <v>173636425078.63101</v>
      </c>
      <c r="X19" s="9"/>
      <c r="Y19" s="10"/>
      <c r="Z19" s="82">
        <f t="shared" si="10"/>
        <v>2.2026781339121804E-3</v>
      </c>
      <c r="AA19" s="14">
        <f>+AB19*AC19</f>
        <v>36132380672</v>
      </c>
      <c r="AB19" s="14">
        <v>0.20809217107319217</v>
      </c>
      <c r="AC19" s="37">
        <v>173636425078.63101</v>
      </c>
      <c r="AD19" s="9"/>
      <c r="AE19" s="9"/>
      <c r="AF19" s="10"/>
      <c r="AG19" s="85">
        <f t="shared" si="12"/>
        <v>3.4407513159464519E-3</v>
      </c>
      <c r="AH19" s="14">
        <f>+AI19*AJ19</f>
        <v>94.9310302734375</v>
      </c>
      <c r="AI19" s="14">
        <v>5.4672301753764003E-10</v>
      </c>
      <c r="AJ19" s="13">
        <v>173636425078.63101</v>
      </c>
      <c r="AK19" s="9"/>
      <c r="AL19" s="9"/>
      <c r="AM19" s="10"/>
      <c r="AN19" s="98">
        <f t="shared" si="2"/>
        <v>1.0313558531251078E-2</v>
      </c>
      <c r="AO19" s="95">
        <f t="shared" si="3"/>
        <v>262031141116.87698</v>
      </c>
      <c r="AP19" s="92">
        <f t="shared" si="14"/>
        <v>9.9328585670554505E-3</v>
      </c>
      <c r="AQ19" s="89">
        <f t="shared" si="15"/>
        <v>261455757950.88318</v>
      </c>
    </row>
    <row r="20" spans="1:43" ht="15.5" x14ac:dyDescent="0.35">
      <c r="A20" s="49" t="s">
        <v>31</v>
      </c>
      <c r="B20" s="145">
        <f t="shared" si="0"/>
        <v>1.1314871218295027E-3</v>
      </c>
      <c r="C20" s="16">
        <f>+G20*D20</f>
        <v>520498720</v>
      </c>
      <c r="D20" s="16">
        <v>5.2447778272711361E-3</v>
      </c>
      <c r="E20" s="16"/>
      <c r="F20" s="16"/>
      <c r="G20" s="16">
        <v>99241328640</v>
      </c>
      <c r="H20" s="10"/>
      <c r="I20" s="78">
        <f t="shared" si="1"/>
        <v>1.060917736634112E-3</v>
      </c>
      <c r="J20" s="26">
        <f t="shared" si="5"/>
        <v>27659599872</v>
      </c>
      <c r="K20" s="26"/>
      <c r="L20" s="26"/>
      <c r="M20" s="26"/>
      <c r="N20" s="24">
        <v>27659599872</v>
      </c>
      <c r="O20" s="71">
        <f t="shared" si="6"/>
        <v>1.6926593749511465E-4</v>
      </c>
      <c r="P20" s="13">
        <f t="shared" si="7"/>
        <v>7810603355.7216196</v>
      </c>
      <c r="Q20" s="13"/>
      <c r="R20" s="13"/>
      <c r="S20" s="13">
        <v>7810603355.7216196</v>
      </c>
      <c r="T20" s="121">
        <f t="shared" si="8"/>
        <v>6.730870378356045E-4</v>
      </c>
      <c r="U20" s="32">
        <f t="shared" si="9"/>
        <v>3302.10888671875</v>
      </c>
      <c r="V20" s="32"/>
      <c r="W20" s="32"/>
      <c r="X20" s="32"/>
      <c r="Y20" s="33">
        <v>3302.10888671875</v>
      </c>
      <c r="Z20" s="82">
        <f t="shared" si="10"/>
        <v>8.4407535497394749E-4</v>
      </c>
      <c r="AA20" s="111">
        <f t="shared" si="11"/>
        <v>13846077451</v>
      </c>
      <c r="AB20" s="43"/>
      <c r="AC20" s="43"/>
      <c r="AD20" s="43"/>
      <c r="AE20" s="43"/>
      <c r="AF20" s="44">
        <v>13846077451</v>
      </c>
      <c r="AG20" s="85">
        <f t="shared" si="12"/>
        <v>8.1188235229996946E-4</v>
      </c>
      <c r="AH20" s="103">
        <f t="shared" ref="AH20" si="19">+AM20</f>
        <v>22.399999618530273</v>
      </c>
      <c r="AI20" s="47"/>
      <c r="AJ20" s="47"/>
      <c r="AK20" s="47"/>
      <c r="AL20" s="47"/>
      <c r="AM20" s="107">
        <v>22.399999618530273</v>
      </c>
      <c r="AN20" s="98">
        <f t="shared" si="2"/>
        <v>7.8722359865290978E-4</v>
      </c>
      <c r="AO20" s="95">
        <f t="shared" si="3"/>
        <v>11996900649.24054</v>
      </c>
      <c r="AP20" s="92">
        <f t="shared" si="14"/>
        <v>6.3442357065494372E-4</v>
      </c>
      <c r="AQ20" s="89">
        <f t="shared" si="15"/>
        <v>11823402176.610168</v>
      </c>
    </row>
    <row r="21" spans="1:43" ht="15.5" x14ac:dyDescent="0.35">
      <c r="A21" s="50" t="s">
        <v>32</v>
      </c>
      <c r="B21" s="145">
        <f t="shared" si="0"/>
        <v>3.8184044290415866E-3</v>
      </c>
      <c r="C21" s="11">
        <f>+F21*D21</f>
        <v>1756515456</v>
      </c>
      <c r="D21" s="11">
        <v>1.0338445210721024E-2</v>
      </c>
      <c r="E21" s="11"/>
      <c r="F21" s="11">
        <v>169901316900</v>
      </c>
      <c r="G21" s="9"/>
      <c r="H21" s="10"/>
      <c r="I21" s="78">
        <f t="shared" si="1"/>
        <v>2.6876522332277678E-3</v>
      </c>
      <c r="J21" s="11">
        <f>+K21*M21</f>
        <v>70070829056</v>
      </c>
      <c r="K21" s="11">
        <v>0.41242075302595843</v>
      </c>
      <c r="L21" s="11"/>
      <c r="M21" s="11">
        <v>169901316900</v>
      </c>
      <c r="N21" s="10"/>
      <c r="O21" s="71">
        <f t="shared" si="6"/>
        <v>5.5207272674453528E-3</v>
      </c>
      <c r="P21" s="13">
        <f t="shared" si="7"/>
        <v>254748306477.061</v>
      </c>
      <c r="Q21" s="13"/>
      <c r="R21" s="13"/>
      <c r="S21" s="13">
        <v>254748306477.061</v>
      </c>
      <c r="T21" s="121">
        <f t="shared" si="8"/>
        <v>2.6249120404143152E-3</v>
      </c>
      <c r="U21" s="11">
        <f>+V21*X21</f>
        <v>12877.599609375</v>
      </c>
      <c r="V21" s="11">
        <v>7.5794583846306849E-8</v>
      </c>
      <c r="W21" s="11"/>
      <c r="X21" s="11">
        <v>169901316900</v>
      </c>
      <c r="Y21" s="10"/>
      <c r="Z21" s="82">
        <f t="shared" si="10"/>
        <v>2.133621009671426E-3</v>
      </c>
      <c r="AA21" s="12">
        <f>+AB21*AD21</f>
        <v>34999578624</v>
      </c>
      <c r="AB21" s="12">
        <v>0.20599945463989514</v>
      </c>
      <c r="AC21" s="36"/>
      <c r="AD21" s="36">
        <v>169901316900</v>
      </c>
      <c r="AE21" s="9"/>
      <c r="AF21" s="10"/>
      <c r="AG21" s="85">
        <f t="shared" si="12"/>
        <v>3.7634363716303365E-3</v>
      </c>
      <c r="AH21" s="12">
        <f>+AI21*AK21</f>
        <v>103.83397674560547</v>
      </c>
      <c r="AI21" s="12">
        <v>6.1114286010343143E-10</v>
      </c>
      <c r="AJ21" s="11"/>
      <c r="AK21" s="11">
        <v>169901316900</v>
      </c>
      <c r="AL21" s="9"/>
      <c r="AM21" s="10"/>
      <c r="AN21" s="98">
        <f t="shared" si="2"/>
        <v>4.0089279765715691E-3</v>
      </c>
      <c r="AO21" s="95">
        <f t="shared" si="3"/>
        <v>108858550329.68701</v>
      </c>
      <c r="AP21" s="92">
        <f t="shared" si="14"/>
        <v>3.611097180362479E-3</v>
      </c>
      <c r="AQ21" s="89">
        <f t="shared" si="15"/>
        <v>108273049470.22021</v>
      </c>
    </row>
    <row r="22" spans="1:43" x14ac:dyDescent="0.35">
      <c r="A22" s="51" t="s">
        <v>33</v>
      </c>
      <c r="B22" s="145">
        <f t="shared" si="0"/>
        <v>3.5947931204054505E-4</v>
      </c>
      <c r="C22" s="13">
        <f>+E22*D22</f>
        <v>165365136</v>
      </c>
      <c r="D22" s="13">
        <v>9.9412451649266466E-3</v>
      </c>
      <c r="E22" s="13">
        <v>16634247848.893101</v>
      </c>
      <c r="F22" s="9"/>
      <c r="G22" s="9"/>
      <c r="H22" s="10"/>
      <c r="I22" s="78">
        <f t="shared" si="1"/>
        <v>7.3399227247882351E-4</v>
      </c>
      <c r="J22" s="26">
        <f t="shared" si="5"/>
        <v>19136198656</v>
      </c>
      <c r="K22" s="26"/>
      <c r="L22" s="26"/>
      <c r="M22" s="26"/>
      <c r="N22" s="24">
        <v>19136198656</v>
      </c>
      <c r="O22" s="71">
        <f t="shared" si="6"/>
        <v>3.6048579455854999E-4</v>
      </c>
      <c r="P22" s="13">
        <f t="shared" si="7"/>
        <v>16634247848.893101</v>
      </c>
      <c r="Q22" s="13"/>
      <c r="R22" s="13"/>
      <c r="S22" s="13">
        <v>16634247848.893101</v>
      </c>
      <c r="T22" s="121">
        <f t="shared" si="8"/>
        <v>5.5785906481358631E-4</v>
      </c>
      <c r="U22" s="32">
        <f t="shared" si="9"/>
        <v>2736.81005859375</v>
      </c>
      <c r="V22" s="32"/>
      <c r="W22" s="32"/>
      <c r="X22" s="32"/>
      <c r="Y22" s="33">
        <v>2736.81005859375</v>
      </c>
      <c r="Z22" s="82">
        <f t="shared" si="10"/>
        <v>2.6992543382890368E-5</v>
      </c>
      <c r="AA22" s="111">
        <f t="shared" si="11"/>
        <v>442781375</v>
      </c>
      <c r="AB22" s="43"/>
      <c r="AC22" s="43"/>
      <c r="AD22" s="43"/>
      <c r="AE22" s="43"/>
      <c r="AF22" s="44">
        <v>442781375</v>
      </c>
      <c r="AG22" s="85">
        <f t="shared" si="12"/>
        <v>4.566838447722864E-4</v>
      </c>
      <c r="AH22" s="103">
        <f t="shared" ref="AH22" si="20">+AM22</f>
        <v>12.600000381469727</v>
      </c>
      <c r="AI22" s="47"/>
      <c r="AJ22" s="47"/>
      <c r="AK22" s="47"/>
      <c r="AL22" s="47"/>
      <c r="AM22" s="107">
        <v>12.600000381469727</v>
      </c>
      <c r="AN22" s="98">
        <f t="shared" si="2"/>
        <v>4.8465245969263955E-4</v>
      </c>
      <c r="AO22" s="95">
        <f t="shared" si="3"/>
        <v>11978603880.297699</v>
      </c>
      <c r="AP22" s="92">
        <f t="shared" si="14"/>
        <v>5.5077904395031999E-4</v>
      </c>
      <c r="AQ22" s="89">
        <f t="shared" si="15"/>
        <v>11923483080.567719</v>
      </c>
    </row>
    <row r="23" spans="1:43" x14ac:dyDescent="0.35">
      <c r="A23" t="s">
        <v>34</v>
      </c>
      <c r="B23" s="145">
        <f t="shared" si="0"/>
        <v>7.1082461271628006E-3</v>
      </c>
      <c r="C23" s="8">
        <f t="shared" si="4"/>
        <v>3269885215</v>
      </c>
      <c r="D23" s="8"/>
      <c r="E23" s="8"/>
      <c r="F23" s="8"/>
      <c r="G23" s="8"/>
      <c r="H23" s="22">
        <v>3269885215</v>
      </c>
      <c r="I23" s="78">
        <f t="shared" si="1"/>
        <v>6.2721018600398791E-3</v>
      </c>
      <c r="J23" s="26">
        <f t="shared" si="5"/>
        <v>163522412544</v>
      </c>
      <c r="K23" s="26"/>
      <c r="L23" s="26"/>
      <c r="M23" s="26"/>
      <c r="N23" s="24">
        <v>163522412544</v>
      </c>
      <c r="O23" s="71">
        <f t="shared" si="6"/>
        <v>1.9802664847895716E-4</v>
      </c>
      <c r="P23" s="13">
        <f t="shared" si="7"/>
        <v>9137736912.8191509</v>
      </c>
      <c r="Q23" s="13"/>
      <c r="R23" s="13"/>
      <c r="S23" s="13">
        <v>9137736912.8191509</v>
      </c>
      <c r="T23" s="121">
        <f t="shared" si="8"/>
        <v>2.1476381686997125E-3</v>
      </c>
      <c r="U23" s="32">
        <f t="shared" si="9"/>
        <v>10536.1337890625</v>
      </c>
      <c r="V23" s="32"/>
      <c r="W23" s="32"/>
      <c r="X23" s="32"/>
      <c r="Y23" s="33">
        <v>10536.1337890625</v>
      </c>
      <c r="Z23" s="82">
        <f t="shared" si="10"/>
        <v>2.3869093276476539E-4</v>
      </c>
      <c r="AA23" s="111">
        <f t="shared" si="11"/>
        <v>3915447978</v>
      </c>
      <c r="AB23" s="43"/>
      <c r="AC23" s="43"/>
      <c r="AD23" s="43"/>
      <c r="AE23" s="43"/>
      <c r="AF23" s="44">
        <v>3915447978</v>
      </c>
      <c r="AG23" s="85">
        <f t="shared" si="12"/>
        <v>1.6751597314091623E-3</v>
      </c>
      <c r="AH23" s="15">
        <f t="shared" ref="AH23" si="21">+AI23*AL23</f>
        <v>46.217998504638665</v>
      </c>
      <c r="AI23" s="15">
        <v>2.927029937138093E-10</v>
      </c>
      <c r="AJ23" s="41"/>
      <c r="AK23" s="41"/>
      <c r="AL23" s="41">
        <v>157900668928</v>
      </c>
      <c r="AM23" s="10"/>
      <c r="AN23" s="98">
        <f t="shared" si="2"/>
        <v>4.5261248785605458E-3</v>
      </c>
      <c r="AO23" s="95">
        <f t="shared" si="3"/>
        <v>58643344890.606384</v>
      </c>
      <c r="AP23" s="92">
        <f t="shared" si="14"/>
        <v>2.8725888924061825E-3</v>
      </c>
      <c r="AQ23" s="89">
        <f t="shared" si="15"/>
        <v>57553386664.31765</v>
      </c>
    </row>
    <row r="24" spans="1:43" ht="15.5" x14ac:dyDescent="0.35">
      <c r="A24" s="49" t="s">
        <v>35</v>
      </c>
      <c r="B24" s="145">
        <f t="shared" si="0"/>
        <v>1.7469565171728884E-2</v>
      </c>
      <c r="C24" s="8">
        <f t="shared" si="4"/>
        <v>8036226074</v>
      </c>
      <c r="D24" s="8"/>
      <c r="E24" s="8"/>
      <c r="F24" s="8"/>
      <c r="G24" s="8"/>
      <c r="H24" s="22">
        <v>8036226074</v>
      </c>
      <c r="I24" s="78">
        <f t="shared" si="1"/>
        <v>2.8998772568244683E-2</v>
      </c>
      <c r="J24" s="26">
        <f t="shared" si="5"/>
        <v>756038303744</v>
      </c>
      <c r="K24" s="26"/>
      <c r="L24" s="26"/>
      <c r="M24" s="26"/>
      <c r="N24" s="24">
        <v>756038303744</v>
      </c>
      <c r="O24" s="71">
        <f t="shared" si="6"/>
        <v>2.704196355611644E-2</v>
      </c>
      <c r="P24" s="13">
        <f t="shared" si="7"/>
        <v>1247823717059.4399</v>
      </c>
      <c r="Q24" s="13"/>
      <c r="R24" s="13"/>
      <c r="S24" s="13">
        <v>1247823717059.4399</v>
      </c>
      <c r="T24" s="121">
        <f t="shared" si="8"/>
        <v>1.6301766936367566E-2</v>
      </c>
      <c r="U24" s="32">
        <f t="shared" si="9"/>
        <v>79975.109375</v>
      </c>
      <c r="V24" s="32"/>
      <c r="W24" s="32"/>
      <c r="X24" s="32"/>
      <c r="Y24" s="33">
        <v>79975.109375</v>
      </c>
      <c r="Z24" s="82">
        <f t="shared" si="10"/>
        <v>2.4921249808620385E-2</v>
      </c>
      <c r="AA24" s="111">
        <f t="shared" si="11"/>
        <v>408804205682</v>
      </c>
      <c r="AB24" s="43"/>
      <c r="AC24" s="43"/>
      <c r="AD24" s="43"/>
      <c r="AE24" s="43"/>
      <c r="AF24" s="44">
        <v>408804205682</v>
      </c>
      <c r="AG24" s="85">
        <f t="shared" si="12"/>
        <v>3.5320507401340386E-2</v>
      </c>
      <c r="AH24" s="103">
        <f t="shared" ref="AH24" si="22">+AM24</f>
        <v>974.5</v>
      </c>
      <c r="AI24" s="47"/>
      <c r="AJ24" s="47"/>
      <c r="AK24" s="47"/>
      <c r="AL24" s="47"/>
      <c r="AM24" s="107">
        <v>974.5</v>
      </c>
      <c r="AN24" s="98">
        <f t="shared" si="2"/>
        <v>2.4503433765363337E-2</v>
      </c>
      <c r="AO24" s="95">
        <f t="shared" si="3"/>
        <v>670632748959.14661</v>
      </c>
      <c r="AP24" s="92">
        <f t="shared" si="14"/>
        <v>2.4114167686909563E-2</v>
      </c>
      <c r="AQ24" s="89">
        <f t="shared" si="15"/>
        <v>667954033592.84973</v>
      </c>
    </row>
    <row r="25" spans="1:43" x14ac:dyDescent="0.35">
      <c r="A25" t="s">
        <v>36</v>
      </c>
      <c r="B25" s="145">
        <f t="shared" si="0"/>
        <v>2.3877376942755806E-3</v>
      </c>
      <c r="C25" s="8">
        <f t="shared" si="4"/>
        <v>1098390242</v>
      </c>
      <c r="D25" s="8"/>
      <c r="E25" s="8"/>
      <c r="F25" s="8"/>
      <c r="G25" s="8"/>
      <c r="H25" s="22">
        <v>1098390242</v>
      </c>
      <c r="I25" s="78">
        <f t="shared" si="1"/>
        <v>1.2005497201233253E-3</v>
      </c>
      <c r="J25" s="26">
        <f t="shared" si="5"/>
        <v>31299999744</v>
      </c>
      <c r="K25" s="26"/>
      <c r="L25" s="26"/>
      <c r="M25" s="26"/>
      <c r="N25" s="24">
        <v>31299999744</v>
      </c>
      <c r="O25" s="71">
        <f t="shared" si="6"/>
        <v>4.5591897490111327E-5</v>
      </c>
      <c r="P25" s="13">
        <f t="shared" si="7"/>
        <v>2103791423.1282201</v>
      </c>
      <c r="Q25" s="13"/>
      <c r="R25" s="13"/>
      <c r="S25" s="13">
        <v>2103791423.1282201</v>
      </c>
      <c r="T25" s="121">
        <f t="shared" si="8"/>
        <v>6.7965621430492824E-3</v>
      </c>
      <c r="U25" s="32">
        <f t="shared" si="9"/>
        <v>33343.3671875</v>
      </c>
      <c r="V25" s="32"/>
      <c r="W25" s="32"/>
      <c r="X25" s="32"/>
      <c r="Y25" s="33">
        <v>33343.3671875</v>
      </c>
      <c r="Z25" s="82">
        <f t="shared" si="10"/>
        <v>8.1627995837873016E-5</v>
      </c>
      <c r="AA25" s="111">
        <f t="shared" si="11"/>
        <v>1339012620</v>
      </c>
      <c r="AB25" s="43"/>
      <c r="AC25" s="43"/>
      <c r="AD25" s="43"/>
      <c r="AE25" s="43"/>
      <c r="AF25" s="44">
        <v>1339012620</v>
      </c>
      <c r="AG25" s="85">
        <f t="shared" si="12"/>
        <v>1.2178103589236882E-3</v>
      </c>
      <c r="AH25" s="12">
        <f>+AI25*AK25</f>
        <v>33.599636077880859</v>
      </c>
      <c r="AI25" s="12">
        <v>6.1114288002935067E-10</v>
      </c>
      <c r="AJ25" s="11"/>
      <c r="AK25" s="11">
        <v>54978364594.981796</v>
      </c>
      <c r="AL25" s="9"/>
      <c r="AM25" s="10"/>
      <c r="AN25" s="98">
        <f t="shared" si="2"/>
        <v>1.2112931039630057E-3</v>
      </c>
      <c r="AO25" s="95">
        <f t="shared" si="3"/>
        <v>11500727136.376074</v>
      </c>
      <c r="AP25" s="92">
        <f t="shared" si="14"/>
        <v>2.6809012535542395E-3</v>
      </c>
      <c r="AQ25" s="89">
        <f t="shared" si="15"/>
        <v>11134608170.165136</v>
      </c>
    </row>
    <row r="26" spans="1:43" ht="15.5" x14ac:dyDescent="0.35">
      <c r="A26" s="50" t="s">
        <v>37</v>
      </c>
      <c r="B26" s="145">
        <f t="shared" si="0"/>
        <v>0.17365173465773923</v>
      </c>
      <c r="C26" s="8">
        <f t="shared" si="4"/>
        <v>79882045382</v>
      </c>
      <c r="D26" s="8"/>
      <c r="E26" s="8"/>
      <c r="F26" s="8"/>
      <c r="G26" s="8"/>
      <c r="H26" s="22">
        <v>79882045382</v>
      </c>
      <c r="I26" s="78">
        <f t="shared" si="1"/>
        <v>5.590066078169429E-2</v>
      </c>
      <c r="J26" s="26">
        <f t="shared" si="5"/>
        <v>1457407918080</v>
      </c>
      <c r="K26" s="26"/>
      <c r="L26" s="26"/>
      <c r="M26" s="26"/>
      <c r="N26" s="24">
        <v>1457407918080</v>
      </c>
      <c r="O26" s="71">
        <f t="shared" si="6"/>
        <v>7.4692115402525155E-2</v>
      </c>
      <c r="P26" s="13">
        <f t="shared" si="7"/>
        <v>3446591179786.23</v>
      </c>
      <c r="Q26" s="13"/>
      <c r="R26" s="13"/>
      <c r="S26" s="13">
        <v>3446591179786.23</v>
      </c>
      <c r="T26" s="121">
        <f t="shared" si="8"/>
        <v>7.0219548469581991E-2</v>
      </c>
      <c r="U26" s="32">
        <f t="shared" si="9"/>
        <v>344491.25</v>
      </c>
      <c r="V26" s="32"/>
      <c r="W26" s="32"/>
      <c r="X26" s="32"/>
      <c r="Y26" s="33">
        <v>344491.25</v>
      </c>
      <c r="Z26" s="82">
        <f t="shared" si="10"/>
        <v>2.8426006956574965E-2</v>
      </c>
      <c r="AA26" s="111">
        <f t="shared" si="11"/>
        <v>466295682754</v>
      </c>
      <c r="AB26" s="43"/>
      <c r="AC26" s="43"/>
      <c r="AD26" s="43"/>
      <c r="AE26" s="43"/>
      <c r="AF26" s="44">
        <v>466295682754</v>
      </c>
      <c r="AG26" s="85">
        <f t="shared" si="12"/>
        <v>9.3000396605265254E-2</v>
      </c>
      <c r="AH26" s="103">
        <f t="shared" ref="AH26:AH29" si="23">+AM26</f>
        <v>2565.89990234375</v>
      </c>
      <c r="AI26" s="47"/>
      <c r="AJ26" s="47"/>
      <c r="AK26" s="47"/>
      <c r="AL26" s="47"/>
      <c r="AM26" s="107">
        <v>2565.89990234375</v>
      </c>
      <c r="AN26" s="98">
        <f t="shared" si="2"/>
        <v>0.10141483694731956</v>
      </c>
      <c r="AO26" s="95">
        <f t="shared" si="3"/>
        <v>1661293714416.0769</v>
      </c>
      <c r="AP26" s="92">
        <f t="shared" si="14"/>
        <v>6.6937441551267143E-2</v>
      </c>
      <c r="AQ26" s="89">
        <f t="shared" si="15"/>
        <v>1634666480785.8269</v>
      </c>
    </row>
    <row r="27" spans="1:43" ht="15.5" x14ac:dyDescent="0.35">
      <c r="A27" s="49" t="s">
        <v>38</v>
      </c>
      <c r="B27" s="145">
        <f t="shared" si="0"/>
        <v>5.4527446268785966E-3</v>
      </c>
      <c r="C27" s="8">
        <f t="shared" si="4"/>
        <v>2508333099</v>
      </c>
      <c r="D27" s="8"/>
      <c r="E27" s="8"/>
      <c r="F27" s="8"/>
      <c r="G27" s="8"/>
      <c r="H27" s="22">
        <v>2508333099</v>
      </c>
      <c r="I27" s="78">
        <f t="shared" si="1"/>
        <v>5.3032306495462275E-3</v>
      </c>
      <c r="J27" s="26">
        <f t="shared" si="5"/>
        <v>138262593536</v>
      </c>
      <c r="K27" s="26"/>
      <c r="L27" s="26"/>
      <c r="M27" s="26"/>
      <c r="N27" s="24">
        <v>138262593536</v>
      </c>
      <c r="O27" s="71">
        <f t="shared" si="6"/>
        <v>3.8488460457051751E-4</v>
      </c>
      <c r="P27" s="13">
        <f t="shared" si="7"/>
        <v>17760105952.273102</v>
      </c>
      <c r="Q27" s="13"/>
      <c r="R27" s="13"/>
      <c r="S27" s="13">
        <v>17760105952.273102</v>
      </c>
      <c r="T27" s="121">
        <f t="shared" si="8"/>
        <v>1.8799746784894447E-3</v>
      </c>
      <c r="U27" s="32">
        <f t="shared" si="9"/>
        <v>9222.9990234375</v>
      </c>
      <c r="V27" s="32"/>
      <c r="W27" s="32"/>
      <c r="X27" s="32"/>
      <c r="Y27" s="33">
        <v>9222.9990234375</v>
      </c>
      <c r="Z27" s="82">
        <f t="shared" si="10"/>
        <v>1.1774226754125018E-4</v>
      </c>
      <c r="AA27" s="111">
        <f t="shared" si="11"/>
        <v>1931425371</v>
      </c>
      <c r="AB27" s="43"/>
      <c r="AC27" s="43"/>
      <c r="AD27" s="43"/>
      <c r="AE27" s="43"/>
      <c r="AF27" s="44">
        <v>1931425371</v>
      </c>
      <c r="AG27" s="85">
        <f t="shared" si="12"/>
        <v>6.7777682437401105E-4</v>
      </c>
      <c r="AH27" s="103">
        <f t="shared" si="23"/>
        <v>18.700000762939453</v>
      </c>
      <c r="AI27" s="47"/>
      <c r="AJ27" s="47"/>
      <c r="AK27" s="47"/>
      <c r="AL27" s="47"/>
      <c r="AM27" s="107">
        <v>18.700000762939453</v>
      </c>
      <c r="AN27" s="98">
        <f t="shared" si="2"/>
        <v>3.7136199603317807E-3</v>
      </c>
      <c r="AO27" s="95">
        <f t="shared" si="3"/>
        <v>52843677529.091034</v>
      </c>
      <c r="AP27" s="92">
        <f t="shared" si="14"/>
        <v>2.5226966442020633E-3</v>
      </c>
      <c r="AQ27" s="89">
        <f t="shared" si="15"/>
        <v>52007569570.424042</v>
      </c>
    </row>
    <row r="28" spans="1:43" x14ac:dyDescent="0.35">
      <c r="A28" s="49" t="s">
        <v>39</v>
      </c>
      <c r="B28" s="145">
        <f t="shared" si="0"/>
        <v>2.5239255443331929E-2</v>
      </c>
      <c r="C28" s="8">
        <f t="shared" si="4"/>
        <v>11610384156</v>
      </c>
      <c r="D28" s="8"/>
      <c r="E28" s="8"/>
      <c r="F28" s="8"/>
      <c r="G28" s="8"/>
      <c r="H28" s="22">
        <v>11610384156</v>
      </c>
      <c r="I28" s="78">
        <f t="shared" si="1"/>
        <v>2.9612146270617437E-2</v>
      </c>
      <c r="J28" s="26">
        <f t="shared" si="5"/>
        <v>772029808640</v>
      </c>
      <c r="K28" s="26"/>
      <c r="L28" s="26"/>
      <c r="M28" s="26"/>
      <c r="N28" s="24">
        <v>772029808640</v>
      </c>
      <c r="O28" s="71">
        <f t="shared" si="6"/>
        <v>6.4052066711108663E-2</v>
      </c>
      <c r="P28" s="13">
        <f t="shared" si="7"/>
        <v>2955617028435.6802</v>
      </c>
      <c r="Q28" s="13"/>
      <c r="R28" s="13"/>
      <c r="S28" s="13">
        <v>2955617028435.6802</v>
      </c>
      <c r="T28" s="121">
        <f t="shared" si="8"/>
        <v>4.9231552277165663E-2</v>
      </c>
      <c r="U28" s="32">
        <f t="shared" si="9"/>
        <v>241525.890625</v>
      </c>
      <c r="V28" s="32"/>
      <c r="W28" s="32"/>
      <c r="X28" s="32"/>
      <c r="Y28" s="33">
        <v>241525.890625</v>
      </c>
      <c r="Z28" s="82">
        <f t="shared" si="10"/>
        <v>3.0111315439902739E-2</v>
      </c>
      <c r="AA28" s="111">
        <f t="shared" si="11"/>
        <v>493941214224</v>
      </c>
      <c r="AB28" s="43"/>
      <c r="AC28" s="43"/>
      <c r="AD28" s="43"/>
      <c r="AE28" s="43"/>
      <c r="AF28" s="44">
        <v>493941214224</v>
      </c>
      <c r="AG28" s="85">
        <f t="shared" si="12"/>
        <v>0.10288434659693495</v>
      </c>
      <c r="AH28" s="103">
        <f t="shared" si="23"/>
        <v>2838.60009765625</v>
      </c>
      <c r="AI28" s="47"/>
      <c r="AJ28" s="47"/>
      <c r="AK28" s="47"/>
      <c r="AL28" s="47"/>
      <c r="AM28" s="107">
        <v>2838.60009765625</v>
      </c>
      <c r="AN28" s="98">
        <f t="shared" si="2"/>
        <v>3.9634489475019345E-2</v>
      </c>
      <c r="AO28" s="95">
        <f t="shared" si="3"/>
        <v>1246419073743.8933</v>
      </c>
      <c r="AP28" s="92">
        <f t="shared" si="14"/>
        <v>4.7631921752963914E-2</v>
      </c>
      <c r="AQ28" s="89">
        <f t="shared" si="15"/>
        <v>1242549026200.5237</v>
      </c>
    </row>
    <row r="29" spans="1:43" ht="15.5" x14ac:dyDescent="0.35">
      <c r="A29" s="49" t="s">
        <v>40</v>
      </c>
      <c r="B29" s="145">
        <f t="shared" si="0"/>
        <v>2.6612278832517544E-2</v>
      </c>
      <c r="C29" s="8">
        <f t="shared" si="4"/>
        <v>12241992685</v>
      </c>
      <c r="D29" s="8"/>
      <c r="E29" s="8"/>
      <c r="F29" s="8"/>
      <c r="G29" s="8"/>
      <c r="H29" s="22">
        <v>12241992685</v>
      </c>
      <c r="I29" s="78">
        <f t="shared" si="1"/>
        <v>1.6703735654170781E-2</v>
      </c>
      <c r="J29" s="26">
        <f t="shared" si="5"/>
        <v>435489603584</v>
      </c>
      <c r="K29" s="26"/>
      <c r="L29" s="26"/>
      <c r="M29" s="26"/>
      <c r="N29" s="24">
        <v>435489603584</v>
      </c>
      <c r="O29" s="71">
        <f t="shared" si="6"/>
        <v>3.7825836932205092E-2</v>
      </c>
      <c r="P29" s="13">
        <f t="shared" si="7"/>
        <v>1745434511206.29</v>
      </c>
      <c r="Q29" s="13"/>
      <c r="R29" s="13"/>
      <c r="S29" s="13">
        <v>1745434511206.29</v>
      </c>
      <c r="T29" s="121">
        <f t="shared" si="8"/>
        <v>2.7490899846418053E-2</v>
      </c>
      <c r="U29" s="32">
        <f t="shared" si="9"/>
        <v>134868.0625</v>
      </c>
      <c r="V29" s="32"/>
      <c r="W29" s="32"/>
      <c r="X29" s="32"/>
      <c r="Y29" s="33">
        <v>134868.0625</v>
      </c>
      <c r="Z29" s="82">
        <f t="shared" si="10"/>
        <v>7.6001342224665926E-3</v>
      </c>
      <c r="AA29" s="111">
        <f t="shared" si="11"/>
        <v>124671389186</v>
      </c>
      <c r="AB29" s="43"/>
      <c r="AC29" s="43"/>
      <c r="AD29" s="43"/>
      <c r="AE29" s="43"/>
      <c r="AF29" s="44">
        <v>124671389186</v>
      </c>
      <c r="AG29" s="85">
        <f t="shared" si="12"/>
        <v>3.4251287320950911E-3</v>
      </c>
      <c r="AH29" s="103">
        <f t="shared" si="23"/>
        <v>94.5</v>
      </c>
      <c r="AI29" s="47"/>
      <c r="AJ29" s="47"/>
      <c r="AK29" s="47"/>
      <c r="AL29" s="47"/>
      <c r="AM29" s="107">
        <v>94.5</v>
      </c>
      <c r="AN29" s="98">
        <f t="shared" si="2"/>
        <v>2.7047283806297808E-2</v>
      </c>
      <c r="AO29" s="95">
        <f t="shared" si="3"/>
        <v>731055369158.43005</v>
      </c>
      <c r="AP29" s="92">
        <f t="shared" si="14"/>
        <v>2.7340157477597975E-2</v>
      </c>
      <c r="AQ29" s="89">
        <f t="shared" si="15"/>
        <v>726974749886.11755</v>
      </c>
    </row>
    <row r="30" spans="1:43" ht="15.5" x14ac:dyDescent="0.35">
      <c r="A30" s="49" t="s">
        <v>41</v>
      </c>
      <c r="B30" s="145">
        <f t="shared" si="0"/>
        <v>4.0125558252358757E-4</v>
      </c>
      <c r="C30" s="8">
        <f t="shared" si="4"/>
        <v>184582761.09999999</v>
      </c>
      <c r="D30" s="8"/>
      <c r="E30" s="8"/>
      <c r="F30" s="8"/>
      <c r="G30" s="8"/>
      <c r="H30" s="22">
        <v>184582761.09999999</v>
      </c>
      <c r="I30" s="78">
        <f t="shared" si="1"/>
        <v>2.2545402519827433E-4</v>
      </c>
      <c r="J30" s="26">
        <f t="shared" si="5"/>
        <v>5877899776</v>
      </c>
      <c r="K30" s="26"/>
      <c r="L30" s="26"/>
      <c r="M30" s="26"/>
      <c r="N30" s="24">
        <v>5877899776</v>
      </c>
      <c r="O30" s="71">
        <f t="shared" si="6"/>
        <v>1.1480975158550759E-4</v>
      </c>
      <c r="P30" s="13">
        <f t="shared" si="7"/>
        <v>5297778420.5945902</v>
      </c>
      <c r="Q30" s="13"/>
      <c r="R30" s="13"/>
      <c r="S30" s="13">
        <v>5297778420.5945902</v>
      </c>
      <c r="T30" s="121">
        <f t="shared" si="8"/>
        <v>8.9277294473352373E-4</v>
      </c>
      <c r="U30" s="32">
        <f t="shared" si="9"/>
        <v>4379.86962890625</v>
      </c>
      <c r="V30" s="32"/>
      <c r="W30" s="32"/>
      <c r="X30" s="32"/>
      <c r="Y30" s="33">
        <v>4379.86962890625</v>
      </c>
      <c r="Z30" s="82">
        <f t="shared" si="10"/>
        <v>6.7205374457398321E-5</v>
      </c>
      <c r="AA30" s="14">
        <f>+AB30*AC30</f>
        <v>1102426240</v>
      </c>
      <c r="AB30" s="14">
        <v>0.20809217609298775</v>
      </c>
      <c r="AC30" s="37">
        <v>5297778420.5945902</v>
      </c>
      <c r="AD30" s="9"/>
      <c r="AE30" s="9"/>
      <c r="AF30" s="10"/>
      <c r="AG30" s="85">
        <f t="shared" si="12"/>
        <v>1.0497991943123294E-4</v>
      </c>
      <c r="AH30" s="14">
        <f>+AI30*AJ30</f>
        <v>2.8964173793792725</v>
      </c>
      <c r="AI30" s="14">
        <v>5.4672301282358962E-10</v>
      </c>
      <c r="AJ30" s="13">
        <v>5297778420.5945902</v>
      </c>
      <c r="AK30" s="9"/>
      <c r="AL30" s="9"/>
      <c r="AM30" s="10"/>
      <c r="AN30" s="98">
        <f t="shared" si="2"/>
        <v>2.4717311976912317E-4</v>
      </c>
      <c r="AO30" s="95">
        <f t="shared" si="3"/>
        <v>3786753652.5648637</v>
      </c>
      <c r="AP30" s="92">
        <f t="shared" si="14"/>
        <v>4.1101224050576855E-4</v>
      </c>
      <c r="AQ30" s="89">
        <f t="shared" si="15"/>
        <v>3725227525.4880729</v>
      </c>
    </row>
    <row r="31" spans="1:43" x14ac:dyDescent="0.35">
      <c r="A31" t="s">
        <v>42</v>
      </c>
      <c r="B31" s="145">
        <f t="shared" si="0"/>
        <v>5.0746537689136473E-3</v>
      </c>
      <c r="C31" s="8">
        <f t="shared" si="4"/>
        <v>2334406411</v>
      </c>
      <c r="D31" s="8"/>
      <c r="E31" s="8"/>
      <c r="F31" s="8"/>
      <c r="G31" s="8"/>
      <c r="H31" s="22">
        <v>2334406411</v>
      </c>
      <c r="I31" s="78">
        <f t="shared" si="1"/>
        <v>4.682922743278236E-2</v>
      </c>
      <c r="J31" s="26">
        <f t="shared" si="5"/>
        <v>1220903043072</v>
      </c>
      <c r="K31" s="26"/>
      <c r="L31" s="26"/>
      <c r="M31" s="26"/>
      <c r="N31" s="24">
        <v>1220903043072</v>
      </c>
      <c r="O31" s="71">
        <f t="shared" si="6"/>
        <v>1.754686862682003E-2</v>
      </c>
      <c r="P31" s="13">
        <f t="shared" si="7"/>
        <v>809682284617.96997</v>
      </c>
      <c r="Q31" s="13"/>
      <c r="R31" s="13"/>
      <c r="S31" s="13">
        <v>809682284617.96997</v>
      </c>
      <c r="T31" s="121">
        <f t="shared" si="8"/>
        <v>4.4345564224630228E-2</v>
      </c>
      <c r="U31" s="32">
        <f t="shared" si="9"/>
        <v>217555.640625</v>
      </c>
      <c r="V31" s="32"/>
      <c r="W31" s="32"/>
      <c r="X31" s="32"/>
      <c r="Y31" s="33">
        <v>217555.640625</v>
      </c>
      <c r="Z31" s="82">
        <f t="shared" si="10"/>
        <v>0.1391049815072454</v>
      </c>
      <c r="AA31" s="111">
        <f t="shared" si="11"/>
        <v>2281855922483</v>
      </c>
      <c r="AB31" s="43"/>
      <c r="AC31" s="43"/>
      <c r="AD31" s="43"/>
      <c r="AE31" s="43"/>
      <c r="AF31" s="44">
        <v>2281855922483</v>
      </c>
      <c r="AG31" s="85">
        <f t="shared" si="12"/>
        <v>4.9974260984712436E-2</v>
      </c>
      <c r="AH31" s="103">
        <f t="shared" ref="AH31" si="24">+AM31</f>
        <v>1378.800048828125</v>
      </c>
      <c r="AI31" s="47"/>
      <c r="AJ31" s="47"/>
      <c r="AK31" s="47"/>
      <c r="AL31" s="47"/>
      <c r="AM31" s="107">
        <v>1378.800048828125</v>
      </c>
      <c r="AN31" s="98">
        <f t="shared" si="2"/>
        <v>2.315024994283868E-2</v>
      </c>
      <c r="AO31" s="95">
        <f t="shared" si="3"/>
        <v>677639911366.98999</v>
      </c>
      <c r="AP31" s="92">
        <f t="shared" si="14"/>
        <v>3.6240553428077533E-2</v>
      </c>
      <c r="AQ31" s="89">
        <f t="shared" si="15"/>
        <v>676861848415.20349</v>
      </c>
    </row>
    <row r="32" spans="1:43" x14ac:dyDescent="0.35">
      <c r="A32" t="s">
        <v>43</v>
      </c>
      <c r="B32" s="145">
        <f t="shared" si="0"/>
        <v>2.6242305143999952E-3</v>
      </c>
      <c r="C32" s="8">
        <f t="shared" si="4"/>
        <v>1207180000</v>
      </c>
      <c r="D32" s="8"/>
      <c r="E32" s="8"/>
      <c r="F32" s="8"/>
      <c r="G32" s="8"/>
      <c r="H32" s="22">
        <v>1207180000</v>
      </c>
      <c r="I32" s="78">
        <f t="shared" si="1"/>
        <v>9.9113240433672742E-3</v>
      </c>
      <c r="J32" s="26">
        <f t="shared" si="5"/>
        <v>258401992704</v>
      </c>
      <c r="K32" s="26"/>
      <c r="L32" s="26"/>
      <c r="M32" s="26"/>
      <c r="N32" s="24">
        <v>258401992704</v>
      </c>
      <c r="O32" s="71">
        <f t="shared" si="6"/>
        <v>2.2643471986001462E-3</v>
      </c>
      <c r="P32" s="13">
        <f t="shared" si="7"/>
        <v>104485982765.526</v>
      </c>
      <c r="Q32" s="13"/>
      <c r="R32" s="13"/>
      <c r="S32" s="13">
        <v>104485982765.526</v>
      </c>
      <c r="T32" s="121">
        <f t="shared" si="8"/>
        <v>1.0537720812377952E-2</v>
      </c>
      <c r="U32" s="32">
        <f t="shared" si="9"/>
        <v>51697.1796875</v>
      </c>
      <c r="V32" s="32"/>
      <c r="W32" s="32"/>
      <c r="X32" s="32"/>
      <c r="Y32" s="33">
        <v>51697.1796875</v>
      </c>
      <c r="Z32" s="82">
        <f t="shared" si="10"/>
        <v>2.0965069300115085E-2</v>
      </c>
      <c r="AA32" s="111">
        <f t="shared" si="11"/>
        <v>343907651828</v>
      </c>
      <c r="AB32" s="43"/>
      <c r="AC32" s="43"/>
      <c r="AD32" s="43"/>
      <c r="AE32" s="43"/>
      <c r="AF32" s="44">
        <v>343907651828</v>
      </c>
      <c r="AG32" s="85">
        <f t="shared" si="12"/>
        <v>3.8089497013544847E-3</v>
      </c>
      <c r="AH32" s="15">
        <f t="shared" ref="AH32" si="25">+AI32*AL32</f>
        <v>105.08969879150391</v>
      </c>
      <c r="AI32" s="15">
        <v>2.9270298526514933E-10</v>
      </c>
      <c r="AJ32" s="41"/>
      <c r="AK32" s="41"/>
      <c r="AL32" s="41">
        <v>359031865344</v>
      </c>
      <c r="AM32" s="10"/>
      <c r="AN32" s="98">
        <f t="shared" si="2"/>
        <v>4.9333005854558052E-3</v>
      </c>
      <c r="AO32" s="95">
        <f t="shared" si="3"/>
        <v>121365051823.17534</v>
      </c>
      <c r="AP32" s="92">
        <f t="shared" si="14"/>
        <v>7.5711306847817917E-3</v>
      </c>
      <c r="AQ32" s="89">
        <f t="shared" si="15"/>
        <v>120962675722.23523</v>
      </c>
    </row>
    <row r="33" spans="1:43" ht="15.5" x14ac:dyDescent="0.35">
      <c r="A33" s="49" t="s">
        <v>44</v>
      </c>
      <c r="B33" s="145">
        <f t="shared" si="0"/>
        <v>1.4303945380765063E-3</v>
      </c>
      <c r="C33" s="8">
        <f t="shared" si="4"/>
        <v>658000000</v>
      </c>
      <c r="D33" s="8"/>
      <c r="E33" s="8"/>
      <c r="F33" s="8"/>
      <c r="G33" s="8"/>
      <c r="H33" s="22">
        <v>658000000</v>
      </c>
      <c r="I33" s="78">
        <f t="shared" si="1"/>
        <v>5.5797177488349191E-3</v>
      </c>
      <c r="J33" s="26">
        <f t="shared" si="5"/>
        <v>145470996480</v>
      </c>
      <c r="K33" s="26"/>
      <c r="L33" s="26"/>
      <c r="M33" s="26"/>
      <c r="N33" s="24">
        <v>145470996480</v>
      </c>
      <c r="O33" s="71">
        <f t="shared" si="6"/>
        <v>2.6991143512200815E-3</v>
      </c>
      <c r="P33" s="13">
        <f t="shared" si="7"/>
        <v>124547867817.31799</v>
      </c>
      <c r="Q33" s="13"/>
      <c r="R33" s="13"/>
      <c r="S33" s="13">
        <v>124547867817.31799</v>
      </c>
      <c r="T33" s="121">
        <f t="shared" si="8"/>
        <v>9.5574392343543129E-3</v>
      </c>
      <c r="U33" s="32">
        <f t="shared" si="9"/>
        <v>46888</v>
      </c>
      <c r="V33" s="32"/>
      <c r="W33" s="32"/>
      <c r="X33" s="32"/>
      <c r="Y33" s="33">
        <v>46888</v>
      </c>
      <c r="Z33" s="82">
        <f t="shared" si="10"/>
        <v>8.7693108709557006E-3</v>
      </c>
      <c r="AA33" s="111">
        <f t="shared" si="11"/>
        <v>143850376386</v>
      </c>
      <c r="AB33" s="43"/>
      <c r="AC33" s="43"/>
      <c r="AD33" s="43"/>
      <c r="AE33" s="43"/>
      <c r="AF33" s="44">
        <v>143850376386</v>
      </c>
      <c r="AG33" s="85">
        <f t="shared" si="12"/>
        <v>2.1058198318348476E-3</v>
      </c>
      <c r="AH33" s="103">
        <f t="shared" ref="AH33:AH36" si="26">+AM33</f>
        <v>58.099998474121094</v>
      </c>
      <c r="AI33" s="47"/>
      <c r="AJ33" s="47"/>
      <c r="AK33" s="47"/>
      <c r="AL33" s="47"/>
      <c r="AM33" s="107">
        <v>58.099998474121094</v>
      </c>
      <c r="AN33" s="98">
        <f t="shared" si="2"/>
        <v>3.2364088793771693E-3</v>
      </c>
      <c r="AO33" s="95">
        <f t="shared" si="3"/>
        <v>90225621432.439331</v>
      </c>
      <c r="AP33" s="92">
        <f t="shared" si="14"/>
        <v>5.9454237781364381E-3</v>
      </c>
      <c r="AQ33" s="89">
        <f t="shared" si="15"/>
        <v>90006303728.439331</v>
      </c>
    </row>
    <row r="34" spans="1:43" ht="15.5" x14ac:dyDescent="0.35">
      <c r="A34" s="49" t="s">
        <v>45</v>
      </c>
      <c r="B34" s="145">
        <f t="shared" si="0"/>
        <v>7.3053200454789764E-4</v>
      </c>
      <c r="C34" s="8">
        <f t="shared" si="4"/>
        <v>336054176.80000001</v>
      </c>
      <c r="D34" s="8"/>
      <c r="E34" s="8"/>
      <c r="F34" s="8"/>
      <c r="G34" s="8"/>
      <c r="H34" s="22">
        <v>336054176.80000001</v>
      </c>
      <c r="I34" s="78">
        <f t="shared" si="1"/>
        <v>4.5123715045839148E-3</v>
      </c>
      <c r="J34" s="26">
        <f t="shared" si="5"/>
        <v>117643796480</v>
      </c>
      <c r="K34" s="26"/>
      <c r="L34" s="26"/>
      <c r="M34" s="26"/>
      <c r="N34" s="24">
        <v>117643796480</v>
      </c>
      <c r="O34" s="71">
        <f t="shared" si="6"/>
        <v>2.6031001123709729E-3</v>
      </c>
      <c r="P34" s="13">
        <f t="shared" si="7"/>
        <v>120117389085.15401</v>
      </c>
      <c r="Q34" s="13"/>
      <c r="R34" s="13"/>
      <c r="S34" s="13">
        <v>120117389085.15401</v>
      </c>
      <c r="T34" s="121">
        <f t="shared" si="8"/>
        <v>7.0684014743316731E-3</v>
      </c>
      <c r="U34" s="32">
        <f t="shared" si="9"/>
        <v>34676.98828125</v>
      </c>
      <c r="V34" s="32"/>
      <c r="W34" s="32"/>
      <c r="X34" s="32"/>
      <c r="Y34" s="33">
        <v>34676.98828125</v>
      </c>
      <c r="Z34" s="82">
        <f t="shared" si="10"/>
        <v>1.2205121877034023E-2</v>
      </c>
      <c r="AA34" s="111">
        <f t="shared" si="11"/>
        <v>200210871947</v>
      </c>
      <c r="AB34" s="43"/>
      <c r="AC34" s="43"/>
      <c r="AD34" s="43"/>
      <c r="AE34" s="43"/>
      <c r="AF34" s="44">
        <v>200210871947</v>
      </c>
      <c r="AG34" s="85">
        <f t="shared" si="12"/>
        <v>1.746996904763484E-3</v>
      </c>
      <c r="AH34" s="103">
        <f t="shared" si="26"/>
        <v>48.200000762939453</v>
      </c>
      <c r="AI34" s="47"/>
      <c r="AJ34" s="47"/>
      <c r="AK34" s="47"/>
      <c r="AL34" s="47"/>
      <c r="AM34" s="107">
        <v>48.200000762939453</v>
      </c>
      <c r="AN34" s="98">
        <f t="shared" si="2"/>
        <v>2.6153345405009287E-3</v>
      </c>
      <c r="AO34" s="95">
        <f t="shared" si="3"/>
        <v>79365746580.651337</v>
      </c>
      <c r="AP34" s="92">
        <f t="shared" si="14"/>
        <v>4.7279576970955207E-3</v>
      </c>
      <c r="AQ34" s="89">
        <f t="shared" si="15"/>
        <v>79253740080.714096</v>
      </c>
    </row>
    <row r="35" spans="1:43" ht="15.5" x14ac:dyDescent="0.35">
      <c r="A35" s="49" t="s">
        <v>46</v>
      </c>
      <c r="B35" s="145">
        <f t="shared" si="0"/>
        <v>1.1617375342043358E-2</v>
      </c>
      <c r="C35" s="8">
        <f t="shared" si="4"/>
        <v>5344143012</v>
      </c>
      <c r="D35" s="8"/>
      <c r="E35" s="8"/>
      <c r="F35" s="8"/>
      <c r="G35" s="8"/>
      <c r="H35" s="22">
        <v>5344143012</v>
      </c>
      <c r="I35" s="78">
        <f t="shared" si="1"/>
        <v>1.0826925269486214E-2</v>
      </c>
      <c r="J35" s="26">
        <f t="shared" si="5"/>
        <v>282272989184</v>
      </c>
      <c r="K35" s="26"/>
      <c r="L35" s="26"/>
      <c r="M35" s="26"/>
      <c r="N35" s="24">
        <v>282272989184</v>
      </c>
      <c r="O35" s="71">
        <f t="shared" si="6"/>
        <v>9.2430072705668095E-3</v>
      </c>
      <c r="P35" s="13">
        <f t="shared" si="7"/>
        <v>426509105569.64301</v>
      </c>
      <c r="Q35" s="13"/>
      <c r="R35" s="13"/>
      <c r="S35" s="13">
        <v>426509105569.64301</v>
      </c>
      <c r="T35" s="121">
        <f t="shared" si="8"/>
        <v>3.1855040337640583E-2</v>
      </c>
      <c r="U35" s="32">
        <f t="shared" si="9"/>
        <v>156278.171875</v>
      </c>
      <c r="V35" s="32"/>
      <c r="W35" s="32"/>
      <c r="X35" s="32"/>
      <c r="Y35" s="33">
        <v>156278.171875</v>
      </c>
      <c r="Z35" s="82">
        <f t="shared" si="10"/>
        <v>1.6117018720857135E-2</v>
      </c>
      <c r="AA35" s="111">
        <f t="shared" si="11"/>
        <v>264381003631</v>
      </c>
      <c r="AB35" s="43"/>
      <c r="AC35" s="43"/>
      <c r="AD35" s="43"/>
      <c r="AE35" s="43"/>
      <c r="AF35" s="44">
        <v>264381003631</v>
      </c>
      <c r="AG35" s="85">
        <f t="shared" si="12"/>
        <v>7.4120510657507523E-3</v>
      </c>
      <c r="AH35" s="103">
        <f t="shared" si="26"/>
        <v>204.5</v>
      </c>
      <c r="AI35" s="47"/>
      <c r="AJ35" s="47"/>
      <c r="AK35" s="47"/>
      <c r="AL35" s="47"/>
      <c r="AM35" s="107">
        <v>204.5</v>
      </c>
      <c r="AN35" s="98">
        <f t="shared" si="2"/>
        <v>1.0562435960698793E-2</v>
      </c>
      <c r="AO35" s="95">
        <f t="shared" si="3"/>
        <v>238042079255.21436</v>
      </c>
      <c r="AP35" s="92">
        <f t="shared" si="14"/>
        <v>1.7308324292564535E-2</v>
      </c>
      <c r="AQ35" s="89">
        <f t="shared" si="15"/>
        <v>236260750343.93832</v>
      </c>
    </row>
    <row r="36" spans="1:43" x14ac:dyDescent="0.35">
      <c r="A36" t="s">
        <v>47</v>
      </c>
      <c r="B36" s="145">
        <f t="shared" ref="B36:B67" si="27">C36/SUM($C$4:$C$117)</f>
        <v>3.5620736931491846E-3</v>
      </c>
      <c r="C36" s="8">
        <f t="shared" si="4"/>
        <v>1638600000</v>
      </c>
      <c r="D36" s="8"/>
      <c r="E36" s="8"/>
      <c r="F36" s="8"/>
      <c r="G36" s="8"/>
      <c r="H36" s="22">
        <v>1638600000</v>
      </c>
      <c r="I36" s="78">
        <f t="shared" ref="I36:I67" si="28">J36/SUM(J$4:J$117)</f>
        <v>6.695968600055998E-3</v>
      </c>
      <c r="J36" s="26">
        <f t="shared" si="5"/>
        <v>174573207552</v>
      </c>
      <c r="K36" s="26"/>
      <c r="L36" s="26"/>
      <c r="M36" s="26"/>
      <c r="N36" s="24">
        <v>174573207552</v>
      </c>
      <c r="O36" s="71">
        <f t="shared" si="6"/>
        <v>9.4210389397630222E-3</v>
      </c>
      <c r="P36" s="13">
        <f t="shared" si="7"/>
        <v>434724194638.51599</v>
      </c>
      <c r="Q36" s="13"/>
      <c r="R36" s="13"/>
      <c r="S36" s="13">
        <v>434724194638.51599</v>
      </c>
      <c r="T36" s="121">
        <f t="shared" si="8"/>
        <v>1.9920966681677327E-2</v>
      </c>
      <c r="U36" s="32">
        <f t="shared" si="9"/>
        <v>97730.6015625</v>
      </c>
      <c r="V36" s="32"/>
      <c r="W36" s="32"/>
      <c r="X36" s="32"/>
      <c r="Y36" s="33">
        <v>97730.6015625</v>
      </c>
      <c r="Z36" s="82">
        <f t="shared" si="10"/>
        <v>3.211156606636225E-2</v>
      </c>
      <c r="AA36" s="111">
        <f t="shared" si="11"/>
        <v>526753006361</v>
      </c>
      <c r="AB36" s="43"/>
      <c r="AC36" s="43"/>
      <c r="AD36" s="43"/>
      <c r="AE36" s="43"/>
      <c r="AF36" s="44">
        <v>526753006361</v>
      </c>
      <c r="AG36" s="85">
        <f t="shared" si="12"/>
        <v>5.8209068283576549E-3</v>
      </c>
      <c r="AH36" s="103">
        <f t="shared" si="26"/>
        <v>160.60000610351563</v>
      </c>
      <c r="AI36" s="47"/>
      <c r="AJ36" s="47"/>
      <c r="AK36" s="47"/>
      <c r="AL36" s="47"/>
      <c r="AM36" s="107">
        <v>160.60000610351563</v>
      </c>
      <c r="AN36" s="98">
        <f t="shared" ref="AN36:AN67" si="29">+AVERAGE(B36,I36,O36)</f>
        <v>6.5596937443227346E-3</v>
      </c>
      <c r="AO36" s="95">
        <f t="shared" ref="AO36:AO67" si="30">+AVERAGE(C36,J36,P36)</f>
        <v>203645334063.50534</v>
      </c>
      <c r="AP36" s="92">
        <f t="shared" si="14"/>
        <v>1.2012658073832116E-2</v>
      </c>
      <c r="AQ36" s="89">
        <f t="shared" si="15"/>
        <v>203099166640.37253</v>
      </c>
    </row>
    <row r="37" spans="1:43" ht="15.5" x14ac:dyDescent="0.35">
      <c r="A37" s="49" t="s">
        <v>48</v>
      </c>
      <c r="B37" s="145">
        <f t="shared" si="27"/>
        <v>1.9028032293405583E-3</v>
      </c>
      <c r="C37" s="16">
        <f>+G37*D37</f>
        <v>875314112</v>
      </c>
      <c r="D37" s="16">
        <v>5.2447779022776649E-3</v>
      </c>
      <c r="E37" s="16"/>
      <c r="F37" s="16"/>
      <c r="G37" s="16">
        <v>166892503040</v>
      </c>
      <c r="H37" s="10"/>
      <c r="I37" s="78">
        <f t="shared" si="28"/>
        <v>4.0032273541998906E-3</v>
      </c>
      <c r="J37" s="26">
        <f t="shared" si="5"/>
        <v>104369700864</v>
      </c>
      <c r="K37" s="26"/>
      <c r="L37" s="26"/>
      <c r="M37" s="26"/>
      <c r="N37" s="24">
        <v>104369700864</v>
      </c>
      <c r="O37" s="71">
        <f t="shared" si="6"/>
        <v>2.4643636245346803E-3</v>
      </c>
      <c r="P37" s="13">
        <f t="shared" si="7"/>
        <v>113715535921.481</v>
      </c>
      <c r="Q37" s="13"/>
      <c r="R37" s="13"/>
      <c r="S37" s="13">
        <v>113715535921.481</v>
      </c>
      <c r="T37" s="121">
        <f t="shared" si="8"/>
        <v>7.2011485517848861E-3</v>
      </c>
      <c r="U37" s="32">
        <f t="shared" si="9"/>
        <v>35328.234375</v>
      </c>
      <c r="V37" s="32"/>
      <c r="W37" s="32"/>
      <c r="X37" s="32"/>
      <c r="Y37" s="33">
        <v>35328.234375</v>
      </c>
      <c r="Z37" s="82">
        <f t="shared" si="10"/>
        <v>3.9053182207057302E-3</v>
      </c>
      <c r="AA37" s="111">
        <f t="shared" si="11"/>
        <v>64062217000</v>
      </c>
      <c r="AB37" s="43"/>
      <c r="AC37" s="43"/>
      <c r="AD37" s="43"/>
      <c r="AE37" s="43"/>
      <c r="AF37" s="44">
        <v>64062217000</v>
      </c>
      <c r="AG37" s="85">
        <f t="shared" si="12"/>
        <v>1.7705535578562645E-3</v>
      </c>
      <c r="AH37" s="15">
        <f t="shared" ref="AH37" si="31">+AI37*AL37</f>
        <v>48.849933624267585</v>
      </c>
      <c r="AI37" s="15">
        <v>2.9270298386356793E-10</v>
      </c>
      <c r="AJ37" s="41"/>
      <c r="AK37" s="41"/>
      <c r="AL37" s="41">
        <v>166892503040</v>
      </c>
      <c r="AM37" s="10"/>
      <c r="AN37" s="98">
        <f t="shared" si="29"/>
        <v>2.7901314026917098E-3</v>
      </c>
      <c r="AO37" s="95">
        <f t="shared" si="30"/>
        <v>72986850299.160339</v>
      </c>
      <c r="AP37" s="92">
        <f t="shared" si="14"/>
        <v>4.5562465101731528E-3</v>
      </c>
      <c r="AQ37" s="89">
        <f t="shared" si="15"/>
        <v>72695090704.571793</v>
      </c>
    </row>
    <row r="38" spans="1:43" ht="15.5" x14ac:dyDescent="0.35">
      <c r="A38" s="49" t="s">
        <v>49</v>
      </c>
      <c r="B38" s="145">
        <f t="shared" si="27"/>
        <v>5.611929326435448E-3</v>
      </c>
      <c r="C38" s="8">
        <f t="shared" si="4"/>
        <v>2581560121</v>
      </c>
      <c r="D38" s="8"/>
      <c r="E38" s="8"/>
      <c r="F38" s="8"/>
      <c r="G38" s="8"/>
      <c r="H38" s="22">
        <v>2581560121</v>
      </c>
      <c r="I38" s="78">
        <f t="shared" si="28"/>
        <v>6.3205109512705793E-3</v>
      </c>
      <c r="J38" s="26">
        <f t="shared" si="5"/>
        <v>164784504832</v>
      </c>
      <c r="K38" s="26"/>
      <c r="L38" s="26"/>
      <c r="M38" s="26"/>
      <c r="N38" s="24">
        <v>164784504832</v>
      </c>
      <c r="O38" s="71">
        <f t="shared" si="6"/>
        <v>7.8818261114777834E-3</v>
      </c>
      <c r="P38" s="13">
        <f t="shared" si="7"/>
        <v>363698794846.41998</v>
      </c>
      <c r="Q38" s="13"/>
      <c r="R38" s="13"/>
      <c r="S38" s="13">
        <v>363698794846.41998</v>
      </c>
      <c r="T38" s="121">
        <f t="shared" si="8"/>
        <v>1.1844789722901875E-2</v>
      </c>
      <c r="U38" s="32">
        <f t="shared" si="9"/>
        <v>58109.55078125</v>
      </c>
      <c r="V38" s="32"/>
      <c r="W38" s="32"/>
      <c r="X38" s="32"/>
      <c r="Y38" s="33">
        <v>58109.55078125</v>
      </c>
      <c r="Z38" s="82">
        <f t="shared" si="10"/>
        <v>8.8562984762866389E-3</v>
      </c>
      <c r="AA38" s="111">
        <f t="shared" si="11"/>
        <v>145277307185</v>
      </c>
      <c r="AB38" s="43"/>
      <c r="AC38" s="43"/>
      <c r="AD38" s="43"/>
      <c r="AE38" s="43"/>
      <c r="AF38" s="44">
        <v>145277307185</v>
      </c>
      <c r="AG38" s="85">
        <f t="shared" si="12"/>
        <v>6.0637465326155776E-3</v>
      </c>
      <c r="AH38" s="103">
        <f t="shared" ref="AH38:AH39" si="32">+AM38</f>
        <v>167.30000305175781</v>
      </c>
      <c r="AI38" s="47"/>
      <c r="AJ38" s="47"/>
      <c r="AK38" s="47"/>
      <c r="AL38" s="47"/>
      <c r="AM38" s="107">
        <v>167.30000305175781</v>
      </c>
      <c r="AN38" s="98">
        <f t="shared" si="29"/>
        <v>6.6047554630612702E-3</v>
      </c>
      <c r="AO38" s="95">
        <f t="shared" si="30"/>
        <v>177021619933.13998</v>
      </c>
      <c r="AP38" s="92">
        <f t="shared" si="14"/>
        <v>8.6823755952167448E-3</v>
      </c>
      <c r="AQ38" s="89">
        <f t="shared" si="15"/>
        <v>176161119262.65692</v>
      </c>
    </row>
    <row r="39" spans="1:43" x14ac:dyDescent="0.35">
      <c r="A39" s="52" t="s">
        <v>50</v>
      </c>
      <c r="B39" s="145">
        <f t="shared" si="27"/>
        <v>3.7788961732256065E-4</v>
      </c>
      <c r="C39" s="8">
        <f t="shared" si="4"/>
        <v>173834114.69999999</v>
      </c>
      <c r="D39" s="8"/>
      <c r="E39" s="8"/>
      <c r="F39" s="8"/>
      <c r="G39" s="8"/>
      <c r="H39" s="22">
        <v>173834114.69999999</v>
      </c>
      <c r="I39" s="78">
        <f t="shared" si="28"/>
        <v>9.3282330454319608E-5</v>
      </c>
      <c r="J39" s="26">
        <f t="shared" si="5"/>
        <v>2432000000</v>
      </c>
      <c r="K39" s="26"/>
      <c r="L39" s="26"/>
      <c r="M39" s="26"/>
      <c r="N39" s="24">
        <v>2432000000</v>
      </c>
      <c r="O39" s="71">
        <f t="shared" si="6"/>
        <v>1.0508981992216037E-2</v>
      </c>
      <c r="P39" s="13">
        <f t="shared" si="7"/>
        <v>484926212729.53802</v>
      </c>
      <c r="Q39" s="13"/>
      <c r="R39" s="13"/>
      <c r="S39" s="13">
        <v>484926212729.53802</v>
      </c>
      <c r="T39" s="121">
        <f t="shared" si="8"/>
        <v>2.6533144978218442E-4</v>
      </c>
      <c r="U39" s="32">
        <f t="shared" si="9"/>
        <v>1301.6939697265625</v>
      </c>
      <c r="V39" s="32"/>
      <c r="W39" s="32"/>
      <c r="X39" s="32"/>
      <c r="Y39" s="33">
        <v>1301.6939697265625</v>
      </c>
      <c r="Z39" s="82">
        <f t="shared" si="10"/>
        <v>5.2563483692360679E-7</v>
      </c>
      <c r="AA39" s="111">
        <f t="shared" si="11"/>
        <v>8622430</v>
      </c>
      <c r="AB39" s="43"/>
      <c r="AC39" s="43"/>
      <c r="AD39" s="43"/>
      <c r="AE39" s="43"/>
      <c r="AF39" s="44">
        <v>8622430</v>
      </c>
      <c r="AG39" s="85">
        <f t="shared" si="12"/>
        <v>2.7546008505054988E-4</v>
      </c>
      <c r="AH39" s="103">
        <f t="shared" si="32"/>
        <v>7.5999999046325684</v>
      </c>
      <c r="AI39" s="47"/>
      <c r="AJ39" s="47"/>
      <c r="AK39" s="47"/>
      <c r="AL39" s="47"/>
      <c r="AM39" s="107">
        <v>7.5999999046325684</v>
      </c>
      <c r="AN39" s="98">
        <f t="shared" si="29"/>
        <v>3.6600513133309728E-3</v>
      </c>
      <c r="AO39" s="95">
        <f t="shared" si="30"/>
        <v>162510682281.41269</v>
      </c>
      <c r="AP39" s="92">
        <f t="shared" si="14"/>
        <v>3.6225319241508474E-3</v>
      </c>
      <c r="AQ39" s="89">
        <f t="shared" si="15"/>
        <v>162452738010.41068</v>
      </c>
    </row>
    <row r="40" spans="1:43" x14ac:dyDescent="0.35">
      <c r="A40" t="s">
        <v>51</v>
      </c>
      <c r="B40" s="145">
        <f t="shared" si="27"/>
        <v>5.4441714637390047E-4</v>
      </c>
      <c r="C40" s="8">
        <f t="shared" si="4"/>
        <v>250438933.30000001</v>
      </c>
      <c r="D40" s="8"/>
      <c r="E40" s="8"/>
      <c r="F40" s="8"/>
      <c r="G40" s="8"/>
      <c r="H40" s="22">
        <v>250438933.30000001</v>
      </c>
      <c r="I40" s="78">
        <f t="shared" si="28"/>
        <v>8.5937033881761781E-3</v>
      </c>
      <c r="J40" s="26">
        <f t="shared" si="5"/>
        <v>224049790976</v>
      </c>
      <c r="K40" s="26"/>
      <c r="L40" s="26"/>
      <c r="M40" s="26"/>
      <c r="N40" s="24">
        <v>224049790976</v>
      </c>
      <c r="O40" s="71">
        <f t="shared" si="6"/>
        <v>2.9725989554397521E-4</v>
      </c>
      <c r="P40" s="13">
        <f t="shared" si="7"/>
        <v>13716753482.810101</v>
      </c>
      <c r="Q40" s="13"/>
      <c r="R40" s="13"/>
      <c r="S40" s="13">
        <v>13716753482.810101</v>
      </c>
      <c r="T40" s="121">
        <f t="shared" si="8"/>
        <v>2.9502948188768045E-3</v>
      </c>
      <c r="U40" s="32">
        <f t="shared" si="9"/>
        <v>14473.900390625</v>
      </c>
      <c r="V40" s="32"/>
      <c r="W40" s="32"/>
      <c r="X40" s="32"/>
      <c r="Y40" s="33">
        <v>14473.900390625</v>
      </c>
      <c r="Z40" s="82">
        <f t="shared" si="10"/>
        <v>1.2283206513426514E-2</v>
      </c>
      <c r="AA40" s="111">
        <f t="shared" si="11"/>
        <v>201491759864</v>
      </c>
      <c r="AB40" s="43"/>
      <c r="AC40" s="43"/>
      <c r="AD40" s="43"/>
      <c r="AE40" s="43"/>
      <c r="AF40" s="44">
        <v>201491759864</v>
      </c>
      <c r="AG40" s="85">
        <f t="shared" si="12"/>
        <v>3.3214922339643064E-3</v>
      </c>
      <c r="AH40" s="15">
        <f t="shared" ref="AH40" si="33">+AI40*AL40</f>
        <v>91.640647888183594</v>
      </c>
      <c r="AI40" s="15">
        <v>2.927029910042253E-10</v>
      </c>
      <c r="AJ40" s="41"/>
      <c r="AK40" s="41"/>
      <c r="AL40" s="41">
        <v>313084084224</v>
      </c>
      <c r="AM40" s="10"/>
      <c r="AN40" s="98">
        <f t="shared" si="29"/>
        <v>3.1451268100313513E-3</v>
      </c>
      <c r="AO40" s="95">
        <f t="shared" si="30"/>
        <v>79338994464.036697</v>
      </c>
      <c r="AP40" s="92">
        <f t="shared" si="14"/>
        <v>3.9470860341989855E-3</v>
      </c>
      <c r="AQ40" s="89">
        <f t="shared" si="15"/>
        <v>79255519644.236832</v>
      </c>
    </row>
    <row r="41" spans="1:43" ht="15.5" x14ac:dyDescent="0.35">
      <c r="A41" s="49" t="s">
        <v>52</v>
      </c>
      <c r="B41" s="145">
        <f t="shared" si="27"/>
        <v>1.6431219442384918E-4</v>
      </c>
      <c r="C41" s="16">
        <f>+G41*D41</f>
        <v>75585736</v>
      </c>
      <c r="D41" s="16">
        <v>5.2447778178402694E-3</v>
      </c>
      <c r="E41" s="16"/>
      <c r="F41" s="16"/>
      <c r="G41" s="16">
        <v>14411618304</v>
      </c>
      <c r="H41" s="10"/>
      <c r="I41" s="78">
        <f t="shared" si="28"/>
        <v>2.7066068492851493E-4</v>
      </c>
      <c r="J41" s="26">
        <f t="shared" si="5"/>
        <v>7056500224</v>
      </c>
      <c r="K41" s="26"/>
      <c r="L41" s="26"/>
      <c r="M41" s="26"/>
      <c r="N41" s="24">
        <v>7056500224</v>
      </c>
      <c r="O41" s="71">
        <f t="shared" si="6"/>
        <v>3.4860849459452401E-4</v>
      </c>
      <c r="P41" s="13">
        <f t="shared" si="7"/>
        <v>16086182004.525499</v>
      </c>
      <c r="Q41" s="13"/>
      <c r="R41" s="13"/>
      <c r="S41" s="13">
        <v>16086182004.525499</v>
      </c>
      <c r="T41" s="121">
        <f t="shared" si="8"/>
        <v>4.8509180441396646E-5</v>
      </c>
      <c r="U41" s="32">
        <f t="shared" si="9"/>
        <v>237.98199462890625</v>
      </c>
      <c r="V41" s="32"/>
      <c r="W41" s="32"/>
      <c r="X41" s="32"/>
      <c r="Y41" s="33">
        <v>237.98199462890625</v>
      </c>
      <c r="Z41" s="82">
        <f t="shared" si="10"/>
        <v>8.2029493281106835E-5</v>
      </c>
      <c r="AA41" s="40">
        <f>+AB41*AE41</f>
        <v>1345598720</v>
      </c>
      <c r="AB41" s="40">
        <v>9.3369022938008556E-2</v>
      </c>
      <c r="AC41" s="42"/>
      <c r="AD41" s="42"/>
      <c r="AE41" s="42">
        <v>14411618304</v>
      </c>
      <c r="AF41" s="10"/>
      <c r="AG41" s="85">
        <f t="shared" si="12"/>
        <v>1.5289208182129194E-4</v>
      </c>
      <c r="AH41" s="15">
        <f t="shared" ref="AH41" si="34">+AI41*AL41</f>
        <v>4.2183237075805664</v>
      </c>
      <c r="AI41" s="15">
        <v>2.9270298578541693E-10</v>
      </c>
      <c r="AJ41" s="41"/>
      <c r="AK41" s="41"/>
      <c r="AL41" s="41">
        <v>14411618304</v>
      </c>
      <c r="AM41" s="10"/>
      <c r="AN41" s="98">
        <f t="shared" si="29"/>
        <v>2.6119379131562935E-4</v>
      </c>
      <c r="AO41" s="95">
        <f t="shared" si="30"/>
        <v>7739422654.8418322</v>
      </c>
      <c r="AP41" s="92">
        <f t="shared" si="14"/>
        <v>2.2259278665481187E-4</v>
      </c>
      <c r="AQ41" s="89">
        <f t="shared" si="15"/>
        <v>7714227488.8358307</v>
      </c>
    </row>
    <row r="42" spans="1:43" x14ac:dyDescent="0.35">
      <c r="A42" t="s">
        <v>53</v>
      </c>
      <c r="B42" s="145">
        <f t="shared" si="27"/>
        <v>3.5765678940466249E-4</v>
      </c>
      <c r="C42" s="13">
        <f>+E42*D42</f>
        <v>164526752</v>
      </c>
      <c r="D42" s="13">
        <v>9.9412453828090792E-3</v>
      </c>
      <c r="E42" s="13">
        <v>16549913583.715401</v>
      </c>
      <c r="F42" s="9"/>
      <c r="G42" s="9"/>
      <c r="H42" s="10"/>
      <c r="I42" s="78">
        <f t="shared" si="28"/>
        <v>8.4188069132052433E-5</v>
      </c>
      <c r="J42" s="26">
        <f t="shared" si="5"/>
        <v>2194899968</v>
      </c>
      <c r="K42" s="26"/>
      <c r="L42" s="26"/>
      <c r="M42" s="26"/>
      <c r="N42" s="24">
        <v>2194899968</v>
      </c>
      <c r="O42" s="71">
        <f t="shared" si="6"/>
        <v>3.5865816130051134E-4</v>
      </c>
      <c r="P42" s="13">
        <f t="shared" si="7"/>
        <v>16549913583.715401</v>
      </c>
      <c r="Q42" s="13"/>
      <c r="R42" s="13"/>
      <c r="S42" s="13">
        <v>16549913583.715401</v>
      </c>
      <c r="T42" s="121">
        <f t="shared" si="8"/>
        <v>2.487991261763682E-4</v>
      </c>
      <c r="U42" s="13">
        <f>+V42*W42</f>
        <v>1220.5877685546875</v>
      </c>
      <c r="V42" s="13">
        <v>7.3751911898543554E-8</v>
      </c>
      <c r="W42" s="13">
        <v>16549913583.715401</v>
      </c>
      <c r="X42" s="9"/>
      <c r="Y42" s="10"/>
      <c r="Z42" s="82">
        <f t="shared" si="10"/>
        <v>2.0994520121309337E-4</v>
      </c>
      <c r="AA42" s="14">
        <f>+AB42*AC42</f>
        <v>3443907584</v>
      </c>
      <c r="AB42" s="14">
        <v>0.20809217924791448</v>
      </c>
      <c r="AC42" s="37">
        <v>16549913583.715401</v>
      </c>
      <c r="AD42" s="9"/>
      <c r="AE42" s="9"/>
      <c r="AF42" s="10"/>
      <c r="AG42" s="85">
        <f t="shared" si="12"/>
        <v>3.2795041202657727E-4</v>
      </c>
      <c r="AH42" s="14">
        <f>+AI42*AJ42</f>
        <v>9.0482187271118164</v>
      </c>
      <c r="AI42" s="14">
        <v>5.4672301950959921E-10</v>
      </c>
      <c r="AJ42" s="13">
        <v>16549913583.715401</v>
      </c>
      <c r="AK42" s="9"/>
      <c r="AL42" s="9"/>
      <c r="AM42" s="10"/>
      <c r="AN42" s="98">
        <f t="shared" si="29"/>
        <v>2.6683433994574205E-4</v>
      </c>
      <c r="AO42" s="95">
        <f t="shared" si="30"/>
        <v>6303113434.5718002</v>
      </c>
      <c r="AP42" s="92">
        <f t="shared" si="14"/>
        <v>2.3054845220297731E-4</v>
      </c>
      <c r="AQ42" s="89">
        <f t="shared" si="15"/>
        <v>6248271590.7677231</v>
      </c>
    </row>
    <row r="43" spans="1:43" x14ac:dyDescent="0.35">
      <c r="A43" t="s">
        <v>54</v>
      </c>
      <c r="B43" s="145">
        <f t="shared" si="27"/>
        <v>9.0047691984146742E-4</v>
      </c>
      <c r="C43" s="8">
        <f t="shared" si="4"/>
        <v>414231037.30000001</v>
      </c>
      <c r="D43" s="8"/>
      <c r="E43" s="8"/>
      <c r="F43" s="8"/>
      <c r="G43" s="8"/>
      <c r="H43" s="22">
        <v>414231037.30000001</v>
      </c>
      <c r="I43" s="78">
        <f t="shared" si="28"/>
        <v>2.2746236824305486E-3</v>
      </c>
      <c r="J43" s="26">
        <f t="shared" si="5"/>
        <v>59302600704</v>
      </c>
      <c r="K43" s="26"/>
      <c r="L43" s="26"/>
      <c r="M43" s="26"/>
      <c r="N43" s="24">
        <v>59302600704</v>
      </c>
      <c r="O43" s="71">
        <f t="shared" si="6"/>
        <v>1.3780160688616054E-3</v>
      </c>
      <c r="P43" s="13">
        <f t="shared" si="7"/>
        <v>63587140395.564903</v>
      </c>
      <c r="Q43" s="13"/>
      <c r="R43" s="13"/>
      <c r="S43" s="13">
        <v>63587140395.564903</v>
      </c>
      <c r="T43" s="121">
        <f t="shared" si="8"/>
        <v>5.9244889527884691E-3</v>
      </c>
      <c r="U43" s="32">
        <f t="shared" si="9"/>
        <v>29065.048828125</v>
      </c>
      <c r="V43" s="32"/>
      <c r="W43" s="32"/>
      <c r="X43" s="32"/>
      <c r="Y43" s="33">
        <v>29065.048828125</v>
      </c>
      <c r="Z43" s="82">
        <f t="shared" si="10"/>
        <v>3.5752653933563906E-3</v>
      </c>
      <c r="AA43" s="111">
        <f t="shared" si="11"/>
        <v>58648083080</v>
      </c>
      <c r="AB43" s="43"/>
      <c r="AC43" s="43"/>
      <c r="AD43" s="43"/>
      <c r="AE43" s="43"/>
      <c r="AF43" s="44">
        <v>58648083080</v>
      </c>
      <c r="AG43" s="85">
        <f t="shared" si="12"/>
        <v>3.4723633638375896E-4</v>
      </c>
      <c r="AH43" s="15">
        <f t="shared" ref="AH43" si="35">+AI43*AL43</f>
        <v>9.5803213119506836</v>
      </c>
      <c r="AI43" s="15">
        <v>2.9270300145190568E-10</v>
      </c>
      <c r="AJ43" s="41"/>
      <c r="AK43" s="41"/>
      <c r="AL43" s="41">
        <v>32730519552</v>
      </c>
      <c r="AM43" s="10"/>
      <c r="AN43" s="98">
        <f t="shared" si="29"/>
        <v>1.5177055570445408E-3</v>
      </c>
      <c r="AO43" s="95">
        <f t="shared" si="30"/>
        <v>41101324045.621635</v>
      </c>
      <c r="AP43" s="92">
        <f t="shared" si="14"/>
        <v>3.1923762346935409E-3</v>
      </c>
      <c r="AQ43" s="89">
        <f t="shared" si="15"/>
        <v>40963256721.53791</v>
      </c>
    </row>
    <row r="44" spans="1:43" ht="15.5" x14ac:dyDescent="0.35">
      <c r="A44" s="53" t="s">
        <v>55</v>
      </c>
      <c r="B44" s="145">
        <f t="shared" si="27"/>
        <v>9.2417455136314785E-3</v>
      </c>
      <c r="C44" s="8">
        <f t="shared" si="4"/>
        <v>4251322545</v>
      </c>
      <c r="D44" s="8"/>
      <c r="E44" s="8"/>
      <c r="F44" s="8"/>
      <c r="G44" s="8"/>
      <c r="H44" s="22">
        <v>4251322545</v>
      </c>
      <c r="I44" s="78">
        <f t="shared" si="28"/>
        <v>1.2862168346102907E-2</v>
      </c>
      <c r="J44" s="26">
        <f t="shared" si="5"/>
        <v>335334604800</v>
      </c>
      <c r="K44" s="26"/>
      <c r="L44" s="26"/>
      <c r="M44" s="26"/>
      <c r="N44" s="24">
        <v>335334604800</v>
      </c>
      <c r="O44" s="71">
        <f t="shared" si="6"/>
        <v>2.8267716441865747E-2</v>
      </c>
      <c r="P44" s="13">
        <f t="shared" si="7"/>
        <v>1304384828789.29</v>
      </c>
      <c r="Q44" s="13"/>
      <c r="R44" s="13"/>
      <c r="S44" s="13">
        <v>1304384828789.29</v>
      </c>
      <c r="T44" s="121">
        <f t="shared" si="8"/>
        <v>2.0022204452476492E-2</v>
      </c>
      <c r="U44" s="32">
        <f t="shared" si="9"/>
        <v>98227.265625</v>
      </c>
      <c r="V44" s="32"/>
      <c r="W44" s="32"/>
      <c r="X44" s="32"/>
      <c r="Y44" s="33">
        <v>98227.265625</v>
      </c>
      <c r="Z44" s="82">
        <f t="shared" si="10"/>
        <v>2.7858642110140774E-2</v>
      </c>
      <c r="AA44" s="111">
        <f t="shared" si="11"/>
        <v>456988720336</v>
      </c>
      <c r="AB44" s="43"/>
      <c r="AC44" s="43"/>
      <c r="AD44" s="43"/>
      <c r="AE44" s="43"/>
      <c r="AF44" s="44">
        <v>456988720336</v>
      </c>
      <c r="AG44" s="85">
        <f t="shared" si="12"/>
        <v>2.4900142211103996E-2</v>
      </c>
      <c r="AH44" s="103">
        <f t="shared" ref="AH44" si="36">+AM44</f>
        <v>687</v>
      </c>
      <c r="AI44" s="47"/>
      <c r="AJ44" s="47"/>
      <c r="AK44" s="47"/>
      <c r="AL44" s="47"/>
      <c r="AM44" s="107">
        <v>687</v>
      </c>
      <c r="AN44" s="98">
        <f t="shared" si="29"/>
        <v>1.6790543433866711E-2</v>
      </c>
      <c r="AO44" s="95">
        <f t="shared" si="30"/>
        <v>547990252044.76337</v>
      </c>
      <c r="AP44" s="92">
        <f t="shared" si="14"/>
        <v>2.0384029746815049E-2</v>
      </c>
      <c r="AQ44" s="89">
        <f t="shared" si="15"/>
        <v>546573177272.18524</v>
      </c>
    </row>
    <row r="45" spans="1:43" x14ac:dyDescent="0.35">
      <c r="A45" s="52" t="s">
        <v>56</v>
      </c>
      <c r="B45" s="145">
        <f t="shared" si="27"/>
        <v>9.0650437351831874E-4</v>
      </c>
      <c r="C45" s="11">
        <f>+F45*D45</f>
        <v>417003744</v>
      </c>
      <c r="D45" s="11">
        <v>1.0338445513089059E-2</v>
      </c>
      <c r="E45" s="11"/>
      <c r="F45" s="11">
        <v>40335246094.013802</v>
      </c>
      <c r="G45" s="9"/>
      <c r="H45" s="10"/>
      <c r="I45" s="78">
        <f t="shared" si="28"/>
        <v>6.3805930987585529E-4</v>
      </c>
      <c r="J45" s="11">
        <f>+K45*M45</f>
        <v>16635092991.999998</v>
      </c>
      <c r="K45" s="11">
        <v>0.41242076354825641</v>
      </c>
      <c r="L45" s="11"/>
      <c r="M45" s="11">
        <v>40335246094.013802</v>
      </c>
      <c r="N45" s="10"/>
      <c r="O45" s="71">
        <f t="shared" si="6"/>
        <v>2.1344147149276885E-4</v>
      </c>
      <c r="P45" s="13">
        <f t="shared" si="7"/>
        <v>9849038135.8605995</v>
      </c>
      <c r="Q45" s="13"/>
      <c r="R45" s="13"/>
      <c r="S45" s="13">
        <v>9849038135.8605995</v>
      </c>
      <c r="T45" s="121">
        <f t="shared" si="8"/>
        <v>6.2316455724061785E-4</v>
      </c>
      <c r="U45" s="11">
        <f>+V45*X45</f>
        <v>3057.193359375</v>
      </c>
      <c r="V45" s="11">
        <v>7.5794587995056794E-8</v>
      </c>
      <c r="W45" s="11"/>
      <c r="X45" s="11">
        <v>40335246094.013802</v>
      </c>
      <c r="Y45" s="10"/>
      <c r="Z45" s="82">
        <f t="shared" si="10"/>
        <v>5.0653007856229343E-4</v>
      </c>
      <c r="AA45" s="12">
        <f>+AB45*AD45</f>
        <v>8309038592</v>
      </c>
      <c r="AB45" s="12">
        <v>0.2059994520086281</v>
      </c>
      <c r="AC45" s="36"/>
      <c r="AD45" s="36">
        <v>40335246094.013802</v>
      </c>
      <c r="AE45" s="9"/>
      <c r="AF45" s="10"/>
      <c r="AG45" s="85">
        <f t="shared" si="12"/>
        <v>8.9345467451674326E-4</v>
      </c>
      <c r="AH45" s="12">
        <f>+AI45*AK45</f>
        <v>24.650596618652344</v>
      </c>
      <c r="AI45" s="12">
        <v>6.1114283426451601E-10</v>
      </c>
      <c r="AJ45" s="11"/>
      <c r="AK45" s="11">
        <v>40335246094.013802</v>
      </c>
      <c r="AL45" s="9"/>
      <c r="AM45" s="10"/>
      <c r="AN45" s="98">
        <f t="shared" si="29"/>
        <v>5.8600171829564763E-4</v>
      </c>
      <c r="AO45" s="95">
        <f t="shared" si="30"/>
        <v>8967044957.2868652</v>
      </c>
      <c r="AP45" s="92">
        <f t="shared" si="14"/>
        <v>4.9155511286974737E-4</v>
      </c>
      <c r="AQ45" s="89">
        <f t="shared" si="15"/>
        <v>8828044728.3513184</v>
      </c>
    </row>
    <row r="46" spans="1:43" x14ac:dyDescent="0.35">
      <c r="A46" s="54" t="s">
        <v>57</v>
      </c>
      <c r="B46" s="145">
        <f t="shared" si="27"/>
        <v>4.1303185749929516E-4</v>
      </c>
      <c r="C46" s="8">
        <f t="shared" si="4"/>
        <v>190000000</v>
      </c>
      <c r="D46" s="8"/>
      <c r="E46" s="8"/>
      <c r="F46" s="8"/>
      <c r="G46" s="8"/>
      <c r="H46" s="22">
        <v>190000000</v>
      </c>
      <c r="I46" s="78">
        <f t="shared" si="28"/>
        <v>2.371066536070973E-3</v>
      </c>
      <c r="J46" s="26">
        <f t="shared" si="5"/>
        <v>61816999936</v>
      </c>
      <c r="K46" s="26"/>
      <c r="L46" s="26"/>
      <c r="M46" s="26"/>
      <c r="N46" s="24">
        <v>61816999936</v>
      </c>
      <c r="O46" s="71">
        <f t="shared" si="6"/>
        <v>3.0960352035190928E-4</v>
      </c>
      <c r="P46" s="13">
        <f t="shared" si="7"/>
        <v>14286337409.5786</v>
      </c>
      <c r="Q46" s="13"/>
      <c r="R46" s="13"/>
      <c r="S46" s="13">
        <v>14286337409.5786</v>
      </c>
      <c r="T46" s="121">
        <f t="shared" si="8"/>
        <v>2.536121373354299E-3</v>
      </c>
      <c r="U46" s="32">
        <f t="shared" si="9"/>
        <v>12442</v>
      </c>
      <c r="V46" s="32"/>
      <c r="W46" s="32"/>
      <c r="X46" s="32"/>
      <c r="Y46" s="33">
        <v>12442</v>
      </c>
      <c r="Z46" s="82">
        <f t="shared" si="10"/>
        <v>2.3242752008945547E-3</v>
      </c>
      <c r="AA46" s="111">
        <f t="shared" si="11"/>
        <v>38127039558</v>
      </c>
      <c r="AB46" s="43"/>
      <c r="AC46" s="43"/>
      <c r="AD46" s="43"/>
      <c r="AE46" s="43"/>
      <c r="AF46" s="44">
        <v>38127039558</v>
      </c>
      <c r="AG46" s="85">
        <f t="shared" si="12"/>
        <v>1.0843191323646549E-3</v>
      </c>
      <c r="AH46" s="15">
        <f t="shared" ref="AH46" si="37">+AI46*AL46</f>
        <v>29.916585922241211</v>
      </c>
      <c r="AI46" s="15">
        <v>2.9270298920977473E-10</v>
      </c>
      <c r="AJ46" s="9"/>
      <c r="AK46" s="9"/>
      <c r="AL46" s="9">
        <v>102207995904</v>
      </c>
      <c r="AM46" s="10"/>
      <c r="AN46" s="98">
        <f t="shared" si="29"/>
        <v>1.0312339713073925E-3</v>
      </c>
      <c r="AO46" s="95">
        <f t="shared" si="30"/>
        <v>25431112448.526199</v>
      </c>
      <c r="AP46" s="92">
        <f t="shared" si="14"/>
        <v>1.7389304765923937E-3</v>
      </c>
      <c r="AQ46" s="89">
        <f t="shared" si="15"/>
        <v>25367783262.526199</v>
      </c>
    </row>
    <row r="47" spans="1:43" ht="15.5" x14ac:dyDescent="0.35">
      <c r="A47" s="53" t="s">
        <v>58</v>
      </c>
      <c r="B47" s="145">
        <f t="shared" si="27"/>
        <v>6.0879426445432311E-3</v>
      </c>
      <c r="C47" s="8">
        <f t="shared" si="4"/>
        <v>2800532408</v>
      </c>
      <c r="D47" s="8"/>
      <c r="E47" s="8"/>
      <c r="F47" s="8"/>
      <c r="G47" s="8"/>
      <c r="H47" s="22">
        <v>2800532408</v>
      </c>
      <c r="I47" s="78">
        <f t="shared" si="28"/>
        <v>2.0610758800389126E-2</v>
      </c>
      <c r="J47" s="26">
        <f t="shared" si="5"/>
        <v>537351127040</v>
      </c>
      <c r="K47" s="26"/>
      <c r="L47" s="26"/>
      <c r="M47" s="26"/>
      <c r="N47" s="24">
        <v>537351127040</v>
      </c>
      <c r="O47" s="71">
        <f t="shared" si="6"/>
        <v>1.9834279253327595E-2</v>
      </c>
      <c r="P47" s="13">
        <f t="shared" si="7"/>
        <v>915232505647.10596</v>
      </c>
      <c r="Q47" s="13"/>
      <c r="R47" s="13"/>
      <c r="S47" s="13">
        <v>915232505647.10596</v>
      </c>
      <c r="T47" s="121">
        <f t="shared" si="8"/>
        <v>1.0131670132170971E-2</v>
      </c>
      <c r="U47" s="32">
        <f t="shared" si="9"/>
        <v>49705.12890625</v>
      </c>
      <c r="V47" s="32"/>
      <c r="W47" s="32"/>
      <c r="X47" s="32"/>
      <c r="Y47" s="33">
        <v>49705.12890625</v>
      </c>
      <c r="Z47" s="82">
        <f t="shared" si="10"/>
        <v>1.1448060107587619E-2</v>
      </c>
      <c r="AA47" s="111">
        <f t="shared" si="11"/>
        <v>187792151470</v>
      </c>
      <c r="AB47" s="43"/>
      <c r="AC47" s="43"/>
      <c r="AD47" s="43"/>
      <c r="AE47" s="43"/>
      <c r="AF47" s="44">
        <v>187792151470</v>
      </c>
      <c r="AG47" s="85">
        <f t="shared" si="12"/>
        <v>2.0460160521351099E-2</v>
      </c>
      <c r="AH47" s="103">
        <f t="shared" ref="AH47" si="38">+AM47</f>
        <v>564.5</v>
      </c>
      <c r="AI47" s="47"/>
      <c r="AJ47" s="47"/>
      <c r="AK47" s="47"/>
      <c r="AL47" s="47"/>
      <c r="AM47" s="107">
        <v>564.5</v>
      </c>
      <c r="AN47" s="98">
        <f t="shared" si="29"/>
        <v>1.551099356608665E-2</v>
      </c>
      <c r="AO47" s="95">
        <f t="shared" si="30"/>
        <v>485128055031.70197</v>
      </c>
      <c r="AP47" s="92">
        <f t="shared" si="14"/>
        <v>1.6858902728629232E-2</v>
      </c>
      <c r="AQ47" s="89">
        <f t="shared" si="15"/>
        <v>484194560797.41162</v>
      </c>
    </row>
    <row r="48" spans="1:43" ht="15.5" x14ac:dyDescent="0.35">
      <c r="A48" s="53" t="s">
        <v>59</v>
      </c>
      <c r="B48" s="145">
        <f t="shared" si="27"/>
        <v>5.5469265922612494E-3</v>
      </c>
      <c r="C48" s="8">
        <f t="shared" si="4"/>
        <v>2551658022</v>
      </c>
      <c r="D48" s="8"/>
      <c r="E48" s="8"/>
      <c r="F48" s="8"/>
      <c r="G48" s="8"/>
      <c r="H48" s="22">
        <v>2551658022</v>
      </c>
      <c r="I48" s="78">
        <f t="shared" si="28"/>
        <v>5.7208149915325239E-3</v>
      </c>
      <c r="J48" s="26">
        <f t="shared" si="5"/>
        <v>149149597696</v>
      </c>
      <c r="K48" s="26"/>
      <c r="L48" s="26"/>
      <c r="M48" s="26"/>
      <c r="N48" s="24">
        <v>149149597696</v>
      </c>
      <c r="O48" s="71">
        <f t="shared" si="6"/>
        <v>6.2132154928314582E-3</v>
      </c>
      <c r="P48" s="13">
        <f t="shared" si="7"/>
        <v>286702466522.72601</v>
      </c>
      <c r="Q48" s="13"/>
      <c r="R48" s="13"/>
      <c r="S48" s="13">
        <v>286702466522.72601</v>
      </c>
      <c r="T48" s="121">
        <f t="shared" si="8"/>
        <v>8.313724947231425E-3</v>
      </c>
      <c r="U48" s="32">
        <f t="shared" si="9"/>
        <v>40786.44140625</v>
      </c>
      <c r="V48" s="32"/>
      <c r="W48" s="32"/>
      <c r="X48" s="32"/>
      <c r="Y48" s="33">
        <v>40786.44140625</v>
      </c>
      <c r="Z48" s="82">
        <f t="shared" si="10"/>
        <v>6.3887511579800351E-3</v>
      </c>
      <c r="AA48" s="111">
        <f t="shared" si="11"/>
        <v>104800054672</v>
      </c>
      <c r="AB48" s="43"/>
      <c r="AC48" s="43"/>
      <c r="AD48" s="43"/>
      <c r="AE48" s="43"/>
      <c r="AF48" s="44">
        <v>104800054672</v>
      </c>
      <c r="AG48" s="85">
        <f t="shared" si="12"/>
        <v>3.5292563394888326E-3</v>
      </c>
      <c r="AH48" s="15">
        <f t="shared" ref="AH48" si="39">+AI48*AL48</f>
        <v>97.372901916503906</v>
      </c>
      <c r="AI48" s="15">
        <v>2.9270298924716665E-10</v>
      </c>
      <c r="AJ48" s="41"/>
      <c r="AK48" s="41"/>
      <c r="AL48" s="41">
        <v>332667944960</v>
      </c>
      <c r="AM48" s="10"/>
      <c r="AN48" s="98">
        <f t="shared" si="29"/>
        <v>5.8269856922084111E-3</v>
      </c>
      <c r="AO48" s="95">
        <f t="shared" si="30"/>
        <v>146134574080.242</v>
      </c>
      <c r="AP48" s="92">
        <f t="shared" si="14"/>
        <v>6.7492518105318018E-3</v>
      </c>
      <c r="AQ48" s="89">
        <f t="shared" si="15"/>
        <v>145284035001.72247</v>
      </c>
    </row>
    <row r="49" spans="1:43" x14ac:dyDescent="0.35">
      <c r="A49" t="s">
        <v>60</v>
      </c>
      <c r="B49" s="145">
        <f t="shared" si="27"/>
        <v>1.2667183605407609E-4</v>
      </c>
      <c r="C49" s="13">
        <f>+E49*D49</f>
        <v>58270684</v>
      </c>
      <c r="D49" s="13">
        <v>9.9412456842896176E-3</v>
      </c>
      <c r="E49" s="13">
        <v>5861507284.9559002</v>
      </c>
      <c r="F49" s="9"/>
      <c r="G49" s="9"/>
      <c r="H49" s="10"/>
      <c r="I49" s="78">
        <f t="shared" si="28"/>
        <v>9.2318488320102175E-5</v>
      </c>
      <c r="J49" s="13">
        <f>+K49*L49</f>
        <v>2406871296</v>
      </c>
      <c r="K49" s="13">
        <v>0.41062327128338771</v>
      </c>
      <c r="L49" s="13">
        <v>5861507284.9559002</v>
      </c>
      <c r="M49" s="9"/>
      <c r="N49" s="10"/>
      <c r="O49" s="71">
        <f t="shared" si="6"/>
        <v>1.270264895727559E-4</v>
      </c>
      <c r="P49" s="13">
        <f t="shared" si="7"/>
        <v>5861507284.9559002</v>
      </c>
      <c r="Q49" s="13"/>
      <c r="R49" s="13"/>
      <c r="S49" s="13">
        <v>5861507284.9559002</v>
      </c>
      <c r="T49" s="121">
        <f t="shared" si="8"/>
        <v>8.8117558275081827E-5</v>
      </c>
      <c r="U49" s="13">
        <f>+V49*W49</f>
        <v>432.29739379882813</v>
      </c>
      <c r="V49" s="13">
        <v>7.3751916151048603E-8</v>
      </c>
      <c r="W49" s="13">
        <v>5861507284.9559002</v>
      </c>
      <c r="X49" s="9"/>
      <c r="Y49" s="10"/>
      <c r="Z49" s="82">
        <f t="shared" si="10"/>
        <v>7.4356597389345895E-5</v>
      </c>
      <c r="AA49" s="14">
        <f>+AB49*AC49</f>
        <v>1219733760</v>
      </c>
      <c r="AB49" s="14">
        <v>0.20809216822617613</v>
      </c>
      <c r="AC49" s="37">
        <v>5861507284.9559002</v>
      </c>
      <c r="AD49" s="9"/>
      <c r="AE49" s="9"/>
      <c r="AF49" s="10"/>
      <c r="AG49" s="85">
        <f t="shared" si="12"/>
        <v>1.1615068491941683E-4</v>
      </c>
      <c r="AH49" s="14">
        <f>+AI49*AJ49</f>
        <v>3.2046210765838623</v>
      </c>
      <c r="AI49" s="14">
        <v>5.4672303910784492E-10</v>
      </c>
      <c r="AJ49" s="13">
        <v>5861507284.9559002</v>
      </c>
      <c r="AK49" s="9"/>
      <c r="AL49" s="9"/>
      <c r="AM49" s="10"/>
      <c r="AN49" s="98">
        <f t="shared" si="29"/>
        <v>1.1533893798231138E-4</v>
      </c>
      <c r="AO49" s="95">
        <f t="shared" si="30"/>
        <v>2775549754.9853001</v>
      </c>
      <c r="AP49" s="92">
        <f t="shared" si="14"/>
        <v>1.0248751205597997E-4</v>
      </c>
      <c r="AQ49" s="89">
        <f t="shared" si="15"/>
        <v>2756126337.7510982</v>
      </c>
    </row>
    <row r="50" spans="1:43" ht="15.5" x14ac:dyDescent="0.35">
      <c r="A50" s="49" t="s">
        <v>61</v>
      </c>
      <c r="B50" s="145">
        <f t="shared" si="27"/>
        <v>5.6298206404498563E-4</v>
      </c>
      <c r="C50" s="8">
        <f t="shared" si="4"/>
        <v>258979035.69999999</v>
      </c>
      <c r="D50" s="8"/>
      <c r="E50" s="8"/>
      <c r="F50" s="8"/>
      <c r="G50" s="8"/>
      <c r="H50" s="22">
        <v>258979035.69999999</v>
      </c>
      <c r="I50" s="78">
        <f t="shared" si="28"/>
        <v>2.6508750361986283E-3</v>
      </c>
      <c r="J50" s="26">
        <f t="shared" si="5"/>
        <v>69111996416</v>
      </c>
      <c r="K50" s="26"/>
      <c r="L50" s="26"/>
      <c r="M50" s="26"/>
      <c r="N50" s="24">
        <v>69111996416</v>
      </c>
      <c r="O50" s="71">
        <f t="shared" si="6"/>
        <v>4.35600062522446E-4</v>
      </c>
      <c r="P50" s="13">
        <f t="shared" si="7"/>
        <v>20100318826.3354</v>
      </c>
      <c r="Q50" s="13"/>
      <c r="R50" s="13"/>
      <c r="S50" s="13">
        <v>20100318826.3354</v>
      </c>
      <c r="T50" s="121">
        <f t="shared" si="8"/>
        <v>3.7642342818963522E-3</v>
      </c>
      <c r="U50" s="32">
        <f t="shared" si="9"/>
        <v>18467.01953125</v>
      </c>
      <c r="V50" s="32"/>
      <c r="W50" s="32"/>
      <c r="X50" s="32"/>
      <c r="Y50" s="33">
        <v>18467.01953125</v>
      </c>
      <c r="Z50" s="82">
        <f t="shared" si="10"/>
        <v>3.6945645655796521E-3</v>
      </c>
      <c r="AA50" s="111">
        <f t="shared" si="11"/>
        <v>60605047667</v>
      </c>
      <c r="AB50" s="43"/>
      <c r="AC50" s="43"/>
      <c r="AD50" s="43"/>
      <c r="AE50" s="43"/>
      <c r="AF50" s="44">
        <v>60605047667</v>
      </c>
      <c r="AG50" s="85">
        <f t="shared" si="12"/>
        <v>1.6176232809522325E-4</v>
      </c>
      <c r="AH50" s="15">
        <f t="shared" ref="AH50" si="40">+AI50*AL50</f>
        <v>4.4630556106567383</v>
      </c>
      <c r="AI50" s="15">
        <v>2.9270299962425156E-10</v>
      </c>
      <c r="AJ50" s="41"/>
      <c r="AK50" s="41"/>
      <c r="AL50" s="41">
        <v>15247727616</v>
      </c>
      <c r="AM50" s="10"/>
      <c r="AN50" s="98">
        <f t="shared" si="29"/>
        <v>1.21648572092202E-3</v>
      </c>
      <c r="AO50" s="95">
        <f t="shared" si="30"/>
        <v>29823764759.345135</v>
      </c>
      <c r="AP50" s="92">
        <f t="shared" si="14"/>
        <v>2.283569793539142E-3</v>
      </c>
      <c r="AQ50" s="89">
        <f t="shared" si="15"/>
        <v>29737444569.784977</v>
      </c>
    </row>
    <row r="51" spans="1:43" x14ac:dyDescent="0.35">
      <c r="A51" t="s">
        <v>62</v>
      </c>
      <c r="B51" s="145">
        <f t="shared" si="27"/>
        <v>1.8854553000378761E-4</v>
      </c>
      <c r="C51" s="11">
        <f>+F51*D51</f>
        <v>86733384</v>
      </c>
      <c r="D51" s="11">
        <v>1.0338445312918831E-2</v>
      </c>
      <c r="E51" s="11"/>
      <c r="F51" s="11">
        <v>8389402988.0507002</v>
      </c>
      <c r="G51" s="9"/>
      <c r="H51" s="10"/>
      <c r="I51" s="78">
        <f t="shared" si="28"/>
        <v>2.5572092073550219E-4</v>
      </c>
      <c r="J51" s="26">
        <f t="shared" si="5"/>
        <v>6666999808</v>
      </c>
      <c r="K51" s="26"/>
      <c r="L51" s="26"/>
      <c r="M51" s="26"/>
      <c r="N51" s="24">
        <v>6666999808</v>
      </c>
      <c r="O51" s="71">
        <f t="shared" si="6"/>
        <v>7.8870590637503325E-5</v>
      </c>
      <c r="P51" s="13">
        <f t="shared" si="7"/>
        <v>3639402640.7044201</v>
      </c>
      <c r="Q51" s="13"/>
      <c r="R51" s="13"/>
      <c r="S51" s="13">
        <v>3639402640.7044201</v>
      </c>
      <c r="T51" s="121">
        <f t="shared" si="8"/>
        <v>2.9058037881594847E-4</v>
      </c>
      <c r="U51" s="32">
        <f t="shared" si="9"/>
        <v>1425.5631103515625</v>
      </c>
      <c r="V51" s="32"/>
      <c r="W51" s="32"/>
      <c r="X51" s="32"/>
      <c r="Y51" s="33">
        <v>1425.5631103515625</v>
      </c>
      <c r="Z51" s="82">
        <f t="shared" si="10"/>
        <v>2.9429201988609451E-5</v>
      </c>
      <c r="AA51" s="111">
        <f t="shared" si="11"/>
        <v>482751934</v>
      </c>
      <c r="AB51" s="43"/>
      <c r="AC51" s="43"/>
      <c r="AD51" s="43"/>
      <c r="AE51" s="43"/>
      <c r="AF51" s="44">
        <v>482751934</v>
      </c>
      <c r="AG51" s="85">
        <f t="shared" si="12"/>
        <v>1.8583131378200325E-4</v>
      </c>
      <c r="AH51" s="12">
        <f>+AI51*AK51</f>
        <v>5.1271238327026367</v>
      </c>
      <c r="AI51" s="12">
        <v>6.1114287154942559E-10</v>
      </c>
      <c r="AJ51" s="11"/>
      <c r="AK51" s="11">
        <v>8389402988.0507002</v>
      </c>
      <c r="AL51" s="9"/>
      <c r="AM51" s="10"/>
      <c r="AN51" s="98">
        <f t="shared" si="29"/>
        <v>1.7437901379226435E-4</v>
      </c>
      <c r="AO51" s="95">
        <f t="shared" si="30"/>
        <v>3464378610.9014735</v>
      </c>
      <c r="AP51" s="92">
        <f t="shared" si="14"/>
        <v>2.0839063006298467E-4</v>
      </c>
      <c r="AQ51" s="89">
        <f t="shared" si="15"/>
        <v>3435467958.0891767</v>
      </c>
    </row>
    <row r="52" spans="1:43" ht="15.5" x14ac:dyDescent="0.35">
      <c r="A52" s="55" t="s">
        <v>63</v>
      </c>
      <c r="B52" s="145">
        <f t="shared" si="27"/>
        <v>2.0545751483275353E-4</v>
      </c>
      <c r="C52" s="8">
        <f t="shared" si="4"/>
        <v>94513115.900000006</v>
      </c>
      <c r="D52" s="8"/>
      <c r="E52" s="8"/>
      <c r="F52" s="8"/>
      <c r="G52" s="8"/>
      <c r="H52" s="22">
        <v>94513115.900000006</v>
      </c>
      <c r="I52" s="78">
        <f t="shared" si="28"/>
        <v>1.4213281403434487E-4</v>
      </c>
      <c r="J52" s="26">
        <f t="shared" si="5"/>
        <v>3705600000</v>
      </c>
      <c r="K52" s="26"/>
      <c r="L52" s="26"/>
      <c r="M52" s="26"/>
      <c r="N52" s="24">
        <v>3705600000</v>
      </c>
      <c r="O52" s="71">
        <f t="shared" si="6"/>
        <v>6.4509153467845676E-4</v>
      </c>
      <c r="P52" s="13">
        <f t="shared" si="7"/>
        <v>29767088287.639599</v>
      </c>
      <c r="Q52" s="13"/>
      <c r="R52" s="13"/>
      <c r="S52" s="13">
        <v>29767088287.639599</v>
      </c>
      <c r="T52" s="121">
        <f t="shared" si="8"/>
        <v>5.795575435983912E-4</v>
      </c>
      <c r="U52" s="32">
        <f t="shared" si="9"/>
        <v>2843.260986328125</v>
      </c>
      <c r="V52" s="32"/>
      <c r="W52" s="32"/>
      <c r="X52" s="32"/>
      <c r="Y52" s="33">
        <v>2843.260986328125</v>
      </c>
      <c r="Z52" s="82">
        <f t="shared" si="10"/>
        <v>1.5125072214163977E-4</v>
      </c>
      <c r="AA52" s="111">
        <f t="shared" si="11"/>
        <v>2481092714</v>
      </c>
      <c r="AB52" s="43"/>
      <c r="AC52" s="43"/>
      <c r="AD52" s="43"/>
      <c r="AE52" s="43"/>
      <c r="AF52" s="44">
        <v>2481092714</v>
      </c>
      <c r="AG52" s="85">
        <f t="shared" si="12"/>
        <v>2.0895178248646327E-3</v>
      </c>
      <c r="AH52" s="15">
        <f t="shared" ref="AH52" si="41">+AI52*AL52</f>
        <v>57.65022277832032</v>
      </c>
      <c r="AI52" s="15">
        <v>2.9270298980299827E-10</v>
      </c>
      <c r="AJ52" s="41"/>
      <c r="AK52" s="41"/>
      <c r="AL52" s="41">
        <v>196958093312</v>
      </c>
      <c r="AM52" s="10"/>
      <c r="AN52" s="98">
        <f t="shared" si="29"/>
        <v>3.3089395451518506E-4</v>
      </c>
      <c r="AO52" s="95">
        <f t="shared" si="30"/>
        <v>11189067134.513201</v>
      </c>
      <c r="AP52" s="92">
        <f t="shared" si="14"/>
        <v>4.5559396410373094E-4</v>
      </c>
      <c r="AQ52" s="89">
        <f t="shared" si="15"/>
        <v>11157563710.300196</v>
      </c>
    </row>
    <row r="53" spans="1:43" ht="15.5" x14ac:dyDescent="0.35">
      <c r="A53" s="49" t="s">
        <v>64</v>
      </c>
      <c r="B53" s="145">
        <f t="shared" si="27"/>
        <v>1.8422013178697766E-3</v>
      </c>
      <c r="C53" s="8">
        <f t="shared" si="4"/>
        <v>847436448.39999998</v>
      </c>
      <c r="D53" s="8"/>
      <c r="E53" s="8"/>
      <c r="F53" s="8"/>
      <c r="G53" s="8"/>
      <c r="H53" s="22">
        <v>847436448.39999998</v>
      </c>
      <c r="I53" s="78">
        <f t="shared" si="28"/>
        <v>4.7922342066551611E-3</v>
      </c>
      <c r="J53" s="26">
        <f t="shared" si="5"/>
        <v>124940206080</v>
      </c>
      <c r="K53" s="26"/>
      <c r="L53" s="26"/>
      <c r="M53" s="26"/>
      <c r="N53" s="24">
        <v>124940206080</v>
      </c>
      <c r="O53" s="71">
        <f t="shared" si="6"/>
        <v>3.0390631339632912E-3</v>
      </c>
      <c r="P53" s="13">
        <f t="shared" si="7"/>
        <v>140234456286.095</v>
      </c>
      <c r="Q53" s="13"/>
      <c r="R53" s="13"/>
      <c r="S53" s="13">
        <v>140234456286.095</v>
      </c>
      <c r="T53" s="121">
        <f t="shared" si="8"/>
        <v>3.067738507742745E-3</v>
      </c>
      <c r="U53" s="32">
        <f t="shared" si="9"/>
        <v>15050.0693359375</v>
      </c>
      <c r="V53" s="32"/>
      <c r="W53" s="32"/>
      <c r="X53" s="32"/>
      <c r="Y53" s="33">
        <v>15050.0693359375</v>
      </c>
      <c r="Z53" s="82">
        <f t="shared" si="10"/>
        <v>4.2448036981999589E-3</v>
      </c>
      <c r="AA53" s="111">
        <f t="shared" si="11"/>
        <v>69631082608</v>
      </c>
      <c r="AB53" s="43"/>
      <c r="AC53" s="43"/>
      <c r="AD53" s="43"/>
      <c r="AE53" s="43"/>
      <c r="AF53" s="44">
        <v>69631082608</v>
      </c>
      <c r="AG53" s="85">
        <f t="shared" si="12"/>
        <v>2.2942925516238459E-3</v>
      </c>
      <c r="AH53" s="103">
        <f t="shared" ref="AH53" si="42">+AM53</f>
        <v>63.299999237060547</v>
      </c>
      <c r="AI53" s="47"/>
      <c r="AJ53" s="47"/>
      <c r="AK53" s="47"/>
      <c r="AL53" s="47"/>
      <c r="AM53" s="107">
        <v>63.299999237060547</v>
      </c>
      <c r="AN53" s="98">
        <f t="shared" si="29"/>
        <v>3.2244995528294094E-3</v>
      </c>
      <c r="AO53" s="95">
        <f t="shared" si="30"/>
        <v>88674032938.164993</v>
      </c>
      <c r="AP53" s="92">
        <f t="shared" si="14"/>
        <v>3.6330119494537329E-3</v>
      </c>
      <c r="AQ53" s="89">
        <f t="shared" si="15"/>
        <v>88391559138.721451</v>
      </c>
    </row>
    <row r="54" spans="1:43" x14ac:dyDescent="0.35">
      <c r="A54" t="s">
        <v>65</v>
      </c>
      <c r="B54" s="145">
        <f t="shared" si="27"/>
        <v>1.4890885388790377E-3</v>
      </c>
      <c r="C54" s="8">
        <f t="shared" si="4"/>
        <v>685000000</v>
      </c>
      <c r="D54" s="8"/>
      <c r="E54" s="8"/>
      <c r="F54" s="8"/>
      <c r="G54" s="8"/>
      <c r="H54" s="22">
        <v>685000000</v>
      </c>
      <c r="I54" s="78">
        <f t="shared" si="28"/>
        <v>8.1725828799686356E-3</v>
      </c>
      <c r="J54" s="26">
        <f t="shared" si="5"/>
        <v>213070594048</v>
      </c>
      <c r="K54" s="26"/>
      <c r="L54" s="26"/>
      <c r="M54" s="26"/>
      <c r="N54" s="24">
        <v>213070594048</v>
      </c>
      <c r="O54" s="71">
        <f t="shared" si="6"/>
        <v>2.7181715433790984E-3</v>
      </c>
      <c r="P54" s="13">
        <f t="shared" si="7"/>
        <v>125427242434.743</v>
      </c>
      <c r="Q54" s="13"/>
      <c r="R54" s="13"/>
      <c r="S54" s="13">
        <v>125427242434.743</v>
      </c>
      <c r="T54" s="121">
        <f t="shared" si="8"/>
        <v>9.1989164651848261E-3</v>
      </c>
      <c r="U54" s="32">
        <f t="shared" si="9"/>
        <v>45129.1171875</v>
      </c>
      <c r="V54" s="32"/>
      <c r="W54" s="32"/>
      <c r="X54" s="32"/>
      <c r="Y54" s="33">
        <v>45129.1171875</v>
      </c>
      <c r="Z54" s="82">
        <f t="shared" si="10"/>
        <v>1.18546115990031E-2</v>
      </c>
      <c r="AA54" s="111">
        <f t="shared" si="11"/>
        <v>194461157270</v>
      </c>
      <c r="AB54" s="43"/>
      <c r="AC54" s="43"/>
      <c r="AD54" s="43"/>
      <c r="AE54" s="43"/>
      <c r="AF54" s="44">
        <v>194461157270</v>
      </c>
      <c r="AG54" s="85">
        <f t="shared" si="12"/>
        <v>7.2159933901462829E-4</v>
      </c>
      <c r="AH54" s="15">
        <f t="shared" ref="AH54" si="43">+AI54*AL54</f>
        <v>19.909072875976563</v>
      </c>
      <c r="AI54" s="15">
        <v>2.9270300381432192E-10</v>
      </c>
      <c r="AJ54" s="41"/>
      <c r="AK54" s="41"/>
      <c r="AL54" s="41">
        <v>68017999872</v>
      </c>
      <c r="AM54" s="10"/>
      <c r="AN54" s="98">
        <f t="shared" si="29"/>
        <v>4.1266143207422572E-3</v>
      </c>
      <c r="AO54" s="95">
        <f t="shared" si="30"/>
        <v>113060945494.24767</v>
      </c>
      <c r="AP54" s="92">
        <f t="shared" si="14"/>
        <v>6.6965569628441865E-3</v>
      </c>
      <c r="AQ54" s="89">
        <f t="shared" si="15"/>
        <v>112832627203.95338</v>
      </c>
    </row>
    <row r="55" spans="1:43" x14ac:dyDescent="0.35">
      <c r="A55" t="s">
        <v>66</v>
      </c>
      <c r="B55" s="145">
        <f t="shared" si="27"/>
        <v>7.6537799566837395E-3</v>
      </c>
      <c r="C55" s="8">
        <f t="shared" si="4"/>
        <v>3520837837</v>
      </c>
      <c r="D55" s="8"/>
      <c r="E55" s="8"/>
      <c r="F55" s="8"/>
      <c r="G55" s="8"/>
      <c r="H55" s="22">
        <v>3520837837</v>
      </c>
      <c r="I55" s="78">
        <f t="shared" si="28"/>
        <v>2.0455603615916276E-2</v>
      </c>
      <c r="J55" s="26">
        <f t="shared" si="5"/>
        <v>533306015744</v>
      </c>
      <c r="K55" s="26"/>
      <c r="L55" s="26"/>
      <c r="M55" s="26"/>
      <c r="N55" s="24">
        <v>533306015744</v>
      </c>
      <c r="O55" s="71">
        <f t="shared" si="6"/>
        <v>2.1498921741457726E-2</v>
      </c>
      <c r="P55" s="13">
        <f t="shared" si="7"/>
        <v>992045728651.53503</v>
      </c>
      <c r="Q55" s="13"/>
      <c r="R55" s="13"/>
      <c r="S55" s="13">
        <v>992045728651.53503</v>
      </c>
      <c r="T55" s="121">
        <f t="shared" si="8"/>
        <v>2.4120237689807845E-2</v>
      </c>
      <c r="U55" s="32">
        <f t="shared" si="9"/>
        <v>118331.875</v>
      </c>
      <c r="V55" s="32"/>
      <c r="W55" s="32"/>
      <c r="X55" s="32"/>
      <c r="Y55" s="33">
        <v>118331.875</v>
      </c>
      <c r="Z55" s="82">
        <f t="shared" si="10"/>
        <v>1.6954688811873626E-2</v>
      </c>
      <c r="AA55" s="111">
        <f t="shared" si="11"/>
        <v>278122010154</v>
      </c>
      <c r="AB55" s="43"/>
      <c r="AC55" s="43"/>
      <c r="AD55" s="43"/>
      <c r="AE55" s="43"/>
      <c r="AF55" s="44">
        <v>278122010154</v>
      </c>
      <c r="AG55" s="85">
        <f t="shared" si="12"/>
        <v>2.0677629012277772E-2</v>
      </c>
      <c r="AH55" s="103">
        <f t="shared" ref="AH55:AH57" si="44">+AM55</f>
        <v>570.5</v>
      </c>
      <c r="AI55" s="47"/>
      <c r="AJ55" s="47"/>
      <c r="AK55" s="47"/>
      <c r="AL55" s="47"/>
      <c r="AM55" s="107">
        <v>570.5</v>
      </c>
      <c r="AN55" s="98">
        <f t="shared" si="29"/>
        <v>1.653610177135258E-2</v>
      </c>
      <c r="AO55" s="95">
        <f t="shared" si="30"/>
        <v>509624194077.51172</v>
      </c>
      <c r="AP55" s="92">
        <f t="shared" si="14"/>
        <v>2.2024921015727283E-2</v>
      </c>
      <c r="AQ55" s="89">
        <f t="shared" si="15"/>
        <v>508450620909.13672</v>
      </c>
    </row>
    <row r="56" spans="1:43" ht="15.5" x14ac:dyDescent="0.35">
      <c r="A56" s="49" t="s">
        <v>67</v>
      </c>
      <c r="B56" s="145">
        <f t="shared" si="27"/>
        <v>1.5626141052176003E-2</v>
      </c>
      <c r="C56" s="8">
        <f t="shared" si="4"/>
        <v>7188227121</v>
      </c>
      <c r="D56" s="8"/>
      <c r="E56" s="8"/>
      <c r="F56" s="8"/>
      <c r="G56" s="8"/>
      <c r="H56" s="22">
        <v>7188227121</v>
      </c>
      <c r="I56" s="78">
        <f t="shared" si="28"/>
        <v>1.7977952021363094E-2</v>
      </c>
      <c r="J56" s="26">
        <f t="shared" si="5"/>
        <v>468710195200</v>
      </c>
      <c r="K56" s="26"/>
      <c r="L56" s="26"/>
      <c r="M56" s="26"/>
      <c r="N56" s="24">
        <v>468710195200</v>
      </c>
      <c r="O56" s="71">
        <f t="shared" si="6"/>
        <v>1.2490331889830139E-2</v>
      </c>
      <c r="P56" s="13">
        <f t="shared" si="7"/>
        <v>576353574833.09204</v>
      </c>
      <c r="Q56" s="13"/>
      <c r="R56" s="13"/>
      <c r="S56" s="13">
        <v>576353574833.09204</v>
      </c>
      <c r="T56" s="121">
        <f t="shared" si="8"/>
        <v>2.3049131468936467E-2</v>
      </c>
      <c r="U56" s="32">
        <f t="shared" si="9"/>
        <v>113077.1171875</v>
      </c>
      <c r="V56" s="32"/>
      <c r="W56" s="32"/>
      <c r="X56" s="32"/>
      <c r="Y56" s="33">
        <v>113077.1171875</v>
      </c>
      <c r="Z56" s="82">
        <f t="shared" si="10"/>
        <v>2.4246709658980247E-2</v>
      </c>
      <c r="AA56" s="111">
        <f t="shared" si="11"/>
        <v>397739156690</v>
      </c>
      <c r="AB56" s="43"/>
      <c r="AC56" s="43"/>
      <c r="AD56" s="43"/>
      <c r="AE56" s="43"/>
      <c r="AF56" s="44">
        <v>397739156690</v>
      </c>
      <c r="AG56" s="85">
        <f t="shared" si="12"/>
        <v>1.1409846381511971E-2</v>
      </c>
      <c r="AH56" s="103">
        <f t="shared" si="44"/>
        <v>314.79998779296875</v>
      </c>
      <c r="AI56" s="47"/>
      <c r="AJ56" s="47"/>
      <c r="AK56" s="47"/>
      <c r="AL56" s="47"/>
      <c r="AM56" s="107">
        <v>314.79998779296875</v>
      </c>
      <c r="AN56" s="98">
        <f t="shared" si="29"/>
        <v>1.5364808321123078E-2</v>
      </c>
      <c r="AO56" s="95">
        <f t="shared" si="30"/>
        <v>350750665718.0307</v>
      </c>
      <c r="AP56" s="92">
        <f t="shared" si="14"/>
        <v>1.7839138460043234E-2</v>
      </c>
      <c r="AQ56" s="89">
        <f t="shared" si="15"/>
        <v>348354627703.40308</v>
      </c>
    </row>
    <row r="57" spans="1:43" x14ac:dyDescent="0.35">
      <c r="A57" t="s">
        <v>68</v>
      </c>
      <c r="B57" s="145">
        <f t="shared" si="27"/>
        <v>1.0139782262345203E-2</v>
      </c>
      <c r="C57" s="8">
        <f t="shared" si="4"/>
        <v>4664431072</v>
      </c>
      <c r="D57" s="8"/>
      <c r="E57" s="8"/>
      <c r="F57" s="8"/>
      <c r="G57" s="8"/>
      <c r="H57" s="22">
        <v>4664431072</v>
      </c>
      <c r="I57" s="78">
        <f t="shared" si="28"/>
        <v>1.08117022215844E-2</v>
      </c>
      <c r="J57" s="26">
        <f t="shared" si="5"/>
        <v>281876103168</v>
      </c>
      <c r="K57" s="26"/>
      <c r="L57" s="26"/>
      <c r="M57" s="26"/>
      <c r="N57" s="24">
        <v>281876103168</v>
      </c>
      <c r="O57" s="71">
        <f t="shared" si="6"/>
        <v>1.3660636668443547E-2</v>
      </c>
      <c r="P57" s="13">
        <f t="shared" si="7"/>
        <v>630356090438.56494</v>
      </c>
      <c r="Q57" s="13"/>
      <c r="R57" s="13"/>
      <c r="S57" s="13">
        <v>630356090438.56494</v>
      </c>
      <c r="T57" s="121">
        <f t="shared" si="8"/>
        <v>1.4810947482718594E-2</v>
      </c>
      <c r="U57" s="32">
        <f t="shared" si="9"/>
        <v>72661.2734375</v>
      </c>
      <c r="V57" s="32"/>
      <c r="W57" s="32"/>
      <c r="X57" s="32"/>
      <c r="Y57" s="33">
        <v>72661.2734375</v>
      </c>
      <c r="Z57" s="82">
        <f t="shared" si="10"/>
        <v>8.5346279025575299E-3</v>
      </c>
      <c r="AA57" s="111">
        <f t="shared" si="11"/>
        <v>140000674416</v>
      </c>
      <c r="AB57" s="43"/>
      <c r="AC57" s="43"/>
      <c r="AD57" s="43"/>
      <c r="AE57" s="43"/>
      <c r="AF57" s="44">
        <v>140000674416</v>
      </c>
      <c r="AG57" s="85">
        <f t="shared" si="12"/>
        <v>2.7546008850711842E-2</v>
      </c>
      <c r="AH57" s="103">
        <f t="shared" si="44"/>
        <v>760</v>
      </c>
      <c r="AI57" s="47"/>
      <c r="AJ57" s="47"/>
      <c r="AK57" s="47"/>
      <c r="AL57" s="47"/>
      <c r="AM57" s="107">
        <v>760</v>
      </c>
      <c r="AN57" s="98">
        <f t="shared" si="29"/>
        <v>1.1537373717457717E-2</v>
      </c>
      <c r="AO57" s="95">
        <f t="shared" si="30"/>
        <v>305632208226.18829</v>
      </c>
      <c r="AP57" s="92">
        <f t="shared" si="14"/>
        <v>1.3094428790915514E-2</v>
      </c>
      <c r="AQ57" s="89">
        <f t="shared" si="15"/>
        <v>304077422089.27948</v>
      </c>
    </row>
    <row r="58" spans="1:43" x14ac:dyDescent="0.35">
      <c r="A58" t="s">
        <v>69</v>
      </c>
      <c r="B58" s="145">
        <f t="shared" si="27"/>
        <v>1.1115216448678749E-3</v>
      </c>
      <c r="C58" s="8">
        <f t="shared" si="4"/>
        <v>511314342.19999999</v>
      </c>
      <c r="D58" s="8"/>
      <c r="E58" s="8"/>
      <c r="F58" s="8"/>
      <c r="G58" s="8"/>
      <c r="H58" s="22">
        <v>511314342.19999999</v>
      </c>
      <c r="I58" s="78">
        <f t="shared" si="28"/>
        <v>5.5804086272318422E-4</v>
      </c>
      <c r="J58" s="26">
        <f t="shared" si="5"/>
        <v>14548900864</v>
      </c>
      <c r="K58" s="26"/>
      <c r="L58" s="26"/>
      <c r="M58" s="26"/>
      <c r="N58" s="24">
        <v>14548900864</v>
      </c>
      <c r="O58" s="71">
        <f t="shared" si="6"/>
        <v>1.138689768607588E-4</v>
      </c>
      <c r="P58" s="13">
        <f t="shared" si="7"/>
        <v>5254367334.2836599</v>
      </c>
      <c r="Q58" s="13"/>
      <c r="R58" s="13"/>
      <c r="S58" s="13">
        <v>5254367334.2836599</v>
      </c>
      <c r="T58" s="121">
        <f t="shared" si="8"/>
        <v>9.1308533212041342E-4</v>
      </c>
      <c r="U58" s="32">
        <f t="shared" si="9"/>
        <v>4479.5205078125</v>
      </c>
      <c r="V58" s="32"/>
      <c r="W58" s="32"/>
      <c r="X58" s="32"/>
      <c r="Y58" s="33">
        <v>4479.5205078125</v>
      </c>
      <c r="Z58" s="82">
        <f t="shared" si="10"/>
        <v>7.0051624531674282E-4</v>
      </c>
      <c r="AA58" s="111">
        <f t="shared" si="11"/>
        <v>11491156721</v>
      </c>
      <c r="AB58" s="43"/>
      <c r="AC58" s="43"/>
      <c r="AD58" s="43"/>
      <c r="AE58" s="43"/>
      <c r="AF58" s="44">
        <v>11491156721</v>
      </c>
      <c r="AG58" s="85">
        <f t="shared" si="12"/>
        <v>1.638477277642891E-4</v>
      </c>
      <c r="AH58" s="15">
        <f t="shared" ref="AH58:AH59" si="45">+AI58*AL58</f>
        <v>4.520592212677002</v>
      </c>
      <c r="AI58" s="15">
        <v>2.9270299577826176E-10</v>
      </c>
      <c r="AJ58" s="41"/>
      <c r="AK58" s="41"/>
      <c r="AL58" s="41">
        <v>15444297728</v>
      </c>
      <c r="AM58" s="10"/>
      <c r="AN58" s="98">
        <f t="shared" si="29"/>
        <v>5.9447716148393933E-4</v>
      </c>
      <c r="AO58" s="95">
        <f t="shared" si="30"/>
        <v>6771527513.4945536</v>
      </c>
      <c r="AP58" s="92">
        <f t="shared" si="14"/>
        <v>5.2833172390145218E-4</v>
      </c>
      <c r="AQ58" s="89">
        <f t="shared" si="15"/>
        <v>6601090892.6013899</v>
      </c>
    </row>
    <row r="59" spans="1:43" x14ac:dyDescent="0.35">
      <c r="A59" s="52" t="s">
        <v>70</v>
      </c>
      <c r="B59" s="145">
        <f t="shared" si="27"/>
        <v>7.3559143654725368E-5</v>
      </c>
      <c r="C59" s="8">
        <f t="shared" si="4"/>
        <v>33838158.100000001</v>
      </c>
      <c r="D59" s="8"/>
      <c r="E59" s="8"/>
      <c r="F59" s="8"/>
      <c r="G59" s="8"/>
      <c r="H59" s="22">
        <v>33838158.100000001</v>
      </c>
      <c r="I59" s="78">
        <f t="shared" si="28"/>
        <v>4.8221441549001068E-5</v>
      </c>
      <c r="J59" s="26">
        <f t="shared" si="5"/>
        <v>1257200000</v>
      </c>
      <c r="K59" s="26"/>
      <c r="L59" s="26"/>
      <c r="M59" s="26"/>
      <c r="N59" s="24">
        <v>1257200000</v>
      </c>
      <c r="O59" s="71">
        <f t="shared" si="6"/>
        <v>4.8736677422010023E-6</v>
      </c>
      <c r="P59" s="13">
        <f t="shared" si="7"/>
        <v>224890407.28</v>
      </c>
      <c r="Q59" s="13"/>
      <c r="R59" s="13"/>
      <c r="S59" s="13">
        <v>224890407.28</v>
      </c>
      <c r="T59" s="121">
        <f t="shared" si="8"/>
        <v>2.8403573999126007E-5</v>
      </c>
      <c r="U59" s="32">
        <f t="shared" si="9"/>
        <v>139.34556579589844</v>
      </c>
      <c r="V59" s="32"/>
      <c r="W59" s="32"/>
      <c r="X59" s="32"/>
      <c r="Y59" s="33">
        <v>139.34556579589844</v>
      </c>
      <c r="Z59" s="82">
        <f t="shared" si="10"/>
        <v>4.8597814787130734E-6</v>
      </c>
      <c r="AA59" s="40">
        <f>+AB59*AE59</f>
        <v>79719080</v>
      </c>
      <c r="AB59" s="40">
        <v>9.3369028417194092E-2</v>
      </c>
      <c r="AC59" s="42"/>
      <c r="AD59" s="42"/>
      <c r="AE59" s="42">
        <v>853806464</v>
      </c>
      <c r="AF59" s="10"/>
      <c r="AG59" s="85">
        <f t="shared" si="12"/>
        <v>9.0579870955697768E-6</v>
      </c>
      <c r="AH59" s="15">
        <f t="shared" si="45"/>
        <v>0.24991171061992642</v>
      </c>
      <c r="AI59" s="15">
        <v>2.9270299670620253E-10</v>
      </c>
      <c r="AJ59" s="41"/>
      <c r="AK59" s="41"/>
      <c r="AL59" s="41">
        <v>853806464</v>
      </c>
      <c r="AM59" s="10"/>
      <c r="AN59" s="98">
        <f t="shared" si="29"/>
        <v>4.2218084315309144E-5</v>
      </c>
      <c r="AO59" s="95">
        <f t="shared" si="30"/>
        <v>505309521.79333329</v>
      </c>
      <c r="AP59" s="92">
        <f t="shared" si="14"/>
        <v>2.7166227763442689E-5</v>
      </c>
      <c r="AQ59" s="89">
        <f t="shared" si="15"/>
        <v>494030182.2085219</v>
      </c>
    </row>
    <row r="60" spans="1:43" x14ac:dyDescent="0.35">
      <c r="A60" t="s">
        <v>71</v>
      </c>
      <c r="B60" s="145">
        <f t="shared" si="27"/>
        <v>5.3854536766491845E-4</v>
      </c>
      <c r="C60" s="8">
        <f t="shared" si="4"/>
        <v>247737839.09999999</v>
      </c>
      <c r="D60" s="8"/>
      <c r="E60" s="8"/>
      <c r="F60" s="8"/>
      <c r="G60" s="8"/>
      <c r="H60" s="22">
        <v>247737839.09999999</v>
      </c>
      <c r="I60" s="78">
        <f t="shared" si="28"/>
        <v>8.624143199696491E-3</v>
      </c>
      <c r="J60" s="26">
        <f t="shared" si="5"/>
        <v>224843399168</v>
      </c>
      <c r="K60" s="26"/>
      <c r="L60" s="26"/>
      <c r="M60" s="26"/>
      <c r="N60" s="24">
        <v>224843399168</v>
      </c>
      <c r="O60" s="71">
        <f t="shared" si="6"/>
        <v>2.9686058583307945E-3</v>
      </c>
      <c r="P60" s="13">
        <f t="shared" si="7"/>
        <v>136983277450.979</v>
      </c>
      <c r="Q60" s="13"/>
      <c r="R60" s="13"/>
      <c r="S60" s="13">
        <v>136983277450.979</v>
      </c>
      <c r="T60" s="121">
        <f t="shared" si="8"/>
        <v>4.5294045074923952E-3</v>
      </c>
      <c r="U60" s="32">
        <f t="shared" si="9"/>
        <v>22220.880859375</v>
      </c>
      <c r="V60" s="32"/>
      <c r="W60" s="32"/>
      <c r="X60" s="32"/>
      <c r="Y60" s="33">
        <v>22220.880859375</v>
      </c>
      <c r="Z60" s="82">
        <f t="shared" si="10"/>
        <v>9.1665291283968501E-3</v>
      </c>
      <c r="AA60" s="111">
        <f t="shared" si="11"/>
        <v>150366281305</v>
      </c>
      <c r="AB60" s="43"/>
      <c r="AC60" s="43"/>
      <c r="AD60" s="43"/>
      <c r="AE60" s="43"/>
      <c r="AF60" s="44">
        <v>150366281305</v>
      </c>
      <c r="AG60" s="85">
        <f t="shared" si="12"/>
        <v>4.7118173034112361E-4</v>
      </c>
      <c r="AH60" s="103">
        <f t="shared" ref="AH60" si="46">+AM60</f>
        <v>13</v>
      </c>
      <c r="AI60" s="47"/>
      <c r="AJ60" s="47"/>
      <c r="AK60" s="47"/>
      <c r="AL60" s="47"/>
      <c r="AM60" s="107">
        <v>13</v>
      </c>
      <c r="AN60" s="98">
        <f t="shared" si="29"/>
        <v>4.0437648085640682E-3</v>
      </c>
      <c r="AO60" s="95">
        <f t="shared" si="30"/>
        <v>120691471486.02632</v>
      </c>
      <c r="AP60" s="92">
        <f t="shared" si="14"/>
        <v>5.3740511885065597E-3</v>
      </c>
      <c r="AQ60" s="89">
        <f t="shared" si="15"/>
        <v>120608899613.28662</v>
      </c>
    </row>
    <row r="61" spans="1:43" ht="15.5" x14ac:dyDescent="0.35">
      <c r="A61" s="49" t="s">
        <v>72</v>
      </c>
      <c r="B61" s="145">
        <f t="shared" si="27"/>
        <v>1.0139224117179202E-3</v>
      </c>
      <c r="C61" s="8">
        <f t="shared" si="4"/>
        <v>466417431.80000001</v>
      </c>
      <c r="D61" s="8"/>
      <c r="E61" s="8"/>
      <c r="F61" s="8"/>
      <c r="G61" s="8"/>
      <c r="H61" s="22">
        <v>466417431.80000001</v>
      </c>
      <c r="I61" s="78">
        <f t="shared" si="28"/>
        <v>2.5336433020315399E-3</v>
      </c>
      <c r="J61" s="26">
        <f t="shared" si="5"/>
        <v>66055602176</v>
      </c>
      <c r="K61" s="26"/>
      <c r="L61" s="26"/>
      <c r="M61" s="26"/>
      <c r="N61" s="24">
        <v>66055602176</v>
      </c>
      <c r="O61" s="71">
        <f t="shared" si="6"/>
        <v>1.3986591075604382E-3</v>
      </c>
      <c r="P61" s="13">
        <f t="shared" si="7"/>
        <v>64539692277.647202</v>
      </c>
      <c r="Q61" s="13"/>
      <c r="R61" s="13"/>
      <c r="S61" s="13">
        <v>64539692277.647202</v>
      </c>
      <c r="T61" s="121">
        <f t="shared" si="8"/>
        <v>2.9241097195426211E-3</v>
      </c>
      <c r="U61" s="32">
        <f t="shared" si="9"/>
        <v>14345.4384765625</v>
      </c>
      <c r="V61" s="32"/>
      <c r="W61" s="32"/>
      <c r="X61" s="32"/>
      <c r="Y61" s="33">
        <v>14345.4384765625</v>
      </c>
      <c r="Z61" s="82">
        <f t="shared" si="10"/>
        <v>2.0944704219205365E-3</v>
      </c>
      <c r="AA61" s="111">
        <f t="shared" si="11"/>
        <v>34357358629</v>
      </c>
      <c r="AB61" s="43"/>
      <c r="AC61" s="43"/>
      <c r="AD61" s="43"/>
      <c r="AE61" s="43"/>
      <c r="AF61" s="44">
        <v>34357358629</v>
      </c>
      <c r="AG61" s="85">
        <f t="shared" si="12"/>
        <v>1.2126369818707434E-3</v>
      </c>
      <c r="AH61" s="15">
        <f t="shared" ref="AH61:AH62" si="47">+AI61*AL61</f>
        <v>33.456901550292969</v>
      </c>
      <c r="AI61" s="15">
        <v>2.927029863346555E-10</v>
      </c>
      <c r="AJ61" s="41"/>
      <c r="AK61" s="41"/>
      <c r="AL61" s="41">
        <v>114303246336</v>
      </c>
      <c r="AM61" s="10"/>
      <c r="AN61" s="98">
        <f t="shared" si="29"/>
        <v>1.6487416071032995E-3</v>
      </c>
      <c r="AO61" s="95">
        <f t="shared" si="30"/>
        <v>43687237295.149071</v>
      </c>
      <c r="AP61" s="92">
        <f t="shared" si="14"/>
        <v>2.285470709711533E-3</v>
      </c>
      <c r="AQ61" s="89">
        <f t="shared" si="15"/>
        <v>43531769599.695229</v>
      </c>
    </row>
    <row r="62" spans="1:43" x14ac:dyDescent="0.35">
      <c r="A62" t="s">
        <v>73</v>
      </c>
      <c r="B62" s="145">
        <f t="shared" si="27"/>
        <v>1.4196544111224105E-4</v>
      </c>
      <c r="C62" s="8">
        <f t="shared" si="4"/>
        <v>65305940.259999998</v>
      </c>
      <c r="D62" s="8"/>
      <c r="E62" s="8"/>
      <c r="F62" s="8"/>
      <c r="G62" s="8"/>
      <c r="H62" s="22">
        <v>65305940.259999998</v>
      </c>
      <c r="I62" s="78">
        <f t="shared" si="28"/>
        <v>1.0422344052320772E-3</v>
      </c>
      <c r="J62" s="26">
        <f t="shared" si="5"/>
        <v>27172499456</v>
      </c>
      <c r="K62" s="26"/>
      <c r="L62" s="26"/>
      <c r="M62" s="26"/>
      <c r="N62" s="24">
        <v>27172499456</v>
      </c>
      <c r="O62" s="71">
        <f t="shared" si="6"/>
        <v>9.9882258247064321E-5</v>
      </c>
      <c r="P62" s="13">
        <f t="shared" si="7"/>
        <v>4608964526.3926201</v>
      </c>
      <c r="Q62" s="13"/>
      <c r="R62" s="13"/>
      <c r="S62" s="13">
        <v>4608964526.3926201</v>
      </c>
      <c r="T62" s="121">
        <f t="shared" si="8"/>
        <v>1.5192406722835524E-3</v>
      </c>
      <c r="U62" s="32">
        <f t="shared" si="9"/>
        <v>7453.26806640625</v>
      </c>
      <c r="V62" s="32"/>
      <c r="W62" s="32"/>
      <c r="X62" s="32"/>
      <c r="Y62" s="33">
        <v>7453.26806640625</v>
      </c>
      <c r="Z62" s="82">
        <f t="shared" si="10"/>
        <v>5.8390825069508151E-4</v>
      </c>
      <c r="AA62" s="111">
        <f t="shared" si="11"/>
        <v>9578337782</v>
      </c>
      <c r="AB62" s="43"/>
      <c r="AC62" s="43"/>
      <c r="AD62" s="43"/>
      <c r="AE62" s="43"/>
      <c r="AF62" s="44">
        <v>9578337782</v>
      </c>
      <c r="AG62" s="85">
        <f t="shared" si="12"/>
        <v>1.2125582066729477E-4</v>
      </c>
      <c r="AH62" s="15">
        <f t="shared" si="47"/>
        <v>3.3454728126525879</v>
      </c>
      <c r="AI62" s="15">
        <v>2.9270299335254034E-10</v>
      </c>
      <c r="AJ62" s="41"/>
      <c r="AK62" s="41"/>
      <c r="AL62" s="41">
        <v>11429581824</v>
      </c>
      <c r="AM62" s="10"/>
      <c r="AN62" s="98">
        <f t="shared" si="29"/>
        <v>4.2802736819712756E-4</v>
      </c>
      <c r="AO62" s="95">
        <f t="shared" si="30"/>
        <v>10615589974.217539</v>
      </c>
      <c r="AP62" s="92">
        <f t="shared" si="14"/>
        <v>8.8711911192089802E-4</v>
      </c>
      <c r="AQ62" s="89">
        <f t="shared" si="15"/>
        <v>10593823811.886896</v>
      </c>
    </row>
    <row r="63" spans="1:43" x14ac:dyDescent="0.35">
      <c r="A63" t="s">
        <v>74</v>
      </c>
      <c r="B63" s="145">
        <f t="shared" si="27"/>
        <v>3.755501618394174E-4</v>
      </c>
      <c r="C63" s="8">
        <f t="shared" si="4"/>
        <v>172757934.90000001</v>
      </c>
      <c r="D63" s="8"/>
      <c r="E63" s="8"/>
      <c r="F63" s="8"/>
      <c r="G63" s="8"/>
      <c r="H63" s="22">
        <v>172757934.90000001</v>
      </c>
      <c r="I63" s="78">
        <f t="shared" si="28"/>
        <v>7.9714468513379291E-3</v>
      </c>
      <c r="J63" s="26">
        <f t="shared" si="5"/>
        <v>207826698240</v>
      </c>
      <c r="K63" s="26"/>
      <c r="L63" s="26"/>
      <c r="M63" s="26"/>
      <c r="N63" s="24">
        <v>207826698240</v>
      </c>
      <c r="O63" s="71">
        <f t="shared" si="6"/>
        <v>1.3180928916665567E-3</v>
      </c>
      <c r="P63" s="13">
        <f t="shared" si="7"/>
        <v>60822046745.824203</v>
      </c>
      <c r="Q63" s="13"/>
      <c r="R63" s="13"/>
      <c r="S63" s="13">
        <v>60822046745.824203</v>
      </c>
      <c r="T63" s="121">
        <f t="shared" si="8"/>
        <v>1.9929114926431177E-3</v>
      </c>
      <c r="U63" s="32">
        <f t="shared" si="9"/>
        <v>9777.0576171875</v>
      </c>
      <c r="V63" s="32"/>
      <c r="W63" s="32"/>
      <c r="X63" s="32"/>
      <c r="Y63" s="33">
        <v>9777.0576171875</v>
      </c>
      <c r="Z63" s="82">
        <f t="shared" si="10"/>
        <v>3.8625140158533035E-3</v>
      </c>
      <c r="AA63" s="111">
        <f t="shared" si="11"/>
        <v>63360063653</v>
      </c>
      <c r="AB63" s="43"/>
      <c r="AC63" s="43"/>
      <c r="AD63" s="43"/>
      <c r="AE63" s="43"/>
      <c r="AF63" s="44">
        <v>63360063653</v>
      </c>
      <c r="AG63" s="85">
        <f t="shared" si="12"/>
        <v>4.1319011893440336E-4</v>
      </c>
      <c r="AH63" s="103">
        <f t="shared" ref="AH63:AH64" si="48">+AM63</f>
        <v>11.399999618530273</v>
      </c>
      <c r="AI63" s="47"/>
      <c r="AJ63" s="47"/>
      <c r="AK63" s="47"/>
      <c r="AL63" s="47"/>
      <c r="AM63" s="107">
        <v>11.399999618530273</v>
      </c>
      <c r="AN63" s="98">
        <f t="shared" si="29"/>
        <v>3.2216966349479675E-3</v>
      </c>
      <c r="AO63" s="95">
        <f t="shared" si="30"/>
        <v>89607167640.241394</v>
      </c>
      <c r="AP63" s="92">
        <f t="shared" si="14"/>
        <v>3.7608170785492011E-3</v>
      </c>
      <c r="AQ63" s="89">
        <f t="shared" si="15"/>
        <v>89549584920.960617</v>
      </c>
    </row>
    <row r="64" spans="1:43" ht="15.5" x14ac:dyDescent="0.35">
      <c r="A64" s="49" t="s">
        <v>75</v>
      </c>
      <c r="B64" s="145">
        <f t="shared" si="27"/>
        <v>1.5129402315009505E-3</v>
      </c>
      <c r="C64" s="8">
        <f t="shared" si="4"/>
        <v>695972087.29999995</v>
      </c>
      <c r="D64" s="8"/>
      <c r="E64" s="8"/>
      <c r="F64" s="8"/>
      <c r="G64" s="8"/>
      <c r="H64" s="22">
        <v>695972087.29999995</v>
      </c>
      <c r="I64" s="78">
        <f t="shared" si="28"/>
        <v>3.8685278261309363E-3</v>
      </c>
      <c r="J64" s="26">
        <f t="shared" si="5"/>
        <v>100857896960</v>
      </c>
      <c r="K64" s="26"/>
      <c r="L64" s="26"/>
      <c r="M64" s="26"/>
      <c r="N64" s="24">
        <v>100857896960</v>
      </c>
      <c r="O64" s="71">
        <f t="shared" si="6"/>
        <v>8.1161048485415554E-3</v>
      </c>
      <c r="P64" s="13">
        <f t="shared" si="7"/>
        <v>374509347264.48901</v>
      </c>
      <c r="Q64" s="13"/>
      <c r="R64" s="13"/>
      <c r="S64" s="13">
        <v>374509347264.48901</v>
      </c>
      <c r="T64" s="121">
        <f t="shared" si="8"/>
        <v>1.300439081047894E-2</v>
      </c>
      <c r="U64" s="32">
        <f t="shared" si="9"/>
        <v>63798.45703125</v>
      </c>
      <c r="V64" s="32"/>
      <c r="W64" s="32"/>
      <c r="X64" s="32"/>
      <c r="Y64" s="33">
        <v>63798.45703125</v>
      </c>
      <c r="Z64" s="82">
        <f t="shared" si="10"/>
        <v>5.768089306210397E-3</v>
      </c>
      <c r="AA64" s="111">
        <f t="shared" si="11"/>
        <v>94618816682</v>
      </c>
      <c r="AB64" s="43"/>
      <c r="AC64" s="43"/>
      <c r="AD64" s="43"/>
      <c r="AE64" s="43"/>
      <c r="AF64" s="44">
        <v>94618816682</v>
      </c>
      <c r="AG64" s="85">
        <f t="shared" si="12"/>
        <v>9.3076509692208032E-3</v>
      </c>
      <c r="AH64" s="103">
        <f t="shared" si="48"/>
        <v>256.79998779296875</v>
      </c>
      <c r="AI64" s="47"/>
      <c r="AJ64" s="47"/>
      <c r="AK64" s="47"/>
      <c r="AL64" s="47"/>
      <c r="AM64" s="107">
        <v>256.79998779296875</v>
      </c>
      <c r="AN64" s="98">
        <f t="shared" si="29"/>
        <v>4.4991909687244801E-3</v>
      </c>
      <c r="AO64" s="95">
        <f t="shared" si="30"/>
        <v>158687738770.59634</v>
      </c>
      <c r="AP64" s="92">
        <f t="shared" si="14"/>
        <v>8.3296744950504768E-3</v>
      </c>
      <c r="AQ64" s="89">
        <f t="shared" si="15"/>
        <v>158455769340.98203</v>
      </c>
    </row>
    <row r="65" spans="1:43" x14ac:dyDescent="0.35">
      <c r="A65" t="s">
        <v>76</v>
      </c>
      <c r="B65" s="145">
        <f t="shared" si="27"/>
        <v>1.8477740993389521E-5</v>
      </c>
      <c r="C65" s="8">
        <f t="shared" si="4"/>
        <v>8500000</v>
      </c>
      <c r="D65" s="8"/>
      <c r="E65" s="8"/>
      <c r="F65" s="8"/>
      <c r="G65" s="8"/>
      <c r="H65" s="22">
        <v>8500000</v>
      </c>
      <c r="I65" s="78">
        <f t="shared" si="28"/>
        <v>2.2148031575123248E-4</v>
      </c>
      <c r="J65" s="26">
        <f t="shared" si="5"/>
        <v>5774299648</v>
      </c>
      <c r="K65" s="26"/>
      <c r="L65" s="26"/>
      <c r="M65" s="26"/>
      <c r="N65" s="24">
        <v>5774299648</v>
      </c>
      <c r="O65" s="71">
        <f t="shared" si="6"/>
        <v>5.1457164376610297E-5</v>
      </c>
      <c r="P65" s="13">
        <f t="shared" si="7"/>
        <v>2374438157.5145402</v>
      </c>
      <c r="Q65" s="13"/>
      <c r="R65" s="13"/>
      <c r="S65" s="13">
        <v>2374438157.5145402</v>
      </c>
      <c r="T65" s="121">
        <f t="shared" si="8"/>
        <v>1.9331596966567439E-4</v>
      </c>
      <c r="U65" s="32">
        <f t="shared" si="9"/>
        <v>948.39202880859375</v>
      </c>
      <c r="V65" s="32"/>
      <c r="W65" s="32"/>
      <c r="X65" s="32"/>
      <c r="Y65" s="33">
        <v>948.39202880859375</v>
      </c>
      <c r="Z65" s="82">
        <f t="shared" si="10"/>
        <v>5.0765833331800777E-4</v>
      </c>
      <c r="AA65" s="111">
        <f t="shared" si="11"/>
        <v>8327546303</v>
      </c>
      <c r="AB65" s="43"/>
      <c r="AC65" s="43"/>
      <c r="AD65" s="43"/>
      <c r="AE65" s="43"/>
      <c r="AF65" s="44">
        <v>8327546303</v>
      </c>
      <c r="AG65" s="85">
        <f t="shared" si="12"/>
        <v>4.8014610761873929E-5</v>
      </c>
      <c r="AH65" s="15">
        <f t="shared" ref="AH65:AH66" si="49">+AI65*AL65</f>
        <v>1.3247328996658325</v>
      </c>
      <c r="AI65" s="15">
        <v>2.9270299934915724E-10</v>
      </c>
      <c r="AJ65" s="41"/>
      <c r="AK65" s="41"/>
      <c r="AL65" s="41">
        <v>4525860352</v>
      </c>
      <c r="AM65" s="10"/>
      <c r="AN65" s="98">
        <f t="shared" si="29"/>
        <v>9.7138407040410753E-5</v>
      </c>
      <c r="AO65" s="95">
        <f t="shared" si="30"/>
        <v>2719079268.5048466</v>
      </c>
      <c r="AP65" s="92">
        <f t="shared" si="14"/>
        <v>1.5541781659783905E-4</v>
      </c>
      <c r="AQ65" s="89">
        <f t="shared" si="15"/>
        <v>2716246251.3021894</v>
      </c>
    </row>
    <row r="66" spans="1:43" x14ac:dyDescent="0.35">
      <c r="A66" s="51" t="s">
        <v>77</v>
      </c>
      <c r="B66" s="145">
        <f t="shared" si="27"/>
        <v>3.8870424696311212E-5</v>
      </c>
      <c r="C66" s="8">
        <f t="shared" si="4"/>
        <v>17880898.43</v>
      </c>
      <c r="D66" s="8"/>
      <c r="E66" s="8"/>
      <c r="F66" s="8"/>
      <c r="G66" s="8"/>
      <c r="H66" s="22">
        <v>17880898.43</v>
      </c>
      <c r="I66" s="78">
        <f t="shared" si="28"/>
        <v>8.2699852651176906E-5</v>
      </c>
      <c r="J66" s="26">
        <f t="shared" si="5"/>
        <v>2156100096</v>
      </c>
      <c r="K66" s="26"/>
      <c r="L66" s="26"/>
      <c r="M66" s="26"/>
      <c r="N66" s="24">
        <v>2156100096</v>
      </c>
      <c r="O66" s="71">
        <f t="shared" si="6"/>
        <v>4.718364198320591E-8</v>
      </c>
      <c r="P66" s="13">
        <f t="shared" si="7"/>
        <v>2177240.8428000002</v>
      </c>
      <c r="Q66" s="13"/>
      <c r="R66" s="13"/>
      <c r="S66" s="13">
        <v>2177240.8428000002</v>
      </c>
      <c r="T66" s="121">
        <f t="shared" si="8"/>
        <v>5.788297622589013E-5</v>
      </c>
      <c r="U66" s="32">
        <f t="shared" si="9"/>
        <v>283.96905517578125</v>
      </c>
      <c r="V66" s="32"/>
      <c r="W66" s="32"/>
      <c r="X66" s="32"/>
      <c r="Y66" s="33">
        <v>283.96905517578125</v>
      </c>
      <c r="Z66" s="82">
        <f t="shared" si="10"/>
        <v>7.2447068941117229E-6</v>
      </c>
      <c r="AA66" s="40">
        <f>+AB66*AE66</f>
        <v>118841016</v>
      </c>
      <c r="AB66" s="40">
        <v>9.3369025577375794E-2</v>
      </c>
      <c r="AC66" s="42"/>
      <c r="AD66" s="42"/>
      <c r="AE66" s="42">
        <v>1272809856</v>
      </c>
      <c r="AF66" s="10"/>
      <c r="AG66" s="85">
        <f t="shared" si="12"/>
        <v>1.3503171547529208E-5</v>
      </c>
      <c r="AH66" s="15">
        <f t="shared" si="49"/>
        <v>0.37255525588989263</v>
      </c>
      <c r="AI66" s="15">
        <v>2.927029941932604E-10</v>
      </c>
      <c r="AJ66" s="41"/>
      <c r="AK66" s="41"/>
      <c r="AL66" s="41">
        <v>1272809856</v>
      </c>
      <c r="AM66" s="10"/>
      <c r="AN66" s="98">
        <f t="shared" si="29"/>
        <v>4.0539153663157108E-5</v>
      </c>
      <c r="AO66" s="95">
        <f t="shared" si="30"/>
        <v>725386078.4242667</v>
      </c>
      <c r="AP66" s="92">
        <f t="shared" si="14"/>
        <v>4.6876670839683414E-5</v>
      </c>
      <c r="AQ66" s="89">
        <f t="shared" si="15"/>
        <v>719425873.60395181</v>
      </c>
    </row>
    <row r="67" spans="1:43" ht="15.5" x14ac:dyDescent="0.35">
      <c r="A67" s="49" t="s">
        <v>78</v>
      </c>
      <c r="B67" s="145">
        <f t="shared" si="27"/>
        <v>7.9840370300302064E-4</v>
      </c>
      <c r="C67" s="8">
        <f t="shared" si="4"/>
        <v>367276036.5</v>
      </c>
      <c r="D67" s="8"/>
      <c r="E67" s="8"/>
      <c r="F67" s="8"/>
      <c r="G67" s="8"/>
      <c r="H67" s="22">
        <v>367276036.5</v>
      </c>
      <c r="I67" s="78">
        <f t="shared" si="28"/>
        <v>4.3810475792975144E-3</v>
      </c>
      <c r="J67" s="26">
        <f t="shared" si="5"/>
        <v>114219999232</v>
      </c>
      <c r="K67" s="26"/>
      <c r="L67" s="26"/>
      <c r="M67" s="26"/>
      <c r="N67" s="24">
        <v>114219999232</v>
      </c>
      <c r="O67" s="71">
        <f t="shared" si="6"/>
        <v>2.7221172049971382E-3</v>
      </c>
      <c r="P67" s="13">
        <f t="shared" si="7"/>
        <v>125609310949.711</v>
      </c>
      <c r="Q67" s="13"/>
      <c r="R67" s="13"/>
      <c r="S67" s="13">
        <v>125609310949.711</v>
      </c>
      <c r="T67" s="121">
        <f t="shared" si="8"/>
        <v>5.7301246311351689E-3</v>
      </c>
      <c r="U67" s="32">
        <f t="shared" si="9"/>
        <v>28111.513671875</v>
      </c>
      <c r="V67" s="32"/>
      <c r="W67" s="32"/>
      <c r="X67" s="32"/>
      <c r="Y67" s="33">
        <v>28111.513671875</v>
      </c>
      <c r="Z67" s="82">
        <f t="shared" si="10"/>
        <v>3.3686433092002602E-3</v>
      </c>
      <c r="AA67" s="111">
        <f t="shared" si="11"/>
        <v>55258687378</v>
      </c>
      <c r="AB67" s="43"/>
      <c r="AC67" s="43"/>
      <c r="AD67" s="43"/>
      <c r="AE67" s="43"/>
      <c r="AF67" s="44">
        <v>55258687378</v>
      </c>
      <c r="AG67" s="85">
        <f t="shared" si="12"/>
        <v>3.1134239504052911E-3</v>
      </c>
      <c r="AH67" s="103">
        <f t="shared" ref="AH67" si="50">+AM67</f>
        <v>85.900001525878906</v>
      </c>
      <c r="AI67" s="47"/>
      <c r="AJ67" s="47"/>
      <c r="AK67" s="47"/>
      <c r="AL67" s="47"/>
      <c r="AM67" s="107">
        <v>85.900001525878906</v>
      </c>
      <c r="AN67" s="98">
        <f t="shared" si="29"/>
        <v>2.6338561624325578E-3</v>
      </c>
      <c r="AO67" s="95">
        <f t="shared" si="30"/>
        <v>80065528739.403671</v>
      </c>
      <c r="AP67" s="92">
        <f t="shared" si="14"/>
        <v>4.2777631384766064E-3</v>
      </c>
      <c r="AQ67" s="89">
        <f t="shared" si="15"/>
        <v>79943112764.408218</v>
      </c>
    </row>
    <row r="68" spans="1:43" x14ac:dyDescent="0.35">
      <c r="A68" t="s">
        <v>79</v>
      </c>
      <c r="B68" s="145">
        <f t="shared" ref="B68:B99" si="51">C68/SUM($C$4:$C$117)</f>
        <v>3.5391447730430815E-5</v>
      </c>
      <c r="C68" s="13">
        <f>+E68*D68</f>
        <v>16280524</v>
      </c>
      <c r="D68" s="13">
        <v>9.9412455115465755E-3</v>
      </c>
      <c r="E68" s="13">
        <v>1637674472.58902</v>
      </c>
      <c r="F68" s="9"/>
      <c r="G68" s="9"/>
      <c r="H68" s="10"/>
      <c r="I68" s="78">
        <f t="shared" ref="I68:I99" si="52">J68/SUM(J$4:J$117)</f>
        <v>2.5793300810070326E-5</v>
      </c>
      <c r="J68" s="13">
        <f>+K68*L68</f>
        <v>672467200</v>
      </c>
      <c r="K68" s="13">
        <v>0.41062324122136934</v>
      </c>
      <c r="L68" s="13">
        <v>1637674472.58902</v>
      </c>
      <c r="M68" s="9"/>
      <c r="N68" s="10"/>
      <c r="O68" s="71">
        <f t="shared" si="6"/>
        <v>3.5490536683255664E-5</v>
      </c>
      <c r="P68" s="13">
        <f t="shared" si="7"/>
        <v>1637674472.58902</v>
      </c>
      <c r="Q68" s="13"/>
      <c r="R68" s="13"/>
      <c r="S68" s="13">
        <v>1637674472.58902</v>
      </c>
      <c r="T68" s="121">
        <f t="shared" si="8"/>
        <v>2.4619585040907872E-5</v>
      </c>
      <c r="U68" s="13">
        <f>+V68*W68</f>
        <v>120.78163146972656</v>
      </c>
      <c r="V68" s="13">
        <v>7.3751916813346537E-8</v>
      </c>
      <c r="W68" s="13">
        <v>1637674472.58902</v>
      </c>
      <c r="X68" s="9"/>
      <c r="Y68" s="10"/>
      <c r="Z68" s="82">
        <f t="shared" si="10"/>
        <v>2.0774846294870718E-5</v>
      </c>
      <c r="AA68" s="14">
        <f>+AB68*AC68</f>
        <v>340787264</v>
      </c>
      <c r="AB68" s="14">
        <v>0.20809218785785014</v>
      </c>
      <c r="AC68" s="37">
        <v>1637674472.58902</v>
      </c>
      <c r="AD68" s="9"/>
      <c r="AE68" s="9"/>
      <c r="AF68" s="10"/>
      <c r="AG68" s="85">
        <f t="shared" si="12"/>
        <v>3.2451892517855058E-5</v>
      </c>
      <c r="AH68" s="14">
        <f>+AI68*AJ68</f>
        <v>0.89535433053970337</v>
      </c>
      <c r="AI68" s="14">
        <v>5.4672301823464743E-10</v>
      </c>
      <c r="AJ68" s="13">
        <v>1637674472.58902</v>
      </c>
      <c r="AK68" s="9"/>
      <c r="AL68" s="9"/>
      <c r="AM68" s="10"/>
      <c r="AN68" s="98">
        <f t="shared" ref="AN68:AN99" si="53">+AVERAGE(B68,I68,O68)</f>
        <v>3.2225095074585605E-5</v>
      </c>
      <c r="AO68" s="95">
        <f t="shared" ref="AO68:AO99" si="54">+AVERAGE(C68,J68,P68)</f>
        <v>775474065.52967322</v>
      </c>
      <c r="AP68" s="92">
        <f t="shared" si="14"/>
        <v>2.8634474178077954E-5</v>
      </c>
      <c r="AQ68" s="89">
        <f t="shared" si="15"/>
        <v>770047264.45688379</v>
      </c>
    </row>
    <row r="69" spans="1:43" ht="15.5" x14ac:dyDescent="0.35">
      <c r="A69" s="49" t="s">
        <v>80</v>
      </c>
      <c r="B69" s="145">
        <f t="shared" si="51"/>
        <v>9.9100786642476927E-6</v>
      </c>
      <c r="C69" s="8">
        <f t="shared" ref="C69:C115" si="55">+H69</f>
        <v>4558764.4440000001</v>
      </c>
      <c r="D69" s="8"/>
      <c r="E69" s="8"/>
      <c r="F69" s="8"/>
      <c r="G69" s="8"/>
      <c r="H69" s="22">
        <v>4558764.4440000001</v>
      </c>
      <c r="I69" s="78">
        <f t="shared" si="52"/>
        <v>1.9212631301220679E-5</v>
      </c>
      <c r="J69" s="26">
        <f t="shared" ref="J69:J115" si="56">+N69</f>
        <v>500900000</v>
      </c>
      <c r="K69" s="26"/>
      <c r="L69" s="26"/>
      <c r="M69" s="26"/>
      <c r="N69" s="24">
        <v>500900000</v>
      </c>
      <c r="O69" s="71">
        <f t="shared" ref="O69:O117" si="57">P69/SUM(P$4:P$117)</f>
        <v>2.6098345757148434E-6</v>
      </c>
      <c r="P69" s="11">
        <f>+Q69*R69</f>
        <v>120428144</v>
      </c>
      <c r="Q69" s="11">
        <v>0.45068912675721695</v>
      </c>
      <c r="R69" s="11">
        <v>267208896</v>
      </c>
      <c r="S69" s="9"/>
      <c r="T69" s="121">
        <f t="shared" ref="T69:T115" si="58">U69/SUM(U$4:U$117)</f>
        <v>5.7673013461763146E-5</v>
      </c>
      <c r="U69" s="32">
        <f t="shared" ref="U69:U115" si="59">+Y69</f>
        <v>282.93899536132813</v>
      </c>
      <c r="V69" s="32"/>
      <c r="W69" s="32"/>
      <c r="X69" s="32"/>
      <c r="Y69" s="33">
        <v>282.93899536132813</v>
      </c>
      <c r="Z69" s="82">
        <f t="shared" ref="Z69:Z115" si="60">AA69/SUM(AA$4:AA$117)</f>
        <v>1.5209263998654117E-6</v>
      </c>
      <c r="AA69" s="40">
        <f>+AB69*AE69</f>
        <v>24949034</v>
      </c>
      <c r="AB69" s="40">
        <v>9.3369024660017313E-2</v>
      </c>
      <c r="AC69" s="42"/>
      <c r="AD69" s="42"/>
      <c r="AE69" s="42">
        <v>267208896</v>
      </c>
      <c r="AF69" s="10"/>
      <c r="AG69" s="85">
        <f t="shared" ref="AG69:AG115" si="61">AH69/SUM(AH$4:AH$117)</f>
        <v>2.8348047993174325E-6</v>
      </c>
      <c r="AH69" s="15">
        <f t="shared" ref="AH69:AH73" si="62">+AI69*AL69</f>
        <v>7.8212842345237732E-2</v>
      </c>
      <c r="AI69" s="15">
        <v>2.9270298824646066E-10</v>
      </c>
      <c r="AJ69" s="41"/>
      <c r="AK69" s="41"/>
      <c r="AL69" s="41">
        <v>267208896</v>
      </c>
      <c r="AM69" s="10"/>
      <c r="AN69" s="98">
        <f t="shared" si="53"/>
        <v>1.0577514847061072E-5</v>
      </c>
      <c r="AO69" s="95">
        <f t="shared" si="54"/>
        <v>208628969.48133335</v>
      </c>
      <c r="AP69" s="92">
        <f t="shared" ref="AP69:AP115" si="63">+AVERAGE(I69, O69, T69)</f>
        <v>2.6498493112899556E-5</v>
      </c>
      <c r="AQ69" s="89">
        <f t="shared" ref="AQ69:AQ115" si="64">+AVERAGE(J69, P69, U69)</f>
        <v>207109475.64633179</v>
      </c>
    </row>
    <row r="70" spans="1:43" x14ac:dyDescent="0.35">
      <c r="A70" s="54" t="s">
        <v>81</v>
      </c>
      <c r="B70" s="145">
        <f t="shared" si="51"/>
        <v>2.8563816632002308E-4</v>
      </c>
      <c r="C70" s="8">
        <f t="shared" si="55"/>
        <v>131397253.3</v>
      </c>
      <c r="D70" s="8"/>
      <c r="E70" s="8"/>
      <c r="F70" s="8"/>
      <c r="G70" s="8"/>
      <c r="H70" s="22">
        <v>131397253.3</v>
      </c>
      <c r="I70" s="78">
        <f t="shared" si="52"/>
        <v>8.2864017769745284E-4</v>
      </c>
      <c r="J70" s="26">
        <f t="shared" si="56"/>
        <v>21603801088</v>
      </c>
      <c r="K70" s="26"/>
      <c r="L70" s="26"/>
      <c r="M70" s="26"/>
      <c r="N70" s="24">
        <v>21603801088</v>
      </c>
      <c r="O70" s="71">
        <f t="shared" si="57"/>
        <v>2.2604087241846589E-4</v>
      </c>
      <c r="P70" s="13">
        <f t="shared" si="7"/>
        <v>10430424589.666</v>
      </c>
      <c r="Q70" s="13"/>
      <c r="R70" s="13"/>
      <c r="S70" s="13">
        <v>10430424589.666</v>
      </c>
      <c r="T70" s="121">
        <f t="shared" si="58"/>
        <v>6.3556542973327147E-4</v>
      </c>
      <c r="U70" s="32">
        <f t="shared" si="59"/>
        <v>3118.031005859375</v>
      </c>
      <c r="V70" s="32"/>
      <c r="W70" s="32"/>
      <c r="X70" s="32"/>
      <c r="Y70" s="33">
        <v>3118.031005859375</v>
      </c>
      <c r="Z70" s="82">
        <f t="shared" si="60"/>
        <v>4.6754384055670703E-4</v>
      </c>
      <c r="AA70" s="111">
        <f t="shared" ref="AA70:AA114" si="65">+AF70</f>
        <v>7669514564</v>
      </c>
      <c r="AB70" s="43"/>
      <c r="AC70" s="43"/>
      <c r="AD70" s="43"/>
      <c r="AE70" s="43"/>
      <c r="AF70" s="44">
        <v>7669514564</v>
      </c>
      <c r="AG70" s="85">
        <f t="shared" si="61"/>
        <v>2.6518745705772371E-4</v>
      </c>
      <c r="AH70" s="15">
        <f t="shared" si="62"/>
        <v>7.3165760040283203</v>
      </c>
      <c r="AI70" s="15">
        <v>2.9270299388563581E-10</v>
      </c>
      <c r="AJ70" s="41"/>
      <c r="AK70" s="41"/>
      <c r="AL70" s="41">
        <v>24996587520</v>
      </c>
      <c r="AM70" s="10"/>
      <c r="AN70" s="98">
        <f t="shared" si="53"/>
        <v>4.4677307214531395E-4</v>
      </c>
      <c r="AO70" s="95">
        <f t="shared" si="54"/>
        <v>10721874310.322001</v>
      </c>
      <c r="AP70" s="92">
        <f t="shared" si="63"/>
        <v>5.6341549328306343E-4</v>
      </c>
      <c r="AQ70" s="89">
        <f t="shared" si="64"/>
        <v>10678076265.232336</v>
      </c>
    </row>
    <row r="71" spans="1:43" ht="15.5" x14ac:dyDescent="0.35">
      <c r="A71" s="53" t="s">
        <v>82</v>
      </c>
      <c r="B71" s="145">
        <f t="shared" si="51"/>
        <v>3.8473296956562715E-5</v>
      </c>
      <c r="C71" s="8">
        <f t="shared" si="55"/>
        <v>17698214.530000001</v>
      </c>
      <c r="D71" s="8"/>
      <c r="E71" s="8"/>
      <c r="F71" s="8"/>
      <c r="G71" s="8"/>
      <c r="H71" s="22">
        <v>17698214.530000001</v>
      </c>
      <c r="I71" s="78">
        <f t="shared" si="52"/>
        <v>1.5158378698826937E-4</v>
      </c>
      <c r="J71" s="26">
        <f t="shared" si="56"/>
        <v>3952000000</v>
      </c>
      <c r="K71" s="26"/>
      <c r="L71" s="26"/>
      <c r="M71" s="26"/>
      <c r="N71" s="24">
        <v>3952000000</v>
      </c>
      <c r="O71" s="71">
        <f t="shared" si="57"/>
        <v>1.7880831250601516E-5</v>
      </c>
      <c r="P71" s="13">
        <f t="shared" ref="P71:P115" si="66">+S71</f>
        <v>825092647.91134405</v>
      </c>
      <c r="Q71" s="13"/>
      <c r="R71" s="13"/>
      <c r="S71" s="13">
        <v>825092647.91134405</v>
      </c>
      <c r="T71" s="121">
        <f t="shared" si="58"/>
        <v>4.2542406071535601E-4</v>
      </c>
      <c r="U71" s="32">
        <f t="shared" si="59"/>
        <v>2087.094970703125</v>
      </c>
      <c r="V71" s="32"/>
      <c r="W71" s="32"/>
      <c r="X71" s="32"/>
      <c r="Y71" s="33">
        <v>2087.094970703125</v>
      </c>
      <c r="Z71" s="82">
        <f t="shared" si="60"/>
        <v>4.8697257963559141E-6</v>
      </c>
      <c r="AA71" s="111">
        <f t="shared" si="65"/>
        <v>79882205</v>
      </c>
      <c r="AB71" s="43"/>
      <c r="AC71" s="43"/>
      <c r="AD71" s="43"/>
      <c r="AE71" s="43"/>
      <c r="AF71" s="44">
        <v>79882205</v>
      </c>
      <c r="AG71" s="85">
        <f t="shared" si="61"/>
        <v>1.3482435376619804E-5</v>
      </c>
      <c r="AH71" s="15">
        <f t="shared" si="62"/>
        <v>0.37198314070701599</v>
      </c>
      <c r="AI71" s="15">
        <v>2.9270298662469909E-10</v>
      </c>
      <c r="AJ71" s="41"/>
      <c r="AK71" s="41"/>
      <c r="AL71" s="41">
        <v>1270855296</v>
      </c>
      <c r="AM71" s="10"/>
      <c r="AN71" s="98">
        <f t="shared" si="53"/>
        <v>6.931263839847787E-5</v>
      </c>
      <c r="AO71" s="95">
        <f t="shared" si="54"/>
        <v>1598263620.8137815</v>
      </c>
      <c r="AP71" s="92">
        <f t="shared" si="63"/>
        <v>1.9829622631807562E-4</v>
      </c>
      <c r="AQ71" s="89">
        <f t="shared" si="64"/>
        <v>1592364911.6687717</v>
      </c>
    </row>
    <row r="72" spans="1:43" x14ac:dyDescent="0.35">
      <c r="A72" s="54" t="s">
        <v>83</v>
      </c>
      <c r="B72" s="145">
        <f t="shared" si="51"/>
        <v>6.4346015694627032E-5</v>
      </c>
      <c r="C72" s="8">
        <f t="shared" si="55"/>
        <v>29600000</v>
      </c>
      <c r="D72" s="8"/>
      <c r="E72" s="8"/>
      <c r="F72" s="8"/>
      <c r="G72" s="8"/>
      <c r="H72" s="22">
        <v>29600000</v>
      </c>
      <c r="I72" s="78">
        <f t="shared" si="52"/>
        <v>1.1882143789582118E-3</v>
      </c>
      <c r="J72" s="26">
        <f t="shared" si="56"/>
        <v>30978400256</v>
      </c>
      <c r="K72" s="26"/>
      <c r="L72" s="26"/>
      <c r="M72" s="26"/>
      <c r="N72" s="24">
        <v>30978400256</v>
      </c>
      <c r="O72" s="71">
        <f t="shared" si="57"/>
        <v>1.9381823167818269E-4</v>
      </c>
      <c r="P72" s="13">
        <f t="shared" si="66"/>
        <v>8943543829.0077496</v>
      </c>
      <c r="Q72" s="13"/>
      <c r="R72" s="13"/>
      <c r="S72" s="13">
        <v>8943543829.0077496</v>
      </c>
      <c r="T72" s="121">
        <f t="shared" si="58"/>
        <v>1.5384688896638008E-3</v>
      </c>
      <c r="U72" s="32">
        <f t="shared" si="59"/>
        <v>7547.60009765625</v>
      </c>
      <c r="V72" s="32"/>
      <c r="W72" s="32"/>
      <c r="X72" s="32"/>
      <c r="Y72" s="33">
        <v>7547.60009765625</v>
      </c>
      <c r="Z72" s="82">
        <f t="shared" si="60"/>
        <v>5.11106434216786E-4</v>
      </c>
      <c r="AA72" s="111">
        <f t="shared" si="65"/>
        <v>8384108400</v>
      </c>
      <c r="AB72" s="43"/>
      <c r="AC72" s="43"/>
      <c r="AD72" s="43"/>
      <c r="AE72" s="43"/>
      <c r="AF72" s="44">
        <v>8384108400</v>
      </c>
      <c r="AG72" s="85">
        <f t="shared" si="61"/>
        <v>7.435959562958653E-5</v>
      </c>
      <c r="AH72" s="15">
        <f t="shared" si="62"/>
        <v>2.0515964031219482</v>
      </c>
      <c r="AI72" s="15">
        <v>2.9270300458493843E-10</v>
      </c>
      <c r="AJ72" s="41"/>
      <c r="AK72" s="41"/>
      <c r="AL72" s="41">
        <v>7009140224</v>
      </c>
      <c r="AM72" s="10"/>
      <c r="AN72" s="98">
        <f t="shared" si="53"/>
        <v>4.8212620877700717E-4</v>
      </c>
      <c r="AO72" s="95">
        <f t="shared" si="54"/>
        <v>13317181361.66925</v>
      </c>
      <c r="AP72" s="92">
        <f t="shared" si="63"/>
        <v>9.7350050010006507E-4</v>
      </c>
      <c r="AQ72" s="89">
        <f t="shared" si="64"/>
        <v>13307317210.869284</v>
      </c>
    </row>
    <row r="73" spans="1:43" x14ac:dyDescent="0.35">
      <c r="A73" s="54" t="s">
        <v>84</v>
      </c>
      <c r="B73" s="145">
        <f t="shared" si="51"/>
        <v>9.3777448894266462E-4</v>
      </c>
      <c r="C73" s="8">
        <f t="shared" si="55"/>
        <v>431388401.80000001</v>
      </c>
      <c r="D73" s="8"/>
      <c r="E73" s="8"/>
      <c r="F73" s="8"/>
      <c r="G73" s="8"/>
      <c r="H73" s="22">
        <v>431388401.80000001</v>
      </c>
      <c r="I73" s="78">
        <f t="shared" si="52"/>
        <v>4.3364470779697585E-3</v>
      </c>
      <c r="J73" s="26">
        <f t="shared" si="56"/>
        <v>113057202176</v>
      </c>
      <c r="K73" s="26"/>
      <c r="L73" s="26"/>
      <c r="M73" s="26"/>
      <c r="N73" s="24">
        <v>113057202176</v>
      </c>
      <c r="O73" s="71">
        <f t="shared" si="57"/>
        <v>8.5424545815720066E-4</v>
      </c>
      <c r="P73" s="13">
        <f t="shared" si="66"/>
        <v>39418281910.884499</v>
      </c>
      <c r="Q73" s="13"/>
      <c r="R73" s="13"/>
      <c r="S73" s="13">
        <v>39418281910.884499</v>
      </c>
      <c r="T73" s="121">
        <f t="shared" si="58"/>
        <v>4.6306351121995319E-3</v>
      </c>
      <c r="U73" s="32">
        <f t="shared" si="59"/>
        <v>22717.509765625</v>
      </c>
      <c r="V73" s="32"/>
      <c r="W73" s="32"/>
      <c r="X73" s="32"/>
      <c r="Y73" s="33">
        <v>22717.509765625</v>
      </c>
      <c r="Z73" s="82">
        <f t="shared" si="60"/>
        <v>9.5827634435682388E-3</v>
      </c>
      <c r="AA73" s="111">
        <f t="shared" si="65"/>
        <v>157194122601</v>
      </c>
      <c r="AB73" s="43"/>
      <c r="AC73" s="43"/>
      <c r="AD73" s="43"/>
      <c r="AE73" s="43"/>
      <c r="AF73" s="44">
        <v>157194122601</v>
      </c>
      <c r="AG73" s="85">
        <f t="shared" si="61"/>
        <v>8.2230480525762441E-4</v>
      </c>
      <c r="AH73" s="15">
        <f t="shared" si="62"/>
        <v>22.687557220458984</v>
      </c>
      <c r="AI73" s="15">
        <v>2.9270298500983326E-10</v>
      </c>
      <c r="AJ73" s="41"/>
      <c r="AK73" s="41"/>
      <c r="AL73" s="41">
        <v>77510508544</v>
      </c>
      <c r="AM73" s="10"/>
      <c r="AN73" s="98">
        <f t="shared" si="53"/>
        <v>2.0428223416898744E-3</v>
      </c>
      <c r="AO73" s="95">
        <f t="shared" si="54"/>
        <v>50968957496.228172</v>
      </c>
      <c r="AP73" s="92">
        <f t="shared" si="63"/>
        <v>3.2737758827754968E-3</v>
      </c>
      <c r="AQ73" s="89">
        <f t="shared" si="64"/>
        <v>50825168934.798088</v>
      </c>
    </row>
    <row r="74" spans="1:43" x14ac:dyDescent="0.35">
      <c r="A74" t="s">
        <v>85</v>
      </c>
      <c r="B74" s="145">
        <f t="shared" si="51"/>
        <v>9.1771908255470352E-4</v>
      </c>
      <c r="C74" s="8">
        <f t="shared" si="55"/>
        <v>422162655.30000001</v>
      </c>
      <c r="D74" s="8"/>
      <c r="E74" s="8"/>
      <c r="F74" s="8"/>
      <c r="G74" s="8"/>
      <c r="H74" s="22">
        <v>422162655.30000001</v>
      </c>
      <c r="I74" s="78">
        <f t="shared" si="52"/>
        <v>3.5417981959544455E-3</v>
      </c>
      <c r="J74" s="26">
        <f t="shared" si="56"/>
        <v>92339601408</v>
      </c>
      <c r="K74" s="26"/>
      <c r="L74" s="26"/>
      <c r="M74" s="26"/>
      <c r="N74" s="24">
        <v>92339601408</v>
      </c>
      <c r="O74" s="71">
        <f t="shared" si="57"/>
        <v>6.0066495873171482E-3</v>
      </c>
      <c r="P74" s="13">
        <f t="shared" si="66"/>
        <v>277170694338.29401</v>
      </c>
      <c r="Q74" s="13"/>
      <c r="R74" s="13"/>
      <c r="S74" s="13">
        <v>277170694338.29401</v>
      </c>
      <c r="T74" s="121">
        <f t="shared" si="58"/>
        <v>5.2800434909173527E-3</v>
      </c>
      <c r="U74" s="32">
        <f t="shared" si="59"/>
        <v>25903.453125</v>
      </c>
      <c r="V74" s="32"/>
      <c r="W74" s="32"/>
      <c r="X74" s="32"/>
      <c r="Y74" s="33">
        <v>25903.453125</v>
      </c>
      <c r="Z74" s="82">
        <f t="shared" si="60"/>
        <v>3.6383133197938123E-3</v>
      </c>
      <c r="AA74" s="111">
        <f t="shared" si="65"/>
        <v>59682311206</v>
      </c>
      <c r="AB74" s="43"/>
      <c r="AC74" s="43"/>
      <c r="AD74" s="43"/>
      <c r="AE74" s="43"/>
      <c r="AF74" s="44">
        <v>59682311206</v>
      </c>
      <c r="AG74" s="85">
        <f t="shared" si="61"/>
        <v>1.2250724712343729E-3</v>
      </c>
      <c r="AH74" s="103">
        <f t="shared" ref="AH74" si="67">+AM74</f>
        <v>33.799999237060547</v>
      </c>
      <c r="AI74" s="47"/>
      <c r="AJ74" s="47"/>
      <c r="AK74" s="47"/>
      <c r="AL74" s="47"/>
      <c r="AM74" s="107">
        <v>33.799999237060547</v>
      </c>
      <c r="AN74" s="98">
        <f t="shared" si="53"/>
        <v>3.4887222886087663E-3</v>
      </c>
      <c r="AO74" s="95">
        <f t="shared" si="54"/>
        <v>123310819467.198</v>
      </c>
      <c r="AP74" s="92">
        <f t="shared" si="63"/>
        <v>4.9428304247296486E-3</v>
      </c>
      <c r="AQ74" s="89">
        <f t="shared" si="64"/>
        <v>123170107216.58238</v>
      </c>
    </row>
    <row r="75" spans="1:43" x14ac:dyDescent="0.35">
      <c r="A75" t="s">
        <v>86</v>
      </c>
      <c r="B75" s="145">
        <f t="shared" si="51"/>
        <v>2.7458646378436346E-4</v>
      </c>
      <c r="C75" s="8">
        <f t="shared" si="55"/>
        <v>126313327.09999999</v>
      </c>
      <c r="D75" s="8"/>
      <c r="E75" s="8"/>
      <c r="F75" s="8"/>
      <c r="G75" s="8"/>
      <c r="H75" s="22">
        <v>126313327.09999999</v>
      </c>
      <c r="I75" s="78">
        <f t="shared" si="52"/>
        <v>2.7896864493940092E-4</v>
      </c>
      <c r="J75" s="26">
        <f t="shared" si="56"/>
        <v>7273100288</v>
      </c>
      <c r="K75" s="26"/>
      <c r="L75" s="26"/>
      <c r="M75" s="26"/>
      <c r="N75" s="24">
        <v>7273100288</v>
      </c>
      <c r="O75" s="71">
        <f t="shared" si="57"/>
        <v>1.6947499846123001E-4</v>
      </c>
      <c r="P75" s="13">
        <f t="shared" si="66"/>
        <v>7820250259.9225197</v>
      </c>
      <c r="Q75" s="13"/>
      <c r="R75" s="13"/>
      <c r="S75" s="13">
        <v>7820250259.9225197</v>
      </c>
      <c r="T75" s="121">
        <f t="shared" si="58"/>
        <v>8.8782505677426928E-4</v>
      </c>
      <c r="U75" s="32">
        <f t="shared" si="59"/>
        <v>4355.595703125</v>
      </c>
      <c r="V75" s="32"/>
      <c r="W75" s="32"/>
      <c r="X75" s="32"/>
      <c r="Y75" s="33">
        <v>4355.595703125</v>
      </c>
      <c r="Z75" s="82">
        <f t="shared" si="60"/>
        <v>2.8785850242291745E-4</v>
      </c>
      <c r="AA75" s="111">
        <f t="shared" si="65"/>
        <v>4721984946</v>
      </c>
      <c r="AB75" s="43"/>
      <c r="AC75" s="43"/>
      <c r="AD75" s="43"/>
      <c r="AE75" s="43"/>
      <c r="AF75" s="44">
        <v>4721984946</v>
      </c>
      <c r="AG75" s="85">
        <f t="shared" si="61"/>
        <v>1.7692027999890181E-4</v>
      </c>
      <c r="AH75" s="15">
        <f t="shared" ref="AH75" si="68">+AI75*AL75</f>
        <v>4.8812665939331055</v>
      </c>
      <c r="AI75" s="40">
        <v>2.9270298672155904E-10</v>
      </c>
      <c r="AJ75" s="41"/>
      <c r="AK75" s="41"/>
      <c r="AL75" s="41">
        <v>16676517888</v>
      </c>
      <c r="AM75" s="10"/>
      <c r="AN75" s="98">
        <f t="shared" si="53"/>
        <v>2.4101003572833148E-4</v>
      </c>
      <c r="AO75" s="95">
        <f t="shared" si="54"/>
        <v>5073221291.6741734</v>
      </c>
      <c r="AP75" s="92">
        <f t="shared" si="63"/>
        <v>4.4542290005830003E-4</v>
      </c>
      <c r="AQ75" s="89">
        <f t="shared" si="64"/>
        <v>5031118301.1727409</v>
      </c>
    </row>
    <row r="76" spans="1:43" ht="15.5" x14ac:dyDescent="0.35">
      <c r="A76" s="49" t="s">
        <v>87</v>
      </c>
      <c r="B76" s="145">
        <f t="shared" si="51"/>
        <v>1.6137962604113915E-3</v>
      </c>
      <c r="C76" s="8">
        <f t="shared" si="55"/>
        <v>742367165.89999998</v>
      </c>
      <c r="D76" s="8"/>
      <c r="E76" s="8"/>
      <c r="F76" s="8"/>
      <c r="G76" s="8"/>
      <c r="H76" s="22">
        <v>742367165.89999998</v>
      </c>
      <c r="I76" s="78">
        <f t="shared" si="52"/>
        <v>1.8641058285032652E-2</v>
      </c>
      <c r="J76" s="26">
        <f t="shared" si="56"/>
        <v>485998297088</v>
      </c>
      <c r="K76" s="26"/>
      <c r="L76" s="26"/>
      <c r="M76" s="26"/>
      <c r="N76" s="24">
        <v>485998297088</v>
      </c>
      <c r="O76" s="71">
        <f t="shared" si="57"/>
        <v>6.732486896831421E-3</v>
      </c>
      <c r="P76" s="13">
        <f t="shared" si="66"/>
        <v>310663713721.26202</v>
      </c>
      <c r="Q76" s="13"/>
      <c r="R76" s="13"/>
      <c r="S76" s="13">
        <v>310663713721.26202</v>
      </c>
      <c r="T76" s="121">
        <f t="shared" si="58"/>
        <v>6.8850538248251755E-3</v>
      </c>
      <c r="U76" s="32">
        <f t="shared" si="59"/>
        <v>33777.5</v>
      </c>
      <c r="V76" s="32"/>
      <c r="W76" s="32"/>
      <c r="X76" s="32"/>
      <c r="Y76" s="33">
        <v>33777.5</v>
      </c>
      <c r="Z76" s="82">
        <f t="shared" si="60"/>
        <v>1.1651349963649622E-2</v>
      </c>
      <c r="AA76" s="111">
        <f t="shared" si="65"/>
        <v>191126885834</v>
      </c>
      <c r="AB76" s="43"/>
      <c r="AC76" s="43"/>
      <c r="AD76" s="43"/>
      <c r="AE76" s="43"/>
      <c r="AF76" s="44">
        <v>191126885834</v>
      </c>
      <c r="AG76" s="85">
        <f t="shared" si="61"/>
        <v>1.0362373371435554E-2</v>
      </c>
      <c r="AH76" s="103">
        <f t="shared" ref="AH76" si="69">+AM76</f>
        <v>285.89999389648438</v>
      </c>
      <c r="AI76" s="47"/>
      <c r="AJ76" s="47"/>
      <c r="AK76" s="47"/>
      <c r="AL76" s="47"/>
      <c r="AM76" s="107">
        <v>285.89999389648438</v>
      </c>
      <c r="AN76" s="98">
        <f t="shared" si="53"/>
        <v>8.9957804807584887E-3</v>
      </c>
      <c r="AO76" s="95">
        <f t="shared" si="54"/>
        <v>265801459325.05405</v>
      </c>
      <c r="AP76" s="92">
        <f t="shared" si="63"/>
        <v>1.0752866335563082E-2</v>
      </c>
      <c r="AQ76" s="89">
        <f t="shared" si="64"/>
        <v>265554014862.254</v>
      </c>
    </row>
    <row r="77" spans="1:43" x14ac:dyDescent="0.35">
      <c r="A77" t="s">
        <v>88</v>
      </c>
      <c r="B77" s="145">
        <f t="shared" si="51"/>
        <v>5.3339982787083682E-4</v>
      </c>
      <c r="C77" s="8">
        <f t="shared" si="55"/>
        <v>245370824.19999999</v>
      </c>
      <c r="D77" s="8"/>
      <c r="E77" s="8"/>
      <c r="F77" s="8"/>
      <c r="G77" s="8"/>
      <c r="H77" s="22">
        <v>245370824.19999999</v>
      </c>
      <c r="I77" s="78">
        <f t="shared" si="52"/>
        <v>3.5338507770603621E-3</v>
      </c>
      <c r="J77" s="26">
        <f t="shared" si="56"/>
        <v>92132401152</v>
      </c>
      <c r="K77" s="26"/>
      <c r="L77" s="26"/>
      <c r="M77" s="26"/>
      <c r="N77" s="24">
        <v>92132401152</v>
      </c>
      <c r="O77" s="71">
        <f t="shared" si="57"/>
        <v>1.0255153301801561E-3</v>
      </c>
      <c r="P77" s="13">
        <f t="shared" si="66"/>
        <v>47321354773.344597</v>
      </c>
      <c r="Q77" s="13"/>
      <c r="R77" s="13"/>
      <c r="S77" s="13">
        <v>47321354773.344597</v>
      </c>
      <c r="T77" s="121">
        <f t="shared" si="58"/>
        <v>4.5133906805036351E-3</v>
      </c>
      <c r="U77" s="32">
        <f t="shared" si="59"/>
        <v>22142.318359375</v>
      </c>
      <c r="V77" s="32"/>
      <c r="W77" s="32"/>
      <c r="X77" s="32"/>
      <c r="Y77" s="33">
        <v>22142.318359375</v>
      </c>
      <c r="Z77" s="82">
        <f t="shared" si="60"/>
        <v>6.1142296297652743E-3</v>
      </c>
      <c r="AA77" s="111">
        <f t="shared" si="65"/>
        <v>100296847323</v>
      </c>
      <c r="AB77" s="43"/>
      <c r="AC77" s="43"/>
      <c r="AD77" s="43"/>
      <c r="AE77" s="43"/>
      <c r="AF77" s="44">
        <v>100296847323</v>
      </c>
      <c r="AG77" s="85">
        <f t="shared" si="61"/>
        <v>3.1150668574483897E-4</v>
      </c>
      <c r="AH77" s="15">
        <f t="shared" ref="AH77:AH82" si="70">+AI77*AL77</f>
        <v>8.5945329666137695</v>
      </c>
      <c r="AI77" s="40">
        <v>2.9270299620033775E-10</v>
      </c>
      <c r="AJ77" s="41"/>
      <c r="AK77" s="41"/>
      <c r="AL77" s="41">
        <v>29362640896</v>
      </c>
      <c r="AM77" s="10"/>
      <c r="AN77" s="98">
        <f t="shared" si="53"/>
        <v>1.6975886450371182E-3</v>
      </c>
      <c r="AO77" s="95">
        <f t="shared" si="54"/>
        <v>46566375583.181526</v>
      </c>
      <c r="AP77" s="92">
        <f t="shared" si="63"/>
        <v>3.024252262581384E-3</v>
      </c>
      <c r="AQ77" s="89">
        <f t="shared" si="64"/>
        <v>46484592689.220985</v>
      </c>
    </row>
    <row r="78" spans="1:43" ht="15.5" x14ac:dyDescent="0.35">
      <c r="A78" s="49" t="s">
        <v>89</v>
      </c>
      <c r="B78" s="145">
        <f t="shared" si="51"/>
        <v>3.4646851288546139E-5</v>
      </c>
      <c r="C78" s="8">
        <f t="shared" si="55"/>
        <v>15938000</v>
      </c>
      <c r="D78" s="8"/>
      <c r="E78" s="8"/>
      <c r="F78" s="8"/>
      <c r="G78" s="8"/>
      <c r="H78" s="22">
        <v>15938000</v>
      </c>
      <c r="I78" s="78">
        <f t="shared" si="52"/>
        <v>7.0777196443670394E-4</v>
      </c>
      <c r="J78" s="26">
        <f t="shared" si="56"/>
        <v>18452598784</v>
      </c>
      <c r="K78" s="26"/>
      <c r="L78" s="26"/>
      <c r="M78" s="26"/>
      <c r="N78" s="24">
        <v>18452598784</v>
      </c>
      <c r="O78" s="71">
        <f t="shared" si="57"/>
        <v>2.0635886518511634E-5</v>
      </c>
      <c r="P78" s="13">
        <f t="shared" si="66"/>
        <v>952221852.04527295</v>
      </c>
      <c r="Q78" s="13"/>
      <c r="R78" s="13"/>
      <c r="S78" s="13">
        <v>952221852.04527295</v>
      </c>
      <c r="T78" s="121">
        <f t="shared" si="58"/>
        <v>7.6404947866133414E-4</v>
      </c>
      <c r="U78" s="32">
        <f t="shared" si="59"/>
        <v>3748.363037109375</v>
      </c>
      <c r="V78" s="32"/>
      <c r="W78" s="32"/>
      <c r="X78" s="32"/>
      <c r="Y78" s="33">
        <v>3748.363037109375</v>
      </c>
      <c r="Z78" s="82">
        <f t="shared" si="60"/>
        <v>3.5688170332714059E-4</v>
      </c>
      <c r="AA78" s="111">
        <f t="shared" si="65"/>
        <v>5854230521</v>
      </c>
      <c r="AB78" s="43"/>
      <c r="AC78" s="43"/>
      <c r="AD78" s="43"/>
      <c r="AE78" s="43"/>
      <c r="AF78" s="44">
        <v>5854230521</v>
      </c>
      <c r="AG78" s="85">
        <f t="shared" si="61"/>
        <v>2.0322767468337501E-5</v>
      </c>
      <c r="AH78" s="15">
        <f t="shared" si="70"/>
        <v>0.56070929765701294</v>
      </c>
      <c r="AI78" s="40">
        <v>2.927029870153099E-10</v>
      </c>
      <c r="AJ78" s="41"/>
      <c r="AK78" s="41"/>
      <c r="AL78" s="41">
        <v>1915625472</v>
      </c>
      <c r="AM78" s="10"/>
      <c r="AN78" s="98">
        <f t="shared" si="53"/>
        <v>2.5435156741458726E-4</v>
      </c>
      <c r="AO78" s="95">
        <f t="shared" si="54"/>
        <v>6473586212.0150909</v>
      </c>
      <c r="AP78" s="92">
        <f t="shared" si="63"/>
        <v>4.9748577653884992E-4</v>
      </c>
      <c r="AQ78" s="89">
        <f t="shared" si="64"/>
        <v>6468274794.8027697</v>
      </c>
    </row>
    <row r="79" spans="1:43" x14ac:dyDescent="0.35">
      <c r="A79" s="49" t="s">
        <v>90</v>
      </c>
      <c r="B79" s="145">
        <f t="shared" si="51"/>
        <v>4.6167065490331074E-4</v>
      </c>
      <c r="C79" s="8">
        <f t="shared" si="55"/>
        <v>212374476.30000001</v>
      </c>
      <c r="D79" s="8"/>
      <c r="E79" s="8"/>
      <c r="F79" s="8"/>
      <c r="G79" s="8"/>
      <c r="H79" s="22">
        <v>212374476.30000001</v>
      </c>
      <c r="I79" s="78">
        <f t="shared" si="52"/>
        <v>1.8473430055036552E-3</v>
      </c>
      <c r="J79" s="26">
        <f t="shared" si="56"/>
        <v>48162799616</v>
      </c>
      <c r="K79" s="26"/>
      <c r="L79" s="26"/>
      <c r="M79" s="26"/>
      <c r="N79" s="24">
        <v>48162799616</v>
      </c>
      <c r="O79" s="71">
        <f t="shared" si="57"/>
        <v>5.9023668729236132E-4</v>
      </c>
      <c r="P79" s="13">
        <f t="shared" si="66"/>
        <v>27235867526.9133</v>
      </c>
      <c r="Q79" s="13"/>
      <c r="R79" s="13"/>
      <c r="S79" s="13">
        <v>27235867526.9133</v>
      </c>
      <c r="T79" s="121">
        <f t="shared" si="58"/>
        <v>1.6363872669174337E-3</v>
      </c>
      <c r="U79" s="32">
        <f t="shared" si="59"/>
        <v>8027.9794921875</v>
      </c>
      <c r="V79" s="32"/>
      <c r="W79" s="32"/>
      <c r="X79" s="32"/>
      <c r="Y79" s="33">
        <v>8027.9794921875</v>
      </c>
      <c r="Z79" s="82">
        <f t="shared" si="60"/>
        <v>4.5752270920040522E-3</v>
      </c>
      <c r="AA79" s="111">
        <f t="shared" si="65"/>
        <v>75051295241</v>
      </c>
      <c r="AB79" s="43"/>
      <c r="AC79" s="43"/>
      <c r="AD79" s="43"/>
      <c r="AE79" s="43"/>
      <c r="AF79" s="44">
        <v>75051295241</v>
      </c>
      <c r="AG79" s="85">
        <f t="shared" si="61"/>
        <v>2.4098800319012785E-4</v>
      </c>
      <c r="AH79" s="15">
        <f t="shared" si="70"/>
        <v>6.6489081382751456</v>
      </c>
      <c r="AI79" s="40">
        <v>2.9270299095413962E-10</v>
      </c>
      <c r="AJ79" s="41"/>
      <c r="AK79" s="41"/>
      <c r="AL79" s="41">
        <v>22715545600</v>
      </c>
      <c r="AM79" s="10"/>
      <c r="AN79" s="98">
        <f t="shared" si="53"/>
        <v>9.6641678256644253E-4</v>
      </c>
      <c r="AO79" s="95">
        <f t="shared" si="54"/>
        <v>25203680539.737766</v>
      </c>
      <c r="AP79" s="92">
        <f t="shared" si="63"/>
        <v>1.3579889865711502E-3</v>
      </c>
      <c r="AQ79" s="89">
        <f t="shared" si="64"/>
        <v>25132891723.630932</v>
      </c>
    </row>
    <row r="80" spans="1:43" x14ac:dyDescent="0.35">
      <c r="A80" s="49" t="s">
        <v>91</v>
      </c>
      <c r="B80" s="145">
        <f t="shared" si="51"/>
        <v>2.5556117928321321E-5</v>
      </c>
      <c r="C80" s="16">
        <f>+G80*D80</f>
        <v>11756145</v>
      </c>
      <c r="D80" s="16">
        <v>5.24477790383014E-3</v>
      </c>
      <c r="E80" s="16"/>
      <c r="F80" s="16"/>
      <c r="G80" s="16">
        <v>2241495296</v>
      </c>
      <c r="H80" s="10"/>
      <c r="I80" s="78">
        <f t="shared" si="52"/>
        <v>1.0593220981853237E-4</v>
      </c>
      <c r="J80" s="26">
        <f t="shared" si="56"/>
        <v>2761799936</v>
      </c>
      <c r="K80" s="26"/>
      <c r="L80" s="26"/>
      <c r="M80" s="26"/>
      <c r="N80" s="24">
        <v>2761799936</v>
      </c>
      <c r="O80" s="71">
        <f t="shared" si="57"/>
        <v>3.4239298346482123E-6</v>
      </c>
      <c r="P80" s="13">
        <f t="shared" si="66"/>
        <v>157993736.08190101</v>
      </c>
      <c r="Q80" s="13"/>
      <c r="R80" s="13"/>
      <c r="S80" s="13">
        <v>157993736.08190101</v>
      </c>
      <c r="T80" s="121">
        <f t="shared" si="58"/>
        <v>1.7279054033448874E-4</v>
      </c>
      <c r="U80" s="32">
        <f t="shared" si="59"/>
        <v>847.69598388671875</v>
      </c>
      <c r="V80" s="32"/>
      <c r="W80" s="32"/>
      <c r="X80" s="32"/>
      <c r="Y80" s="33">
        <v>847.69598388671875</v>
      </c>
      <c r="Z80" s="82">
        <f t="shared" si="60"/>
        <v>2.8886492003896575E-5</v>
      </c>
      <c r="AA80" s="111">
        <f t="shared" si="65"/>
        <v>473849406</v>
      </c>
      <c r="AB80" s="43"/>
      <c r="AC80" s="43"/>
      <c r="AD80" s="43"/>
      <c r="AE80" s="43"/>
      <c r="AF80" s="44">
        <v>473849406</v>
      </c>
      <c r="AG80" s="85">
        <f t="shared" si="61"/>
        <v>2.3779904215536695E-5</v>
      </c>
      <c r="AH80" s="15">
        <f t="shared" si="70"/>
        <v>0.65609240531921387</v>
      </c>
      <c r="AI80" s="40">
        <v>2.9270300343258624E-10</v>
      </c>
      <c r="AJ80" s="41"/>
      <c r="AK80" s="41"/>
      <c r="AL80" s="41">
        <v>2241495296</v>
      </c>
      <c r="AM80" s="10"/>
      <c r="AN80" s="98">
        <f t="shared" si="53"/>
        <v>4.4970752527167294E-5</v>
      </c>
      <c r="AO80" s="95">
        <f t="shared" si="54"/>
        <v>977183272.36063373</v>
      </c>
      <c r="AP80" s="92">
        <f t="shared" si="63"/>
        <v>9.40488933292231E-5</v>
      </c>
      <c r="AQ80" s="89">
        <f t="shared" si="64"/>
        <v>973264839.92596161</v>
      </c>
    </row>
    <row r="81" spans="1:43" ht="15.5" x14ac:dyDescent="0.35">
      <c r="A81" s="49" t="s">
        <v>92</v>
      </c>
      <c r="B81" s="145">
        <f t="shared" si="51"/>
        <v>3.1701934144576166E-5</v>
      </c>
      <c r="C81" s="8">
        <f t="shared" si="55"/>
        <v>14583300</v>
      </c>
      <c r="D81" s="8"/>
      <c r="E81" s="8"/>
      <c r="F81" s="8"/>
      <c r="G81" s="8"/>
      <c r="H81" s="22">
        <v>14583300</v>
      </c>
      <c r="I81" s="78">
        <f t="shared" si="52"/>
        <v>5.053930616734099E-4</v>
      </c>
      <c r="J81" s="26">
        <f t="shared" si="56"/>
        <v>13176299520</v>
      </c>
      <c r="K81" s="26"/>
      <c r="L81" s="26"/>
      <c r="M81" s="26"/>
      <c r="N81" s="24">
        <v>13176299520</v>
      </c>
      <c r="O81" s="71">
        <f t="shared" si="57"/>
        <v>2.4827590289044412E-5</v>
      </c>
      <c r="P81" s="13">
        <f t="shared" si="66"/>
        <v>1145643730.19048</v>
      </c>
      <c r="Q81" s="13"/>
      <c r="R81" s="13"/>
      <c r="S81" s="13">
        <v>1145643730.19048</v>
      </c>
      <c r="T81" s="121">
        <f t="shared" si="58"/>
        <v>5.7543475151309762E-4</v>
      </c>
      <c r="U81" s="32">
        <f t="shared" si="59"/>
        <v>2823.034912109375</v>
      </c>
      <c r="V81" s="32"/>
      <c r="W81" s="32"/>
      <c r="X81" s="32"/>
      <c r="Y81" s="33">
        <v>2823.034912109375</v>
      </c>
      <c r="Z81" s="82">
        <f t="shared" si="60"/>
        <v>6.5090821227918258E-4</v>
      </c>
      <c r="AA81" s="111">
        <f t="shared" si="65"/>
        <v>10677394462</v>
      </c>
      <c r="AB81" s="43"/>
      <c r="AC81" s="43"/>
      <c r="AD81" s="43"/>
      <c r="AE81" s="43"/>
      <c r="AF81" s="44">
        <v>10677394462</v>
      </c>
      <c r="AG81" s="85">
        <f t="shared" si="61"/>
        <v>2.6628347878321727E-5</v>
      </c>
      <c r="AH81" s="15">
        <f t="shared" si="70"/>
        <v>0.73468154668807983</v>
      </c>
      <c r="AI81" s="40">
        <v>2.927029906377375E-10</v>
      </c>
      <c r="AJ81" s="41"/>
      <c r="AK81" s="41"/>
      <c r="AL81" s="41">
        <v>2509989888</v>
      </c>
      <c r="AM81" s="10"/>
      <c r="AN81" s="98">
        <f t="shared" si="53"/>
        <v>1.8730752870234346E-4</v>
      </c>
      <c r="AO81" s="95">
        <f t="shared" si="54"/>
        <v>4778842183.3968267</v>
      </c>
      <c r="AP81" s="92">
        <f t="shared" si="63"/>
        <v>3.685518011585173E-4</v>
      </c>
      <c r="AQ81" s="89">
        <f t="shared" si="64"/>
        <v>4773982024.4084635</v>
      </c>
    </row>
    <row r="82" spans="1:43" x14ac:dyDescent="0.35">
      <c r="A82" t="s">
        <v>93</v>
      </c>
      <c r="B82" s="145">
        <f t="shared" si="51"/>
        <v>1.8826656517862439E-4</v>
      </c>
      <c r="C82" s="8">
        <f t="shared" si="55"/>
        <v>86605056.569999993</v>
      </c>
      <c r="D82" s="8"/>
      <c r="E82" s="8"/>
      <c r="F82" s="8"/>
      <c r="G82" s="8"/>
      <c r="H82" s="22">
        <v>86605056.569999993</v>
      </c>
      <c r="I82" s="78">
        <f t="shared" si="52"/>
        <v>1.0116453419830381E-3</v>
      </c>
      <c r="J82" s="26">
        <f t="shared" si="56"/>
        <v>26375000064</v>
      </c>
      <c r="K82" s="26"/>
      <c r="L82" s="26"/>
      <c r="M82" s="26"/>
      <c r="N82" s="24">
        <v>26375000064</v>
      </c>
      <c r="O82" s="71">
        <f t="shared" si="57"/>
        <v>2.4088531447594044E-4</v>
      </c>
      <c r="P82" s="13">
        <f t="shared" si="66"/>
        <v>11115406167.552999</v>
      </c>
      <c r="Q82" s="13"/>
      <c r="R82" s="13"/>
      <c r="S82" s="13">
        <v>11115406167.552999</v>
      </c>
      <c r="T82" s="121">
        <f t="shared" si="58"/>
        <v>2.5376927380898954E-3</v>
      </c>
      <c r="U82" s="32">
        <f t="shared" si="59"/>
        <v>12449.708984375</v>
      </c>
      <c r="V82" s="32"/>
      <c r="W82" s="32"/>
      <c r="X82" s="32"/>
      <c r="Y82" s="33">
        <v>12449.708984375</v>
      </c>
      <c r="Z82" s="82">
        <f t="shared" si="60"/>
        <v>7.8295868342138258E-4</v>
      </c>
      <c r="AA82" s="111">
        <f t="shared" si="65"/>
        <v>12843529322</v>
      </c>
      <c r="AB82" s="43"/>
      <c r="AC82" s="43"/>
      <c r="AD82" s="43"/>
      <c r="AE82" s="43"/>
      <c r="AF82" s="44">
        <v>12843529322</v>
      </c>
      <c r="AG82" s="85">
        <f t="shared" si="61"/>
        <v>1.1926907146532343E-4</v>
      </c>
      <c r="AH82" s="15">
        <f t="shared" si="70"/>
        <v>3.2906579971313477</v>
      </c>
      <c r="AI82" s="40">
        <v>2.9270299476870705E-10</v>
      </c>
      <c r="AJ82" s="41"/>
      <c r="AK82" s="41"/>
      <c r="AL82" s="41">
        <v>11242310656</v>
      </c>
      <c r="AM82" s="10"/>
      <c r="AN82" s="98">
        <f t="shared" si="53"/>
        <v>4.8026574054586764E-4</v>
      </c>
      <c r="AO82" s="95">
        <f t="shared" si="54"/>
        <v>12525670429.374334</v>
      </c>
      <c r="AP82" s="92">
        <f t="shared" si="63"/>
        <v>1.2634077981829581E-3</v>
      </c>
      <c r="AQ82" s="89">
        <f t="shared" si="64"/>
        <v>12496806227.087328</v>
      </c>
    </row>
    <row r="83" spans="1:43" x14ac:dyDescent="0.35">
      <c r="A83" t="s">
        <v>94</v>
      </c>
      <c r="B83" s="145">
        <f t="shared" si="51"/>
        <v>2.2890323431161164E-4</v>
      </c>
      <c r="C83" s="8">
        <f t="shared" si="55"/>
        <v>105298450.3</v>
      </c>
      <c r="D83" s="8"/>
      <c r="E83" s="8"/>
      <c r="F83" s="8"/>
      <c r="G83" s="8"/>
      <c r="H83" s="22">
        <v>105298450.3</v>
      </c>
      <c r="I83" s="78">
        <f t="shared" si="52"/>
        <v>6.7844863440081054E-4</v>
      </c>
      <c r="J83" s="26">
        <f t="shared" si="56"/>
        <v>17688098816</v>
      </c>
      <c r="K83" s="26"/>
      <c r="L83" s="26"/>
      <c r="M83" s="26"/>
      <c r="N83" s="24">
        <v>17688098816</v>
      </c>
      <c r="O83" s="71">
        <f t="shared" si="57"/>
        <v>1.0276061980615007E-3</v>
      </c>
      <c r="P83" s="13">
        <f t="shared" si="66"/>
        <v>47417835730.659897</v>
      </c>
      <c r="Q83" s="13"/>
      <c r="R83" s="13"/>
      <c r="S83" s="13">
        <v>47417835730.659897</v>
      </c>
      <c r="T83" s="121">
        <f t="shared" si="58"/>
        <v>6.3115693949282658E-3</v>
      </c>
      <c r="U83" s="32">
        <f t="shared" si="59"/>
        <v>30964.033203125</v>
      </c>
      <c r="V83" s="32"/>
      <c r="W83" s="32"/>
      <c r="X83" s="32"/>
      <c r="Y83" s="33">
        <v>30964.033203125</v>
      </c>
      <c r="Z83" s="82">
        <f t="shared" si="60"/>
        <v>1.7245496056095553E-3</v>
      </c>
      <c r="AA83" s="111">
        <f t="shared" si="65"/>
        <v>28289236579</v>
      </c>
      <c r="AB83" s="43"/>
      <c r="AC83" s="43"/>
      <c r="AD83" s="43"/>
      <c r="AE83" s="43"/>
      <c r="AF83" s="44">
        <v>28289236579</v>
      </c>
      <c r="AG83" s="85">
        <f t="shared" si="61"/>
        <v>4.3566186576208098E-3</v>
      </c>
      <c r="AH83" s="103">
        <f t="shared" ref="AH83" si="71">+AM83</f>
        <v>120.19999694824219</v>
      </c>
      <c r="AI83" s="47"/>
      <c r="AJ83" s="47"/>
      <c r="AK83" s="47"/>
      <c r="AL83" s="47"/>
      <c r="AM83" s="107">
        <v>120.19999694824219</v>
      </c>
      <c r="AN83" s="98">
        <f t="shared" si="53"/>
        <v>6.4498602225797428E-4</v>
      </c>
      <c r="AO83" s="95">
        <f t="shared" si="54"/>
        <v>21737077665.653301</v>
      </c>
      <c r="AP83" s="92">
        <f t="shared" si="63"/>
        <v>2.672541409130192E-3</v>
      </c>
      <c r="AQ83" s="89">
        <f t="shared" si="64"/>
        <v>21701988503.564365</v>
      </c>
    </row>
    <row r="84" spans="1:43" x14ac:dyDescent="0.35">
      <c r="A84" t="s">
        <v>95</v>
      </c>
      <c r="B84" s="145">
        <f t="shared" si="51"/>
        <v>1.5258289771335209E-5</v>
      </c>
      <c r="C84" s="8">
        <f t="shared" si="55"/>
        <v>7019010.7709999997</v>
      </c>
      <c r="D84" s="8"/>
      <c r="E84" s="8"/>
      <c r="F84" s="8"/>
      <c r="G84" s="8"/>
      <c r="H84" s="22">
        <v>7019010.7709999997</v>
      </c>
      <c r="I84" s="78">
        <f t="shared" si="52"/>
        <v>2.7884972960645706E-6</v>
      </c>
      <c r="J84" s="26">
        <f t="shared" si="56"/>
        <v>72700000</v>
      </c>
      <c r="K84" s="26"/>
      <c r="L84" s="26"/>
      <c r="M84" s="26"/>
      <c r="N84" s="24">
        <v>72700000</v>
      </c>
      <c r="O84" s="71">
        <f t="shared" si="57"/>
        <v>2.480994315961317E-6</v>
      </c>
      <c r="P84" s="13">
        <f t="shared" si="66"/>
        <v>114482942.14737099</v>
      </c>
      <c r="Q84" s="13"/>
      <c r="R84" s="13"/>
      <c r="S84" s="13">
        <v>114482942.14737099</v>
      </c>
      <c r="T84" s="121">
        <f t="shared" si="58"/>
        <v>3.7077882688571077E-5</v>
      </c>
      <c r="U84" s="32">
        <f t="shared" si="59"/>
        <v>181.9010009765625</v>
      </c>
      <c r="V84" s="32"/>
      <c r="W84" s="32"/>
      <c r="X84" s="32"/>
      <c r="Y84" s="33">
        <v>181.9010009765625</v>
      </c>
      <c r="Z84" s="82">
        <f t="shared" si="60"/>
        <v>3.5923021915895357E-6</v>
      </c>
      <c r="AA84" s="111">
        <f t="shared" si="65"/>
        <v>58927552</v>
      </c>
      <c r="AB84" s="43"/>
      <c r="AC84" s="43"/>
      <c r="AD84" s="43"/>
      <c r="AE84" s="43"/>
      <c r="AF84" s="44">
        <v>58927552</v>
      </c>
      <c r="AG84" s="85">
        <f t="shared" si="61"/>
        <v>2.2685753897872474E-6</v>
      </c>
      <c r="AH84" s="14">
        <f>+AI84*AJ84</f>
        <v>6.2590457499027252E-2</v>
      </c>
      <c r="AI84" s="14">
        <v>5.4672299929587881E-10</v>
      </c>
      <c r="AJ84" s="13">
        <v>114482942.14737099</v>
      </c>
      <c r="AK84" s="9"/>
      <c r="AL84" s="9"/>
      <c r="AM84" s="10"/>
      <c r="AN84" s="98">
        <f t="shared" si="53"/>
        <v>6.8425937944536984E-6</v>
      </c>
      <c r="AO84" s="95">
        <f t="shared" si="54"/>
        <v>64733984.306123666</v>
      </c>
      <c r="AP84" s="92">
        <f t="shared" si="63"/>
        <v>1.4115791433532321E-5</v>
      </c>
      <c r="AQ84" s="89">
        <f t="shared" si="64"/>
        <v>62394374.682790659</v>
      </c>
    </row>
    <row r="85" spans="1:43" x14ac:dyDescent="0.35">
      <c r="A85" t="s">
        <v>96</v>
      </c>
      <c r="B85" s="145">
        <f t="shared" si="51"/>
        <v>2.9955997940870396E-4</v>
      </c>
      <c r="C85" s="8">
        <f t="shared" si="55"/>
        <v>137801467.5</v>
      </c>
      <c r="D85" s="8"/>
      <c r="E85" s="8"/>
      <c r="F85" s="8"/>
      <c r="G85" s="8"/>
      <c r="H85" s="22">
        <v>137801467.5</v>
      </c>
      <c r="I85" s="78">
        <f t="shared" si="52"/>
        <v>1.6107929037376265E-2</v>
      </c>
      <c r="J85" s="26">
        <f t="shared" si="56"/>
        <v>419956097024</v>
      </c>
      <c r="K85" s="26"/>
      <c r="L85" s="26"/>
      <c r="M85" s="26"/>
      <c r="N85" s="24">
        <v>419956097024</v>
      </c>
      <c r="O85" s="71">
        <f t="shared" si="57"/>
        <v>7.0750094750586037E-3</v>
      </c>
      <c r="P85" s="13">
        <f t="shared" si="66"/>
        <v>326469067347.05499</v>
      </c>
      <c r="Q85" s="13"/>
      <c r="R85" s="13"/>
      <c r="S85" s="13">
        <v>326469067347.05499</v>
      </c>
      <c r="T85" s="121">
        <f t="shared" si="58"/>
        <v>4.6650128462465282E-3</v>
      </c>
      <c r="U85" s="32">
        <f t="shared" si="59"/>
        <v>22886.1640625</v>
      </c>
      <c r="V85" s="32"/>
      <c r="W85" s="32"/>
      <c r="X85" s="32"/>
      <c r="Y85" s="33">
        <v>22886.1640625</v>
      </c>
      <c r="Z85" s="82">
        <f t="shared" si="60"/>
        <v>2.3201936070261574E-2</v>
      </c>
      <c r="AA85" s="111">
        <f t="shared" si="65"/>
        <v>380600857434</v>
      </c>
      <c r="AB85" s="43"/>
      <c r="AC85" s="43"/>
      <c r="AD85" s="43"/>
      <c r="AE85" s="43"/>
      <c r="AF85" s="44">
        <v>380600857434</v>
      </c>
      <c r="AG85" s="85">
        <f t="shared" si="61"/>
        <v>6.4878098410496511E-4</v>
      </c>
      <c r="AH85" s="103">
        <f t="shared" ref="AH85" si="72">+AM85</f>
        <v>17.899999618530273</v>
      </c>
      <c r="AI85" s="46"/>
      <c r="AJ85" s="46"/>
      <c r="AK85" s="46"/>
      <c r="AL85" s="46"/>
      <c r="AM85" s="107">
        <v>17.899999618530273</v>
      </c>
      <c r="AN85" s="98">
        <f t="shared" si="53"/>
        <v>7.8274994972811918E-3</v>
      </c>
      <c r="AO85" s="95">
        <f t="shared" si="54"/>
        <v>248854321946.18497</v>
      </c>
      <c r="AP85" s="92">
        <f t="shared" si="63"/>
        <v>9.2826504528937988E-3</v>
      </c>
      <c r="AQ85" s="89">
        <f t="shared" si="64"/>
        <v>248808395752.40634</v>
      </c>
    </row>
    <row r="86" spans="1:43" x14ac:dyDescent="0.35">
      <c r="A86" s="52" t="s">
        <v>97</v>
      </c>
      <c r="B86" s="145">
        <f t="shared" si="51"/>
        <v>2.7659460924117667E-5</v>
      </c>
      <c r="C86" s="11">
        <f>+F86*D86</f>
        <v>12723710</v>
      </c>
      <c r="D86" s="11">
        <v>1.0338445132777985E-2</v>
      </c>
      <c r="E86" s="11"/>
      <c r="F86" s="11">
        <v>1230717950</v>
      </c>
      <c r="G86" s="9"/>
      <c r="H86" s="10"/>
      <c r="I86" s="78">
        <f t="shared" si="52"/>
        <v>7.7299677662181728E-4</v>
      </c>
      <c r="J86" s="26">
        <f t="shared" si="56"/>
        <v>20153100288</v>
      </c>
      <c r="K86" s="26"/>
      <c r="L86" s="26"/>
      <c r="M86" s="26"/>
      <c r="N86" s="24">
        <v>20153100288</v>
      </c>
      <c r="O86" s="71">
        <f t="shared" si="57"/>
        <v>3.0899859258848315E-5</v>
      </c>
      <c r="P86" s="13">
        <f t="shared" si="66"/>
        <v>1425842363.73873</v>
      </c>
      <c r="Q86" s="13"/>
      <c r="R86" s="13"/>
      <c r="S86" s="13">
        <v>1425842363.73873</v>
      </c>
      <c r="T86" s="121">
        <f t="shared" si="58"/>
        <v>1.9014135046289314E-5</v>
      </c>
      <c r="U86" s="11">
        <f>+V86*X86</f>
        <v>93.281761169433594</v>
      </c>
      <c r="V86" s="11">
        <v>7.579458897908623E-8</v>
      </c>
      <c r="W86" s="11"/>
      <c r="X86" s="11">
        <v>1230717950</v>
      </c>
      <c r="Y86" s="10"/>
      <c r="Z86" s="82">
        <f t="shared" si="60"/>
        <v>1.5455357345650361E-5</v>
      </c>
      <c r="AA86" s="12">
        <f>+AB86*AD86</f>
        <v>253527216</v>
      </c>
      <c r="AB86" s="12">
        <v>0.20599944609567122</v>
      </c>
      <c r="AC86" s="36"/>
      <c r="AD86" s="36">
        <v>1230717950</v>
      </c>
      <c r="AE86" s="9"/>
      <c r="AF86" s="10"/>
      <c r="AG86" s="85">
        <f t="shared" si="61"/>
        <v>2.7261286630925313E-5</v>
      </c>
      <c r="AH86" s="12">
        <f>+AI86*AK86</f>
        <v>0.752144455909729</v>
      </c>
      <c r="AI86" s="12">
        <v>6.111428340748008E-10</v>
      </c>
      <c r="AJ86" s="11"/>
      <c r="AK86" s="11">
        <v>1230717950</v>
      </c>
      <c r="AL86" s="9"/>
      <c r="AM86" s="10"/>
      <c r="AN86" s="98">
        <f t="shared" si="53"/>
        <v>2.7718536560159441E-4</v>
      </c>
      <c r="AO86" s="95">
        <f t="shared" si="54"/>
        <v>7197222120.5795774</v>
      </c>
      <c r="AP86" s="92">
        <f t="shared" si="63"/>
        <v>2.7430359030898495E-4</v>
      </c>
      <c r="AQ86" s="89">
        <f t="shared" si="64"/>
        <v>7192980915.0068312</v>
      </c>
    </row>
    <row r="87" spans="1:43" ht="15.5" x14ac:dyDescent="0.35">
      <c r="A87" s="53" t="s">
        <v>98</v>
      </c>
      <c r="B87" s="145">
        <f t="shared" si="51"/>
        <v>1.6091361693503848E-5</v>
      </c>
      <c r="C87" s="8">
        <f t="shared" si="55"/>
        <v>7402234.6370000001</v>
      </c>
      <c r="D87" s="8"/>
      <c r="E87" s="8"/>
      <c r="F87" s="8"/>
      <c r="G87" s="8"/>
      <c r="H87" s="22">
        <v>7402234.6370000001</v>
      </c>
      <c r="I87" s="78">
        <f t="shared" si="52"/>
        <v>3.6484437799403296E-5</v>
      </c>
      <c r="J87" s="26">
        <f t="shared" si="56"/>
        <v>951200000</v>
      </c>
      <c r="K87" s="26"/>
      <c r="L87" s="26"/>
      <c r="M87" s="26"/>
      <c r="N87" s="24">
        <v>951200000</v>
      </c>
      <c r="O87" s="71">
        <f t="shared" si="57"/>
        <v>2.574051740136498E-3</v>
      </c>
      <c r="P87" s="13">
        <f t="shared" si="66"/>
        <v>118776981694.214</v>
      </c>
      <c r="Q87" s="13"/>
      <c r="R87" s="13"/>
      <c r="S87" s="13">
        <v>118776981694.214</v>
      </c>
      <c r="T87" s="121">
        <f t="shared" si="58"/>
        <v>3.1715438793632027E-4</v>
      </c>
      <c r="U87" s="32">
        <f t="shared" si="59"/>
        <v>1555.9329833984375</v>
      </c>
      <c r="V87" s="32"/>
      <c r="W87" s="32"/>
      <c r="X87" s="32"/>
      <c r="Y87" s="33">
        <v>1555.9329833984375</v>
      </c>
      <c r="Z87" s="82">
        <f t="shared" si="60"/>
        <v>3.9243485325980173E-5</v>
      </c>
      <c r="AA87" s="40">
        <f t="shared" ref="AA87:AA88" si="73">+AB87*AE87</f>
        <v>643743872</v>
      </c>
      <c r="AB87" s="40">
        <v>9.3369025801398525E-2</v>
      </c>
      <c r="AC87" s="42"/>
      <c r="AD87" s="42"/>
      <c r="AE87" s="42">
        <v>6894619136</v>
      </c>
      <c r="AF87" s="10"/>
      <c r="AG87" s="85">
        <f t="shared" si="61"/>
        <v>7.3144646341602706E-5</v>
      </c>
      <c r="AH87" s="15">
        <f t="shared" ref="AH87:AH88" si="74">+AI87*AL87</f>
        <v>2.018075704574585</v>
      </c>
      <c r="AI87" s="15">
        <v>2.9270299994343083E-10</v>
      </c>
      <c r="AJ87" s="41"/>
      <c r="AK87" s="41"/>
      <c r="AL87" s="41">
        <v>6894619136</v>
      </c>
      <c r="AM87" s="10"/>
      <c r="AN87" s="98">
        <f t="shared" si="53"/>
        <v>8.7554251320980179E-4</v>
      </c>
      <c r="AO87" s="95">
        <f t="shared" si="54"/>
        <v>39911861309.616997</v>
      </c>
      <c r="AP87" s="92">
        <f t="shared" si="63"/>
        <v>9.7589685529074054E-4</v>
      </c>
      <c r="AQ87" s="89">
        <f t="shared" si="64"/>
        <v>39909394416.71566</v>
      </c>
    </row>
    <row r="88" spans="1:43" x14ac:dyDescent="0.35">
      <c r="A88" s="54" t="s">
        <v>99</v>
      </c>
      <c r="B88" s="145">
        <f t="shared" si="51"/>
        <v>3.4781630105203804E-5</v>
      </c>
      <c r="C88" s="8">
        <f t="shared" si="55"/>
        <v>16000000</v>
      </c>
      <c r="D88" s="8"/>
      <c r="E88" s="8"/>
      <c r="F88" s="8"/>
      <c r="G88" s="8"/>
      <c r="H88" s="22">
        <v>16000000</v>
      </c>
      <c r="I88" s="78">
        <f t="shared" si="52"/>
        <v>1.0881659963194526E-3</v>
      </c>
      <c r="J88" s="26">
        <f t="shared" si="56"/>
        <v>28369999872</v>
      </c>
      <c r="K88" s="26"/>
      <c r="L88" s="26"/>
      <c r="M88" s="26"/>
      <c r="N88" s="24">
        <v>28369999872</v>
      </c>
      <c r="O88" s="71">
        <f t="shared" si="57"/>
        <v>6.2895234275943629E-4</v>
      </c>
      <c r="P88" s="13">
        <f t="shared" si="66"/>
        <v>29022361803.228199</v>
      </c>
      <c r="Q88" s="13"/>
      <c r="R88" s="13"/>
      <c r="S88" s="13">
        <v>29022361803.228199</v>
      </c>
      <c r="T88" s="121">
        <f t="shared" si="58"/>
        <v>3.2470996204415675E-4</v>
      </c>
      <c r="U88" s="32">
        <f t="shared" si="59"/>
        <v>1593</v>
      </c>
      <c r="V88" s="32"/>
      <c r="W88" s="32"/>
      <c r="X88" s="32"/>
      <c r="Y88" s="33">
        <v>1593</v>
      </c>
      <c r="Z88" s="82">
        <f t="shared" si="60"/>
        <v>8.1727718095289442E-4</v>
      </c>
      <c r="AA88" s="40">
        <f t="shared" si="73"/>
        <v>13406484480</v>
      </c>
      <c r="AB88" s="40">
        <v>9.3369022024022932E-2</v>
      </c>
      <c r="AC88" s="42"/>
      <c r="AD88" s="42"/>
      <c r="AE88" s="42">
        <v>143586000896</v>
      </c>
      <c r="AF88" s="10"/>
      <c r="AG88" s="85">
        <f t="shared" si="61"/>
        <v>1.5232962206983584E-3</v>
      </c>
      <c r="AH88" s="15">
        <f t="shared" si="74"/>
        <v>42.028053283691406</v>
      </c>
      <c r="AI88" s="15">
        <v>2.9270300044175282E-10</v>
      </c>
      <c r="AJ88" s="41"/>
      <c r="AK88" s="41"/>
      <c r="AL88" s="41">
        <v>143586000896</v>
      </c>
      <c r="AM88" s="10"/>
      <c r="AN88" s="98">
        <f t="shared" si="53"/>
        <v>5.839666563946976E-4</v>
      </c>
      <c r="AO88" s="95">
        <f t="shared" si="54"/>
        <v>19136120558.409397</v>
      </c>
      <c r="AP88" s="92">
        <f t="shared" si="63"/>
        <v>6.8060943370768184E-4</v>
      </c>
      <c r="AQ88" s="89">
        <f t="shared" si="64"/>
        <v>19130787756.076065</v>
      </c>
    </row>
    <row r="89" spans="1:43" x14ac:dyDescent="0.35">
      <c r="A89" t="s">
        <v>100</v>
      </c>
      <c r="B89" s="145">
        <f t="shared" si="51"/>
        <v>1.780430667977415E-5</v>
      </c>
      <c r="C89" s="13">
        <f>+E89*D89</f>
        <v>8190211.5</v>
      </c>
      <c r="D89" s="13">
        <v>9.9412454985733333E-3</v>
      </c>
      <c r="E89" s="13">
        <v>823861708.39210999</v>
      </c>
      <c r="F89" s="9"/>
      <c r="G89" s="9"/>
      <c r="H89" s="10"/>
      <c r="I89" s="78">
        <f t="shared" si="52"/>
        <v>1.2975785733636634E-5</v>
      </c>
      <c r="J89" s="13">
        <f t="shared" ref="J89:J90" si="75">+K89*L89</f>
        <v>338296768</v>
      </c>
      <c r="K89" s="13">
        <v>0.41062324484073548</v>
      </c>
      <c r="L89" s="13">
        <v>823861708.39210999</v>
      </c>
      <c r="M89" s="9"/>
      <c r="N89" s="10"/>
      <c r="O89" s="71">
        <f t="shared" si="57"/>
        <v>1.7854155189581172E-5</v>
      </c>
      <c r="P89" s="13">
        <f t="shared" si="66"/>
        <v>823861708.39210999</v>
      </c>
      <c r="Q89" s="13"/>
      <c r="R89" s="13"/>
      <c r="S89" s="13">
        <v>823861708.39210999</v>
      </c>
      <c r="T89" s="121">
        <f t="shared" si="58"/>
        <v>1.2385326520654138E-5</v>
      </c>
      <c r="U89" s="13">
        <f t="shared" ref="U89:U90" si="76">+V89*W89</f>
        <v>60.761379241943359</v>
      </c>
      <c r="V89" s="13">
        <v>7.3751915671051549E-8</v>
      </c>
      <c r="W89" s="13">
        <v>823861708.39210999</v>
      </c>
      <c r="X89" s="9"/>
      <c r="Y89" s="10"/>
      <c r="Z89" s="82">
        <f t="shared" si="60"/>
        <v>1.0451161392340236E-5</v>
      </c>
      <c r="AA89" s="14">
        <f t="shared" ref="AA89:AA90" si="77">+AB89*AC89</f>
        <v>171439184</v>
      </c>
      <c r="AB89" s="14">
        <v>0.20809218616870706</v>
      </c>
      <c r="AC89" s="37">
        <v>823861708.39210999</v>
      </c>
      <c r="AD89" s="9"/>
      <c r="AE89" s="9"/>
      <c r="AF89" s="10"/>
      <c r="AG89" s="85">
        <f t="shared" si="61"/>
        <v>1.632551055633875E-5</v>
      </c>
      <c r="AH89" s="14">
        <f t="shared" ref="AH89:AH90" si="78">+AI89*AJ89</f>
        <v>0.45042416453361511</v>
      </c>
      <c r="AI89" s="14">
        <v>5.4672302395590831E-10</v>
      </c>
      <c r="AJ89" s="13">
        <v>823861708.39210999</v>
      </c>
      <c r="AK89" s="9"/>
      <c r="AL89" s="9"/>
      <c r="AM89" s="10"/>
      <c r="AN89" s="98">
        <f t="shared" si="53"/>
        <v>1.6211415867663986E-5</v>
      </c>
      <c r="AO89" s="95">
        <f t="shared" si="54"/>
        <v>390116229.29736996</v>
      </c>
      <c r="AP89" s="92">
        <f t="shared" si="63"/>
        <v>1.4405089147957315E-5</v>
      </c>
      <c r="AQ89" s="89">
        <f t="shared" si="64"/>
        <v>387386179.05116302</v>
      </c>
    </row>
    <row r="90" spans="1:43" x14ac:dyDescent="0.35">
      <c r="A90" s="52" t="s">
        <v>101</v>
      </c>
      <c r="B90" s="145">
        <f t="shared" si="51"/>
        <v>1.0179813588227074E-5</v>
      </c>
      <c r="C90" s="13">
        <f>+E90*D90</f>
        <v>4682846</v>
      </c>
      <c r="D90" s="13">
        <v>9.9412457962800918E-3</v>
      </c>
      <c r="E90" s="13">
        <v>471052229.86763602</v>
      </c>
      <c r="F90" s="9"/>
      <c r="G90" s="9"/>
      <c r="H90" s="10"/>
      <c r="I90" s="78">
        <f t="shared" si="52"/>
        <v>7.4190524319018967E-6</v>
      </c>
      <c r="J90" s="13">
        <f t="shared" si="75"/>
        <v>193425008</v>
      </c>
      <c r="K90" s="13">
        <v>0.41062327218863126</v>
      </c>
      <c r="L90" s="13">
        <v>471052229.86763602</v>
      </c>
      <c r="M90" s="9"/>
      <c r="N90" s="10"/>
      <c r="O90" s="71">
        <f t="shared" si="57"/>
        <v>1.0208314731447933E-5</v>
      </c>
      <c r="P90" s="13">
        <f t="shared" si="66"/>
        <v>471052229.86763602</v>
      </c>
      <c r="Q90" s="13"/>
      <c r="R90" s="13"/>
      <c r="S90" s="13">
        <v>471052229.86763602</v>
      </c>
      <c r="T90" s="121">
        <f t="shared" si="58"/>
        <v>7.0814503431843278E-6</v>
      </c>
      <c r="U90" s="13">
        <f t="shared" si="76"/>
        <v>34.741004943847656</v>
      </c>
      <c r="V90" s="13">
        <v>7.3751916966001316E-8</v>
      </c>
      <c r="W90" s="13">
        <v>471052229.86763602</v>
      </c>
      <c r="X90" s="9"/>
      <c r="Y90" s="10"/>
      <c r="Z90" s="82">
        <f t="shared" si="60"/>
        <v>5.975569458697701E-6</v>
      </c>
      <c r="AA90" s="14">
        <f t="shared" si="77"/>
        <v>98022288</v>
      </c>
      <c r="AB90" s="14">
        <v>0.2080921855046603</v>
      </c>
      <c r="AC90" s="37">
        <v>471052229.86763602</v>
      </c>
      <c r="AD90" s="9"/>
      <c r="AE90" s="9"/>
      <c r="AF90" s="10"/>
      <c r="AG90" s="85">
        <f t="shared" si="61"/>
        <v>9.3342949256665902E-6</v>
      </c>
      <c r="AH90" s="14">
        <f t="shared" si="78"/>
        <v>0.25753509998321533</v>
      </c>
      <c r="AI90" s="14">
        <v>5.467230248662272E-10</v>
      </c>
      <c r="AJ90" s="13">
        <v>471052229.86763602</v>
      </c>
      <c r="AK90" s="9"/>
      <c r="AL90" s="9"/>
      <c r="AM90" s="10"/>
      <c r="AN90" s="98">
        <f t="shared" si="53"/>
        <v>9.2690602505256351E-6</v>
      </c>
      <c r="AO90" s="95">
        <f t="shared" si="54"/>
        <v>223053361.28921199</v>
      </c>
      <c r="AP90" s="92">
        <f t="shared" si="63"/>
        <v>8.2362725021780512E-6</v>
      </c>
      <c r="AQ90" s="89">
        <f t="shared" si="64"/>
        <v>221492424.20288029</v>
      </c>
    </row>
    <row r="91" spans="1:43" x14ac:dyDescent="0.35">
      <c r="A91" t="s">
        <v>102</v>
      </c>
      <c r="B91" s="145">
        <f t="shared" si="51"/>
        <v>6.1073434834780572E-6</v>
      </c>
      <c r="C91" s="8">
        <f t="shared" si="55"/>
        <v>2809457.0449999999</v>
      </c>
      <c r="D91" s="8"/>
      <c r="E91" s="8"/>
      <c r="F91" s="8"/>
      <c r="G91" s="8"/>
      <c r="H91" s="22">
        <v>2809457.0449999999</v>
      </c>
      <c r="I91" s="78">
        <f t="shared" si="52"/>
        <v>4.4915135754943294E-4</v>
      </c>
      <c r="J91" s="26">
        <f t="shared" si="56"/>
        <v>11710000128</v>
      </c>
      <c r="K91" s="26"/>
      <c r="L91" s="26"/>
      <c r="M91" s="26"/>
      <c r="N91" s="24">
        <v>11710000128</v>
      </c>
      <c r="O91" s="71">
        <f t="shared" si="57"/>
        <v>9.6484945164408477E-6</v>
      </c>
      <c r="P91" s="13">
        <f t="shared" si="66"/>
        <v>445219899.30755901</v>
      </c>
      <c r="Q91" s="13"/>
      <c r="R91" s="13"/>
      <c r="S91" s="13">
        <v>445219899.30755901</v>
      </c>
      <c r="T91" s="121">
        <f t="shared" si="58"/>
        <v>2.5318489890978877E-4</v>
      </c>
      <c r="U91" s="32">
        <f t="shared" si="59"/>
        <v>1242.10400390625</v>
      </c>
      <c r="V91" s="32"/>
      <c r="W91" s="32"/>
      <c r="X91" s="32"/>
      <c r="Y91" s="33">
        <v>1242.10400390625</v>
      </c>
      <c r="Z91" s="82">
        <f t="shared" si="60"/>
        <v>5.3194371582996551E-4</v>
      </c>
      <c r="AA91" s="111">
        <f t="shared" si="65"/>
        <v>8725919843</v>
      </c>
      <c r="AB91" s="43"/>
      <c r="AC91" s="43"/>
      <c r="AD91" s="43"/>
      <c r="AE91" s="43"/>
      <c r="AF91" s="44">
        <v>8725919843</v>
      </c>
      <c r="AG91" s="85">
        <f t="shared" si="61"/>
        <v>7.5457194414491903E-5</v>
      </c>
      <c r="AH91" s="15">
        <f t="shared" ref="AH91:AH92" si="79">+AI91*AL91</f>
        <v>2.0818793773651123</v>
      </c>
      <c r="AI91" s="15">
        <v>2.9270297904678971E-10</v>
      </c>
      <c r="AJ91" s="41"/>
      <c r="AK91" s="41"/>
      <c r="AL91" s="41">
        <v>7112600576</v>
      </c>
      <c r="AM91" s="10"/>
      <c r="AN91" s="98">
        <f t="shared" si="53"/>
        <v>1.5496906518311729E-4</v>
      </c>
      <c r="AO91" s="95">
        <f t="shared" si="54"/>
        <v>4052676494.7841859</v>
      </c>
      <c r="AP91" s="92">
        <f t="shared" si="63"/>
        <v>2.3732825032522084E-4</v>
      </c>
      <c r="AQ91" s="89">
        <f t="shared" si="64"/>
        <v>4051740423.137188</v>
      </c>
    </row>
    <row r="92" spans="1:43" x14ac:dyDescent="0.35">
      <c r="A92" t="s">
        <v>103</v>
      </c>
      <c r="B92" s="145">
        <f t="shared" si="51"/>
        <v>1.8984248481796549E-4</v>
      </c>
      <c r="C92" s="8">
        <f t="shared" si="55"/>
        <v>87330000</v>
      </c>
      <c r="D92" s="8"/>
      <c r="E92" s="8"/>
      <c r="F92" s="8"/>
      <c r="G92" s="8"/>
      <c r="H92" s="22">
        <v>87330000</v>
      </c>
      <c r="I92" s="78">
        <f t="shared" si="52"/>
        <v>1.6150231062081624E-3</v>
      </c>
      <c r="J92" s="26">
        <f t="shared" si="56"/>
        <v>42105896960</v>
      </c>
      <c r="K92" s="26"/>
      <c r="L92" s="26"/>
      <c r="M92" s="26"/>
      <c r="N92" s="24">
        <v>42105896960</v>
      </c>
      <c r="O92" s="71">
        <f t="shared" si="57"/>
        <v>8.6248118115118765E-5</v>
      </c>
      <c r="P92" s="13">
        <f t="shared" si="66"/>
        <v>3979831091.4980402</v>
      </c>
      <c r="Q92" s="13"/>
      <c r="R92" s="13"/>
      <c r="S92" s="13">
        <v>3979831091.4980402</v>
      </c>
      <c r="T92" s="121">
        <f t="shared" si="58"/>
        <v>1.5997749065058812E-3</v>
      </c>
      <c r="U92" s="32">
        <f t="shared" si="59"/>
        <v>7848.3623046875</v>
      </c>
      <c r="V92" s="32"/>
      <c r="W92" s="32"/>
      <c r="X92" s="32"/>
      <c r="Y92" s="33">
        <v>7848.3623046875</v>
      </c>
      <c r="Z92" s="82">
        <f t="shared" si="60"/>
        <v>1.5715067470417462E-3</v>
      </c>
      <c r="AA92" s="111">
        <f t="shared" si="65"/>
        <v>25778745945</v>
      </c>
      <c r="AB92" s="43"/>
      <c r="AC92" s="43"/>
      <c r="AD92" s="43"/>
      <c r="AE92" s="43"/>
      <c r="AF92" s="44">
        <v>25778745945</v>
      </c>
      <c r="AG92" s="85">
        <f t="shared" si="61"/>
        <v>1.6314267418946052E-4</v>
      </c>
      <c r="AH92" s="15">
        <f t="shared" si="79"/>
        <v>4.5011396408081055</v>
      </c>
      <c r="AI92" s="15">
        <v>2.9270298060989864E-10</v>
      </c>
      <c r="AJ92" s="41"/>
      <c r="AK92" s="41"/>
      <c r="AL92" s="41">
        <v>15377840128</v>
      </c>
      <c r="AM92" s="10"/>
      <c r="AN92" s="98">
        <f t="shared" si="53"/>
        <v>6.3037123638041558E-4</v>
      </c>
      <c r="AO92" s="95">
        <f t="shared" si="54"/>
        <v>15391019350.499346</v>
      </c>
      <c r="AP92" s="92">
        <f t="shared" si="63"/>
        <v>1.1003487102763875E-3</v>
      </c>
      <c r="AQ92" s="89">
        <f t="shared" si="64"/>
        <v>15361911966.620115</v>
      </c>
    </row>
    <row r="93" spans="1:43" ht="15.5" x14ac:dyDescent="0.35">
      <c r="A93" s="49" t="s">
        <v>104</v>
      </c>
      <c r="B93" s="145">
        <f t="shared" si="51"/>
        <v>8.3824449402825096E-6</v>
      </c>
      <c r="C93" s="8">
        <f t="shared" si="55"/>
        <v>3856033.16</v>
      </c>
      <c r="D93" s="8"/>
      <c r="E93" s="8"/>
      <c r="F93" s="8"/>
      <c r="G93" s="8"/>
      <c r="H93" s="22">
        <v>3856033.16</v>
      </c>
      <c r="I93" s="78">
        <f t="shared" si="52"/>
        <v>7.8818193225908096E-5</v>
      </c>
      <c r="J93" s="26">
        <f t="shared" si="56"/>
        <v>2054899840</v>
      </c>
      <c r="K93" s="26"/>
      <c r="L93" s="26"/>
      <c r="M93" s="26"/>
      <c r="N93" s="24">
        <v>2054899840</v>
      </c>
      <c r="O93" s="71">
        <f t="shared" si="57"/>
        <v>9.9983147069278622E-6</v>
      </c>
      <c r="P93" s="13">
        <f t="shared" si="66"/>
        <v>461361993.77825499</v>
      </c>
      <c r="Q93" s="13"/>
      <c r="R93" s="13"/>
      <c r="S93" s="13">
        <v>461361993.77825499</v>
      </c>
      <c r="T93" s="121">
        <f t="shared" si="58"/>
        <v>1.0104798755113635E-4</v>
      </c>
      <c r="U93" s="32">
        <f t="shared" si="59"/>
        <v>495.73300170898438</v>
      </c>
      <c r="V93" s="32"/>
      <c r="W93" s="32"/>
      <c r="X93" s="32"/>
      <c r="Y93" s="33">
        <v>495.73300170898438</v>
      </c>
      <c r="Z93" s="82">
        <f t="shared" si="60"/>
        <v>1.9135469279377204E-5</v>
      </c>
      <c r="AA93" s="111">
        <f t="shared" si="65"/>
        <v>313895185</v>
      </c>
      <c r="AB93" s="43"/>
      <c r="AC93" s="43"/>
      <c r="AD93" s="43"/>
      <c r="AE93" s="43"/>
      <c r="AF93" s="44">
        <v>313895185</v>
      </c>
      <c r="AG93" s="85">
        <f t="shared" si="61"/>
        <v>9.1422749801515842E-6</v>
      </c>
      <c r="AH93" s="14">
        <f t="shared" ref="AH93:AH95" si="80">+AI93*AJ93</f>
        <v>0.2522372305393219</v>
      </c>
      <c r="AI93" s="14">
        <v>5.4672303731320141E-10</v>
      </c>
      <c r="AJ93" s="13">
        <v>461361993.77825499</v>
      </c>
      <c r="AK93" s="9"/>
      <c r="AL93" s="9"/>
      <c r="AM93" s="10"/>
      <c r="AN93" s="98">
        <f t="shared" si="53"/>
        <v>3.2399650957706154E-5</v>
      </c>
      <c r="AO93" s="95">
        <f t="shared" si="54"/>
        <v>840039288.9794184</v>
      </c>
      <c r="AP93" s="92">
        <f t="shared" si="63"/>
        <v>6.3288165161324105E-5</v>
      </c>
      <c r="AQ93" s="89">
        <f t="shared" si="64"/>
        <v>838754109.8370856</v>
      </c>
    </row>
    <row r="94" spans="1:43" x14ac:dyDescent="0.35">
      <c r="A94" s="51" t="s">
        <v>105</v>
      </c>
      <c r="B94" s="145">
        <f t="shared" si="51"/>
        <v>2.9960753502723564E-6</v>
      </c>
      <c r="C94" s="8">
        <f t="shared" si="55"/>
        <v>1378233.4369999999</v>
      </c>
      <c r="D94" s="8"/>
      <c r="E94" s="8"/>
      <c r="F94" s="8"/>
      <c r="G94" s="8"/>
      <c r="H94" s="22">
        <v>1378233.4369999999</v>
      </c>
      <c r="I94" s="78">
        <f t="shared" si="52"/>
        <v>2.3247321616998883E-4</v>
      </c>
      <c r="J94" s="26">
        <f t="shared" si="56"/>
        <v>6060899840</v>
      </c>
      <c r="K94" s="26"/>
      <c r="L94" s="26"/>
      <c r="M94" s="26"/>
      <c r="N94" s="24">
        <v>6060899840</v>
      </c>
      <c r="O94" s="71">
        <f t="shared" si="57"/>
        <v>1.2286396670813043E-6</v>
      </c>
      <c r="P94" s="13">
        <f t="shared" si="66"/>
        <v>56694319.298322499</v>
      </c>
      <c r="Q94" s="13"/>
      <c r="R94" s="13"/>
      <c r="S94" s="13">
        <v>56694319.298322499</v>
      </c>
      <c r="T94" s="121">
        <f t="shared" si="58"/>
        <v>1.304622635621855E-4</v>
      </c>
      <c r="U94" s="32">
        <f t="shared" si="59"/>
        <v>640.0369873046875</v>
      </c>
      <c r="V94" s="32"/>
      <c r="W94" s="32"/>
      <c r="X94" s="32"/>
      <c r="Y94" s="33">
        <v>640.0369873046875</v>
      </c>
      <c r="Z94" s="82">
        <f t="shared" si="60"/>
        <v>3.8726678129171632E-4</v>
      </c>
      <c r="AA94" s="111">
        <f t="shared" si="65"/>
        <v>6352662492</v>
      </c>
      <c r="AB94" s="43"/>
      <c r="AC94" s="43"/>
      <c r="AD94" s="43"/>
      <c r="AE94" s="43"/>
      <c r="AF94" s="44">
        <v>6352662492</v>
      </c>
      <c r="AG94" s="85">
        <f t="shared" si="61"/>
        <v>1.1234454789488181E-6</v>
      </c>
      <c r="AH94" s="14">
        <f t="shared" si="80"/>
        <v>3.0996089801192284E-2</v>
      </c>
      <c r="AI94" s="14">
        <v>5.4672302595419666E-10</v>
      </c>
      <c r="AJ94" s="13">
        <v>56694319.298322499</v>
      </c>
      <c r="AK94" s="9"/>
      <c r="AL94" s="9"/>
      <c r="AM94" s="10"/>
      <c r="AN94" s="98">
        <f t="shared" si="53"/>
        <v>7.8899310395780833E-5</v>
      </c>
      <c r="AO94" s="95">
        <f t="shared" si="54"/>
        <v>2039657464.2451077</v>
      </c>
      <c r="AP94" s="92">
        <f t="shared" si="63"/>
        <v>1.2138803979975187E-4</v>
      </c>
      <c r="AQ94" s="89">
        <f t="shared" si="64"/>
        <v>2039198266.4451034</v>
      </c>
    </row>
    <row r="95" spans="1:43" x14ac:dyDescent="0.35">
      <c r="A95" t="s">
        <v>106</v>
      </c>
      <c r="B95" s="145">
        <f t="shared" si="51"/>
        <v>5.6551446953421161E-6</v>
      </c>
      <c r="C95" s="13">
        <f>+E95*D95</f>
        <v>2601439.75</v>
      </c>
      <c r="D95" s="13">
        <v>9.9412458626657197E-3</v>
      </c>
      <c r="E95" s="13">
        <v>261681461.854765</v>
      </c>
      <c r="F95" s="9"/>
      <c r="G95" s="9"/>
      <c r="H95" s="10"/>
      <c r="I95" s="78">
        <f t="shared" si="52"/>
        <v>4.1214717269792171E-6</v>
      </c>
      <c r="J95" s="13">
        <f>+K95*L95</f>
        <v>107452496</v>
      </c>
      <c r="K95" s="13">
        <v>0.41062326401874377</v>
      </c>
      <c r="L95" s="13">
        <v>261681461.854765</v>
      </c>
      <c r="M95" s="9"/>
      <c r="N95" s="10"/>
      <c r="O95" s="71">
        <f t="shared" si="57"/>
        <v>5.6709777655642579E-6</v>
      </c>
      <c r="P95" s="13">
        <f t="shared" si="66"/>
        <v>261681461.854765</v>
      </c>
      <c r="Q95" s="13"/>
      <c r="R95" s="13"/>
      <c r="S95" s="13">
        <v>261681461.854765</v>
      </c>
      <c r="T95" s="121">
        <f t="shared" si="58"/>
        <v>3.9339252043922958E-6</v>
      </c>
      <c r="U95" s="13">
        <f>+V95*W95</f>
        <v>19.299509048461914</v>
      </c>
      <c r="V95" s="13">
        <v>7.3751915445860945E-8</v>
      </c>
      <c r="W95" s="13">
        <v>261681461.854765</v>
      </c>
      <c r="X95" s="9"/>
      <c r="Y95" s="10"/>
      <c r="Z95" s="82">
        <f t="shared" si="60"/>
        <v>3.3195802022747952E-6</v>
      </c>
      <c r="AA95" s="14">
        <f>+AB95*AC95</f>
        <v>54453864</v>
      </c>
      <c r="AB95" s="14">
        <v>0.20809217288086793</v>
      </c>
      <c r="AC95" s="37">
        <v>261681461.854765</v>
      </c>
      <c r="AD95" s="9"/>
      <c r="AE95" s="9"/>
      <c r="AF95" s="10"/>
      <c r="AG95" s="85">
        <f t="shared" si="61"/>
        <v>5.1854377768231654E-6</v>
      </c>
      <c r="AH95" s="14">
        <f t="shared" si="80"/>
        <v>0.14306728541851044</v>
      </c>
      <c r="AI95" s="14">
        <v>5.4672304413338135E-10</v>
      </c>
      <c r="AJ95" s="13">
        <v>261681461.854765</v>
      </c>
      <c r="AK95" s="9"/>
      <c r="AL95" s="9"/>
      <c r="AM95" s="10"/>
      <c r="AN95" s="98">
        <f t="shared" si="53"/>
        <v>5.1491980626285304E-6</v>
      </c>
      <c r="AO95" s="95">
        <f t="shared" si="54"/>
        <v>123911799.20158833</v>
      </c>
      <c r="AP95" s="92">
        <f t="shared" si="63"/>
        <v>4.575458232311923E-6</v>
      </c>
      <c r="AQ95" s="89">
        <f t="shared" si="64"/>
        <v>123044659.05142468</v>
      </c>
    </row>
    <row r="96" spans="1:43" x14ac:dyDescent="0.35">
      <c r="A96" t="s">
        <v>107</v>
      </c>
      <c r="B96" s="145">
        <f t="shared" si="51"/>
        <v>2.2077101050520375E-4</v>
      </c>
      <c r="C96" s="8">
        <f t="shared" si="55"/>
        <v>101557522.09999999</v>
      </c>
      <c r="D96" s="8"/>
      <c r="E96" s="8"/>
      <c r="F96" s="8"/>
      <c r="G96" s="8"/>
      <c r="H96" s="22">
        <v>101557522.09999999</v>
      </c>
      <c r="I96" s="78">
        <f t="shared" si="52"/>
        <v>7.2545420950668831E-4</v>
      </c>
      <c r="J96" s="26">
        <f t="shared" si="56"/>
        <v>18913599488</v>
      </c>
      <c r="K96" s="26"/>
      <c r="L96" s="26"/>
      <c r="M96" s="26"/>
      <c r="N96" s="24">
        <v>18913599488</v>
      </c>
      <c r="O96" s="71">
        <f t="shared" si="57"/>
        <v>4.3870502711486959E-5</v>
      </c>
      <c r="P96" s="13">
        <f t="shared" si="66"/>
        <v>2024359423.7938399</v>
      </c>
      <c r="Q96" s="13"/>
      <c r="R96" s="13"/>
      <c r="S96" s="13">
        <v>2024359423.7938399</v>
      </c>
      <c r="T96" s="121">
        <f t="shared" si="58"/>
        <v>1.1764083601999893E-3</v>
      </c>
      <c r="U96" s="32">
        <f t="shared" si="59"/>
        <v>5771.361328125</v>
      </c>
      <c r="V96" s="32"/>
      <c r="W96" s="32"/>
      <c r="X96" s="32"/>
      <c r="Y96" s="33">
        <v>5771.361328125</v>
      </c>
      <c r="Z96" s="82">
        <f t="shared" si="60"/>
        <v>8.4716093539966778E-4</v>
      </c>
      <c r="AA96" s="111">
        <f t="shared" si="65"/>
        <v>13896692820</v>
      </c>
      <c r="AB96" s="43"/>
      <c r="AC96" s="43"/>
      <c r="AD96" s="43"/>
      <c r="AE96" s="43"/>
      <c r="AF96" s="44">
        <v>13896692820</v>
      </c>
      <c r="AG96" s="85">
        <f t="shared" si="61"/>
        <v>7.2379452794301761E-5</v>
      </c>
      <c r="AH96" s="15">
        <f t="shared" ref="AH96:AH101" si="81">+AI96*AL96</f>
        <v>1.9969638586044312</v>
      </c>
      <c r="AI96" s="15">
        <v>2.9270299060401283E-10</v>
      </c>
      <c r="AJ96" s="41"/>
      <c r="AK96" s="41"/>
      <c r="AL96" s="41">
        <v>6822492160</v>
      </c>
      <c r="AM96" s="10"/>
      <c r="AN96" s="98">
        <f t="shared" si="53"/>
        <v>3.300319075744597E-4</v>
      </c>
      <c r="AO96" s="95">
        <f t="shared" si="54"/>
        <v>7013172144.631279</v>
      </c>
      <c r="AP96" s="92">
        <f t="shared" si="63"/>
        <v>6.4857769080605484E-4</v>
      </c>
      <c r="AQ96" s="89">
        <f t="shared" si="64"/>
        <v>6979321561.0517225</v>
      </c>
    </row>
    <row r="97" spans="1:43" x14ac:dyDescent="0.35">
      <c r="A97" t="s">
        <v>108</v>
      </c>
      <c r="B97" s="145">
        <f t="shared" si="51"/>
        <v>2.7732967008178282E-6</v>
      </c>
      <c r="C97" s="13">
        <f>+E97*D97</f>
        <v>1275752.375</v>
      </c>
      <c r="D97" s="13">
        <v>9.9412456737512991E-3</v>
      </c>
      <c r="E97" s="13">
        <v>128329227.22838201</v>
      </c>
      <c r="F97" s="9"/>
      <c r="G97" s="9"/>
      <c r="H97" s="10"/>
      <c r="I97" s="78">
        <f t="shared" si="52"/>
        <v>1.0677221229467719E-4</v>
      </c>
      <c r="J97" s="26">
        <f t="shared" si="56"/>
        <v>2783699968</v>
      </c>
      <c r="K97" s="26"/>
      <c r="L97" s="26"/>
      <c r="M97" s="26"/>
      <c r="N97" s="24">
        <v>2783699968</v>
      </c>
      <c r="O97" s="71">
        <f t="shared" si="57"/>
        <v>2.781061329778512E-6</v>
      </c>
      <c r="P97" s="13">
        <f t="shared" si="66"/>
        <v>128329227.22838201</v>
      </c>
      <c r="Q97" s="13"/>
      <c r="R97" s="13"/>
      <c r="S97" s="13">
        <v>128329227.22838201</v>
      </c>
      <c r="T97" s="121">
        <f t="shared" si="58"/>
        <v>5.9138711930979801E-4</v>
      </c>
      <c r="U97" s="32">
        <f t="shared" si="59"/>
        <v>2901.2958984375</v>
      </c>
      <c r="V97" s="32"/>
      <c r="W97" s="32"/>
      <c r="X97" s="32"/>
      <c r="Y97" s="33">
        <v>2901.2958984375</v>
      </c>
      <c r="Z97" s="82">
        <f t="shared" si="60"/>
        <v>8.7889389339678998E-6</v>
      </c>
      <c r="AA97" s="111">
        <f t="shared" si="65"/>
        <v>144172352</v>
      </c>
      <c r="AB97" s="43"/>
      <c r="AC97" s="43"/>
      <c r="AD97" s="43"/>
      <c r="AE97" s="43"/>
      <c r="AF97" s="44">
        <v>144172352</v>
      </c>
      <c r="AG97" s="85">
        <f t="shared" si="61"/>
        <v>2.542951322104644E-6</v>
      </c>
      <c r="AH97" s="14">
        <f>+AI97*AJ97</f>
        <v>7.0160545408725739E-2</v>
      </c>
      <c r="AI97" s="14">
        <v>5.4672304138373745E-10</v>
      </c>
      <c r="AJ97" s="13">
        <v>128329227.22838201</v>
      </c>
      <c r="AK97" s="9"/>
      <c r="AL97" s="9"/>
      <c r="AM97" s="10"/>
      <c r="AN97" s="98">
        <f t="shared" si="53"/>
        <v>3.7442190108424505E-5</v>
      </c>
      <c r="AO97" s="95">
        <f t="shared" si="54"/>
        <v>971101649.20112741</v>
      </c>
      <c r="AP97" s="92">
        <f t="shared" si="63"/>
        <v>2.3364679764475123E-4</v>
      </c>
      <c r="AQ97" s="89">
        <f t="shared" si="64"/>
        <v>970677365.50809348</v>
      </c>
    </row>
    <row r="98" spans="1:43" ht="15.5" x14ac:dyDescent="0.35">
      <c r="A98" s="49" t="s">
        <v>109</v>
      </c>
      <c r="B98" s="145">
        <f t="shared" si="51"/>
        <v>2.5004157370922435E-5</v>
      </c>
      <c r="C98" s="16">
        <f>+G98*D98</f>
        <v>11502236</v>
      </c>
      <c r="D98" s="16">
        <v>5.2447776036675829E-3</v>
      </c>
      <c r="E98" s="16"/>
      <c r="F98" s="16"/>
      <c r="G98" s="16">
        <v>2193083648</v>
      </c>
      <c r="H98" s="10"/>
      <c r="I98" s="78">
        <f t="shared" si="52"/>
        <v>1.0125045606192565E-3</v>
      </c>
      <c r="J98" s="26">
        <f t="shared" si="56"/>
        <v>26397401088</v>
      </c>
      <c r="K98" s="26"/>
      <c r="L98" s="26"/>
      <c r="M98" s="26"/>
      <c r="N98" s="24">
        <v>26397401088</v>
      </c>
      <c r="O98" s="71">
        <f t="shared" si="57"/>
        <v>9.458879895169496E-5</v>
      </c>
      <c r="P98" s="13">
        <f t="shared" si="66"/>
        <v>4364703267.7623596</v>
      </c>
      <c r="Q98" s="13"/>
      <c r="R98" s="13"/>
      <c r="S98" s="13">
        <v>4364703267.7623596</v>
      </c>
      <c r="T98" s="121">
        <f t="shared" si="58"/>
        <v>1.2521659959683815E-3</v>
      </c>
      <c r="U98" s="32">
        <f t="shared" si="59"/>
        <v>6143.02197265625</v>
      </c>
      <c r="V98" s="32"/>
      <c r="W98" s="32"/>
      <c r="X98" s="32"/>
      <c r="Y98" s="33">
        <v>6143.02197265625</v>
      </c>
      <c r="Z98" s="82">
        <f t="shared" si="60"/>
        <v>1.2482813437544431E-5</v>
      </c>
      <c r="AA98" s="40">
        <f t="shared" ref="AA98:AA99" si="82">+AB98*AE98</f>
        <v>204766080</v>
      </c>
      <c r="AB98" s="40">
        <v>9.3369024107556528E-2</v>
      </c>
      <c r="AC98" s="42"/>
      <c r="AD98" s="42"/>
      <c r="AE98" s="42">
        <v>2193083648</v>
      </c>
      <c r="AF98" s="10"/>
      <c r="AG98" s="85">
        <f t="shared" si="61"/>
        <v>2.3266307813652192E-5</v>
      </c>
      <c r="AH98" s="15">
        <f t="shared" si="81"/>
        <v>0.64192217588424683</v>
      </c>
      <c r="AI98" s="15">
        <v>2.9270300586557785E-10</v>
      </c>
      <c r="AJ98" s="41"/>
      <c r="AK98" s="41"/>
      <c r="AL98" s="41">
        <v>2193083648</v>
      </c>
      <c r="AM98" s="10"/>
      <c r="AN98" s="98">
        <f t="shared" si="53"/>
        <v>3.7736583898062467E-4</v>
      </c>
      <c r="AO98" s="95">
        <f t="shared" si="54"/>
        <v>10257868863.920786</v>
      </c>
      <c r="AP98" s="92">
        <f t="shared" si="63"/>
        <v>7.8641978517977765E-4</v>
      </c>
      <c r="AQ98" s="89">
        <f t="shared" si="64"/>
        <v>10254036832.92811</v>
      </c>
    </row>
    <row r="99" spans="1:43" x14ac:dyDescent="0.35">
      <c r="A99" s="51" t="s">
        <v>110</v>
      </c>
      <c r="B99" s="145">
        <f t="shared" si="51"/>
        <v>2.4143895422448096E-6</v>
      </c>
      <c r="C99" s="8">
        <f t="shared" si="55"/>
        <v>1110650.4369999999</v>
      </c>
      <c r="D99" s="8"/>
      <c r="E99" s="8"/>
      <c r="F99" s="8"/>
      <c r="G99" s="8"/>
      <c r="H99" s="22">
        <v>1110650.4369999999</v>
      </c>
      <c r="I99" s="78">
        <f t="shared" si="52"/>
        <v>3.1946898034719317E-5</v>
      </c>
      <c r="J99" s="26">
        <f t="shared" si="56"/>
        <v>832900032</v>
      </c>
      <c r="K99" s="26"/>
      <c r="L99" s="26"/>
      <c r="M99" s="26"/>
      <c r="N99" s="24">
        <v>832900032</v>
      </c>
      <c r="O99" s="71">
        <f t="shared" si="57"/>
        <v>8.7674852027860054E-8</v>
      </c>
      <c r="P99" s="13">
        <f t="shared" si="66"/>
        <v>4045666.2669118801</v>
      </c>
      <c r="Q99" s="13"/>
      <c r="R99" s="13"/>
      <c r="S99" s="13">
        <v>4045666.2669118801</v>
      </c>
      <c r="T99" s="121">
        <f t="shared" si="58"/>
        <v>3.0049601078112268E-5</v>
      </c>
      <c r="U99" s="32">
        <f t="shared" si="59"/>
        <v>147.42083740234375</v>
      </c>
      <c r="V99" s="32"/>
      <c r="W99" s="32"/>
      <c r="X99" s="32"/>
      <c r="Y99" s="33">
        <v>147.42083740234375</v>
      </c>
      <c r="Z99" s="82">
        <f t="shared" si="60"/>
        <v>2.2221076893852527E-6</v>
      </c>
      <c r="AA99" s="40">
        <f t="shared" si="82"/>
        <v>36451100</v>
      </c>
      <c r="AB99" s="40">
        <v>9.3369024890606056E-2</v>
      </c>
      <c r="AC99" s="42"/>
      <c r="AD99" s="42"/>
      <c r="AE99" s="42">
        <v>390398208</v>
      </c>
      <c r="AF99" s="10"/>
      <c r="AG99" s="85">
        <f t="shared" si="61"/>
        <v>4.1417136638058356E-6</v>
      </c>
      <c r="AH99" s="15">
        <f t="shared" si="81"/>
        <v>0.11427072435617447</v>
      </c>
      <c r="AI99" s="15">
        <v>2.927029940572229E-10</v>
      </c>
      <c r="AJ99" s="41"/>
      <c r="AK99" s="41"/>
      <c r="AL99" s="41">
        <v>390398208</v>
      </c>
      <c r="AM99" s="10"/>
      <c r="AN99" s="98">
        <f t="shared" si="53"/>
        <v>1.1482987476330661E-5</v>
      </c>
      <c r="AO99" s="95">
        <f t="shared" si="54"/>
        <v>279352116.23463732</v>
      </c>
      <c r="AP99" s="92">
        <f t="shared" si="63"/>
        <v>2.0694724654953148E-5</v>
      </c>
      <c r="AQ99" s="89">
        <f t="shared" si="64"/>
        <v>278981948.56258309</v>
      </c>
    </row>
    <row r="100" spans="1:43" x14ac:dyDescent="0.35">
      <c r="A100" t="s">
        <v>111</v>
      </c>
      <c r="B100" s="145">
        <f t="shared" ref="B100:B115" si="83">C100/SUM($C$4:$C$117)</f>
        <v>1.8918430133613346E-4</v>
      </c>
      <c r="C100" s="8">
        <f t="shared" si="55"/>
        <v>87027227.079999998</v>
      </c>
      <c r="D100" s="8"/>
      <c r="E100" s="8"/>
      <c r="F100" s="8"/>
      <c r="G100" s="8"/>
      <c r="H100" s="22">
        <v>87027227.079999998</v>
      </c>
      <c r="I100" s="78">
        <f t="shared" ref="I100:I115" si="84">J100/SUM(J$4:J$117)</f>
        <v>5.5387921392825864E-4</v>
      </c>
      <c r="J100" s="26">
        <f t="shared" si="56"/>
        <v>14440400896</v>
      </c>
      <c r="K100" s="26"/>
      <c r="L100" s="26"/>
      <c r="M100" s="26"/>
      <c r="N100" s="24">
        <v>14440400896</v>
      </c>
      <c r="O100" s="71">
        <f t="shared" si="57"/>
        <v>2.3571323757625711E-4</v>
      </c>
      <c r="P100" s="13">
        <f t="shared" si="66"/>
        <v>10876745975.2749</v>
      </c>
      <c r="Q100" s="13"/>
      <c r="R100" s="13"/>
      <c r="S100" s="13">
        <v>10876745975.2749</v>
      </c>
      <c r="T100" s="121">
        <f t="shared" si="58"/>
        <v>1.3587994359495947E-3</v>
      </c>
      <c r="U100" s="32">
        <f t="shared" si="59"/>
        <v>6666.15673828125</v>
      </c>
      <c r="V100" s="32"/>
      <c r="W100" s="32"/>
      <c r="X100" s="32"/>
      <c r="Y100" s="33">
        <v>6666.15673828125</v>
      </c>
      <c r="Z100" s="82">
        <f t="shared" si="60"/>
        <v>1.5490898196085193E-3</v>
      </c>
      <c r="AA100" s="111">
        <f t="shared" si="65"/>
        <v>25411022244</v>
      </c>
      <c r="AB100" s="43"/>
      <c r="AC100" s="43"/>
      <c r="AD100" s="43"/>
      <c r="AE100" s="43"/>
      <c r="AF100" s="44">
        <v>25411022244</v>
      </c>
      <c r="AG100" s="85">
        <f t="shared" si="61"/>
        <v>2.1730094240648183E-5</v>
      </c>
      <c r="AH100" s="15">
        <f t="shared" si="81"/>
        <v>0.59953773021697998</v>
      </c>
      <c r="AI100" s="15">
        <v>2.9270298690511378E-10</v>
      </c>
      <c r="AJ100" s="41"/>
      <c r="AK100" s="41"/>
      <c r="AL100" s="41">
        <v>2048280192</v>
      </c>
      <c r="AM100" s="10"/>
      <c r="AN100" s="98">
        <f t="shared" ref="AN100:AN115" si="85">+AVERAGE(B100,I100,O100)</f>
        <v>3.2625891761354971E-4</v>
      </c>
      <c r="AO100" s="95">
        <f t="shared" ref="AO100:AO115" si="86">+AVERAGE(C100,J100,P100)</f>
        <v>8468058032.7849665</v>
      </c>
      <c r="AP100" s="92">
        <f t="shared" si="63"/>
        <v>7.1613062915137015E-4</v>
      </c>
      <c r="AQ100" s="89">
        <f t="shared" si="64"/>
        <v>8439051179.1438799</v>
      </c>
    </row>
    <row r="101" spans="1:43" x14ac:dyDescent="0.35">
      <c r="A101" s="51" t="s">
        <v>112</v>
      </c>
      <c r="B101" s="145">
        <f t="shared" si="83"/>
        <v>5.752358284124886E-7</v>
      </c>
      <c r="C101" s="8">
        <f t="shared" si="55"/>
        <v>264615.92589999997</v>
      </c>
      <c r="D101" s="8"/>
      <c r="E101" s="8"/>
      <c r="F101" s="8"/>
      <c r="G101" s="8"/>
      <c r="H101" s="22">
        <v>264615.92589999997</v>
      </c>
      <c r="I101" s="78">
        <f t="shared" si="84"/>
        <v>1.145623669988076E-4</v>
      </c>
      <c r="J101" s="26">
        <f t="shared" si="56"/>
        <v>2986800128</v>
      </c>
      <c r="K101" s="26"/>
      <c r="L101" s="26"/>
      <c r="M101" s="26"/>
      <c r="N101" s="24">
        <v>2986800128</v>
      </c>
      <c r="O101" s="71">
        <f t="shared" si="57"/>
        <v>3.4148300944852969E-6</v>
      </c>
      <c r="P101" s="13">
        <f t="shared" si="66"/>
        <v>157573837.89030701</v>
      </c>
      <c r="Q101" s="13"/>
      <c r="R101" s="13"/>
      <c r="S101" s="13">
        <v>157573837.89030701</v>
      </c>
      <c r="T101" s="121">
        <f t="shared" si="58"/>
        <v>1.0697860674730442E-4</v>
      </c>
      <c r="U101" s="32">
        <f t="shared" si="59"/>
        <v>524.828125</v>
      </c>
      <c r="V101" s="32"/>
      <c r="W101" s="32"/>
      <c r="X101" s="32"/>
      <c r="Y101" s="33">
        <v>524.828125</v>
      </c>
      <c r="Z101" s="82">
        <f t="shared" si="60"/>
        <v>1.5877709295549067E-6</v>
      </c>
      <c r="AA101" s="111">
        <f t="shared" si="65"/>
        <v>26045541</v>
      </c>
      <c r="AB101" s="43"/>
      <c r="AC101" s="43"/>
      <c r="AD101" s="43"/>
      <c r="AE101" s="43"/>
      <c r="AF101" s="44">
        <v>26045541</v>
      </c>
      <c r="AG101" s="85">
        <f t="shared" si="61"/>
        <v>1.1057218290714199E-5</v>
      </c>
      <c r="AH101" s="15">
        <f t="shared" si="81"/>
        <v>0.3050709068775177</v>
      </c>
      <c r="AI101" s="15">
        <v>2.9270299248387321E-10</v>
      </c>
      <c r="AJ101" s="41"/>
      <c r="AK101" s="41"/>
      <c r="AL101" s="41">
        <v>1042254144</v>
      </c>
      <c r="AM101" s="10"/>
      <c r="AN101" s="98">
        <f t="shared" si="85"/>
        <v>3.9517477640568462E-5</v>
      </c>
      <c r="AO101" s="95">
        <f t="shared" si="86"/>
        <v>1048212860.6054024</v>
      </c>
      <c r="AP101" s="92">
        <f t="shared" si="63"/>
        <v>7.4985267946865773E-5</v>
      </c>
      <c r="AQ101" s="89">
        <f t="shared" si="64"/>
        <v>1048124830.2394773</v>
      </c>
    </row>
    <row r="102" spans="1:43" x14ac:dyDescent="0.35">
      <c r="A102" t="s">
        <v>113</v>
      </c>
      <c r="B102" s="145">
        <f t="shared" si="83"/>
        <v>9.1336221317986471E-6</v>
      </c>
      <c r="C102" s="8">
        <f t="shared" si="55"/>
        <v>4201584.3899999997</v>
      </c>
      <c r="D102" s="8"/>
      <c r="E102" s="8"/>
      <c r="F102" s="8"/>
      <c r="G102" s="8"/>
      <c r="H102" s="22">
        <v>4201584.3899999997</v>
      </c>
      <c r="I102" s="78">
        <f t="shared" si="84"/>
        <v>1.6660791768478351E-4</v>
      </c>
      <c r="J102" s="26">
        <f t="shared" si="56"/>
        <v>4343699968</v>
      </c>
      <c r="K102" s="26"/>
      <c r="L102" s="26"/>
      <c r="M102" s="26"/>
      <c r="N102" s="24">
        <v>4343699968</v>
      </c>
      <c r="O102" s="71">
        <f t="shared" si="57"/>
        <v>9.3469655237487416E-6</v>
      </c>
      <c r="P102" s="13">
        <f t="shared" si="66"/>
        <v>431306152.70844603</v>
      </c>
      <c r="Q102" s="13"/>
      <c r="R102" s="13"/>
      <c r="S102" s="13">
        <v>431306152.70844603</v>
      </c>
      <c r="T102" s="121">
        <f t="shared" si="58"/>
        <v>2.7449304961935772E-4</v>
      </c>
      <c r="U102" s="32">
        <f t="shared" si="59"/>
        <v>1346.6400146484375</v>
      </c>
      <c r="V102" s="32"/>
      <c r="W102" s="32"/>
      <c r="X102" s="32"/>
      <c r="Y102" s="33">
        <v>1346.6400146484375</v>
      </c>
      <c r="Z102" s="82">
        <f t="shared" si="60"/>
        <v>2.1524198133378488E-5</v>
      </c>
      <c r="AA102" s="111">
        <f t="shared" si="65"/>
        <v>353079512</v>
      </c>
      <c r="AB102" s="43"/>
      <c r="AC102" s="43"/>
      <c r="AD102" s="43"/>
      <c r="AE102" s="43"/>
      <c r="AF102" s="44">
        <v>353079512</v>
      </c>
      <c r="AG102" s="85">
        <f t="shared" si="61"/>
        <v>8.546693092408694E-6</v>
      </c>
      <c r="AH102" s="14">
        <f t="shared" ref="AH102:AH103" si="87">+AI102*AJ102</f>
        <v>0.23580500483512881</v>
      </c>
      <c r="AI102" s="14">
        <v>5.4672302575411687E-10</v>
      </c>
      <c r="AJ102" s="13">
        <v>431306152.70844603</v>
      </c>
      <c r="AK102" s="9"/>
      <c r="AL102" s="9"/>
      <c r="AM102" s="10"/>
      <c r="AN102" s="98">
        <f t="shared" si="85"/>
        <v>6.1696168446776967E-5</v>
      </c>
      <c r="AO102" s="95">
        <f t="shared" si="86"/>
        <v>1593069235.0328152</v>
      </c>
      <c r="AP102" s="92">
        <f t="shared" si="63"/>
        <v>1.5014931094262999E-4</v>
      </c>
      <c r="AQ102" s="89">
        <f t="shared" si="64"/>
        <v>1591669155.7828205</v>
      </c>
    </row>
    <row r="103" spans="1:43" x14ac:dyDescent="0.35">
      <c r="A103" s="51" t="s">
        <v>114</v>
      </c>
      <c r="B103" s="145">
        <f t="shared" si="83"/>
        <v>1.2750369525819096E-6</v>
      </c>
      <c r="C103" s="13">
        <f>+E103*D103</f>
        <v>586533.5</v>
      </c>
      <c r="D103" s="13">
        <v>9.9412457627118637E-3</v>
      </c>
      <c r="E103" s="13">
        <v>59000000</v>
      </c>
      <c r="F103" s="9"/>
      <c r="G103" s="9"/>
      <c r="H103" s="10"/>
      <c r="I103" s="78">
        <f t="shared" si="84"/>
        <v>3.1375389108401905E-6</v>
      </c>
      <c r="J103" s="26">
        <f t="shared" si="56"/>
        <v>81800000</v>
      </c>
      <c r="K103" s="26"/>
      <c r="L103" s="26"/>
      <c r="M103" s="26"/>
      <c r="N103" s="24">
        <v>81800000</v>
      </c>
      <c r="O103" s="71">
        <f t="shared" si="57"/>
        <v>1.2786067679260736E-6</v>
      </c>
      <c r="P103" s="13">
        <f t="shared" si="66"/>
        <v>59000000</v>
      </c>
      <c r="Q103" s="13"/>
      <c r="R103" s="13"/>
      <c r="S103" s="13">
        <v>59000000</v>
      </c>
      <c r="T103" s="121">
        <f t="shared" si="58"/>
        <v>8.8696231870031354E-7</v>
      </c>
      <c r="U103" s="13">
        <f>+V103*W103</f>
        <v>4.3513631820678711</v>
      </c>
      <c r="V103" s="13">
        <v>7.3751918340133403E-8</v>
      </c>
      <c r="W103" s="13">
        <v>59000000</v>
      </c>
      <c r="X103" s="9"/>
      <c r="Y103" s="10"/>
      <c r="Z103" s="82">
        <f t="shared" si="60"/>
        <v>7.4844906210946683E-7</v>
      </c>
      <c r="AA103" s="14">
        <f>+AB103*AC103</f>
        <v>12277439</v>
      </c>
      <c r="AB103" s="14">
        <v>0.20809218644067798</v>
      </c>
      <c r="AC103" s="37">
        <v>59000000</v>
      </c>
      <c r="AD103" s="9"/>
      <c r="AE103" s="9"/>
      <c r="AF103" s="10"/>
      <c r="AG103" s="85">
        <f t="shared" si="61"/>
        <v>1.1691344968720589E-6</v>
      </c>
      <c r="AH103" s="14">
        <f t="shared" si="87"/>
        <v>3.2256659120321274E-2</v>
      </c>
      <c r="AI103" s="14">
        <v>5.4672303593764875E-10</v>
      </c>
      <c r="AJ103" s="13">
        <v>59000000</v>
      </c>
      <c r="AK103" s="9"/>
      <c r="AL103" s="9"/>
      <c r="AM103" s="10"/>
      <c r="AN103" s="98">
        <f t="shared" si="85"/>
        <v>1.897060877116058E-6</v>
      </c>
      <c r="AO103" s="95">
        <f t="shared" si="86"/>
        <v>47128844.5</v>
      </c>
      <c r="AP103" s="92">
        <f t="shared" si="63"/>
        <v>1.7677026658221925E-6</v>
      </c>
      <c r="AQ103" s="89">
        <f t="shared" si="64"/>
        <v>46933334.783787727</v>
      </c>
    </row>
    <row r="104" spans="1:43" x14ac:dyDescent="0.35">
      <c r="A104" s="51" t="s">
        <v>115</v>
      </c>
      <c r="B104" s="145">
        <f t="shared" si="83"/>
        <v>9.2456980024271511E-7</v>
      </c>
      <c r="C104" s="8">
        <f t="shared" si="55"/>
        <v>425314.07410000003</v>
      </c>
      <c r="D104" s="8"/>
      <c r="E104" s="8"/>
      <c r="F104" s="8"/>
      <c r="G104" s="8"/>
      <c r="H104" s="22">
        <v>425314.07410000003</v>
      </c>
      <c r="I104" s="78">
        <f t="shared" si="84"/>
        <v>6.0015975948507468E-5</v>
      </c>
      <c r="J104" s="26">
        <f t="shared" si="56"/>
        <v>1564699904</v>
      </c>
      <c r="K104" s="26"/>
      <c r="L104" s="26"/>
      <c r="M104" s="26"/>
      <c r="N104" s="24">
        <v>1564699904</v>
      </c>
      <c r="O104" s="71">
        <f t="shared" si="57"/>
        <v>9.0143103264827982E-7</v>
      </c>
      <c r="P104" s="13">
        <f t="shared" si="66"/>
        <v>41595611.927281402</v>
      </c>
      <c r="Q104" s="13"/>
      <c r="R104" s="13"/>
      <c r="S104" s="13">
        <v>41595611.927281402</v>
      </c>
      <c r="T104" s="121">
        <f t="shared" si="58"/>
        <v>3.9409251295526538E-5</v>
      </c>
      <c r="U104" s="32">
        <f t="shared" si="59"/>
        <v>193.3385009765625</v>
      </c>
      <c r="V104" s="32"/>
      <c r="W104" s="32"/>
      <c r="X104" s="32"/>
      <c r="Y104" s="33">
        <v>193.3385009765625</v>
      </c>
      <c r="Z104" s="82">
        <f t="shared" si="60"/>
        <v>2.4598622573977173E-6</v>
      </c>
      <c r="AA104" s="40">
        <f>+AB104*AE104</f>
        <v>40351188</v>
      </c>
      <c r="AB104" s="40">
        <v>9.3369023947526289E-2</v>
      </c>
      <c r="AC104" s="42"/>
      <c r="AD104" s="42"/>
      <c r="AE104" s="42">
        <v>432168896</v>
      </c>
      <c r="AF104" s="10"/>
      <c r="AG104" s="85">
        <f t="shared" si="61"/>
        <v>4.5848568267805017E-6</v>
      </c>
      <c r="AH104" s="15">
        <f t="shared" ref="AH104:AH107" si="88">+AI104*AL104</f>
        <v>0.12649713456630707</v>
      </c>
      <c r="AI104" s="15">
        <v>2.9270300509157203E-10</v>
      </c>
      <c r="AJ104" s="41"/>
      <c r="AK104" s="41"/>
      <c r="AL104" s="41">
        <v>432168896</v>
      </c>
      <c r="AM104" s="10"/>
      <c r="AN104" s="98">
        <f t="shared" si="85"/>
        <v>2.0613992260466153E-5</v>
      </c>
      <c r="AO104" s="95">
        <f t="shared" si="86"/>
        <v>535573610.00046045</v>
      </c>
      <c r="AP104" s="92">
        <f t="shared" si="63"/>
        <v>3.3442219425560759E-5</v>
      </c>
      <c r="AQ104" s="89">
        <f t="shared" si="64"/>
        <v>535431903.08859414</v>
      </c>
    </row>
    <row r="105" spans="1:43" x14ac:dyDescent="0.35">
      <c r="A105" t="s">
        <v>116</v>
      </c>
      <c r="B105" s="145">
        <f t="shared" si="83"/>
        <v>5.6417054191119142E-6</v>
      </c>
      <c r="C105" s="8">
        <f t="shared" si="55"/>
        <v>2595257.5090000001</v>
      </c>
      <c r="D105" s="8"/>
      <c r="E105" s="8"/>
      <c r="F105" s="8"/>
      <c r="G105" s="8"/>
      <c r="H105" s="22">
        <v>2595257.5090000001</v>
      </c>
      <c r="I105" s="78">
        <f t="shared" si="84"/>
        <v>1.7534546737539336E-4</v>
      </c>
      <c r="J105" s="26">
        <f t="shared" si="56"/>
        <v>4571500032</v>
      </c>
      <c r="K105" s="26"/>
      <c r="L105" s="26"/>
      <c r="M105" s="26"/>
      <c r="N105" s="24">
        <v>4571500032</v>
      </c>
      <c r="O105" s="71">
        <f t="shared" si="57"/>
        <v>1.8195802643831337E-5</v>
      </c>
      <c r="P105" s="13">
        <f t="shared" si="66"/>
        <v>839626680.31811905</v>
      </c>
      <c r="Q105" s="13"/>
      <c r="R105" s="13"/>
      <c r="S105" s="13">
        <v>839626680.31811905</v>
      </c>
      <c r="T105" s="121">
        <f t="shared" si="58"/>
        <v>3.0988928937832159E-4</v>
      </c>
      <c r="U105" s="32">
        <f t="shared" si="59"/>
        <v>1520.291015625</v>
      </c>
      <c r="V105" s="32"/>
      <c r="W105" s="32"/>
      <c r="X105" s="32"/>
      <c r="Y105" s="33">
        <v>1520.291015625</v>
      </c>
      <c r="Z105" s="82">
        <f t="shared" si="60"/>
        <v>2.7371235099554601E-4</v>
      </c>
      <c r="AA105" s="111">
        <f t="shared" si="65"/>
        <v>4489933735</v>
      </c>
      <c r="AB105" s="43"/>
      <c r="AC105" s="43"/>
      <c r="AD105" s="43"/>
      <c r="AE105" s="43"/>
      <c r="AF105" s="44">
        <v>4489933735</v>
      </c>
      <c r="AG105" s="85">
        <f t="shared" si="61"/>
        <v>1.878202579050189E-5</v>
      </c>
      <c r="AH105" s="15">
        <f t="shared" si="88"/>
        <v>0.51819992065429688</v>
      </c>
      <c r="AI105" s="15">
        <v>2.9270299470608136E-10</v>
      </c>
      <c r="AJ105" s="41"/>
      <c r="AK105" s="41"/>
      <c r="AL105" s="41">
        <v>1770395008</v>
      </c>
      <c r="AM105" s="10"/>
      <c r="AN105" s="98">
        <f t="shared" si="85"/>
        <v>6.6394325146112212E-5</v>
      </c>
      <c r="AO105" s="95">
        <f t="shared" si="86"/>
        <v>1804573989.942373</v>
      </c>
      <c r="AP105" s="92">
        <f t="shared" si="63"/>
        <v>1.6781018646584876E-4</v>
      </c>
      <c r="AQ105" s="89">
        <f t="shared" si="64"/>
        <v>1803709410.8697116</v>
      </c>
    </row>
    <row r="106" spans="1:43" ht="15.5" x14ac:dyDescent="0.35">
      <c r="A106" s="49" t="s">
        <v>117</v>
      </c>
      <c r="B106" s="145">
        <f t="shared" si="83"/>
        <v>1.7950959675392098E-6</v>
      </c>
      <c r="C106" s="8">
        <f t="shared" si="55"/>
        <v>825767.37760000001</v>
      </c>
      <c r="D106" s="8"/>
      <c r="E106" s="8"/>
      <c r="F106" s="8"/>
      <c r="G106" s="8"/>
      <c r="H106" s="22">
        <v>825767.37760000001</v>
      </c>
      <c r="I106" s="78">
        <f t="shared" si="84"/>
        <v>1.8259095146159733E-4</v>
      </c>
      <c r="J106" s="26">
        <f t="shared" si="56"/>
        <v>4760399872</v>
      </c>
      <c r="K106" s="26"/>
      <c r="L106" s="26"/>
      <c r="M106" s="26"/>
      <c r="N106" s="24">
        <v>4760399872</v>
      </c>
      <c r="O106" s="71">
        <f t="shared" si="57"/>
        <v>7.913181660167659E-6</v>
      </c>
      <c r="P106" s="13">
        <f t="shared" si="66"/>
        <v>365145664.532323</v>
      </c>
      <c r="Q106" s="13"/>
      <c r="R106" s="13"/>
      <c r="S106" s="13">
        <v>365145664.532323</v>
      </c>
      <c r="T106" s="121">
        <f t="shared" si="58"/>
        <v>2.5540832825554876E-4</v>
      </c>
      <c r="U106" s="32">
        <f t="shared" si="59"/>
        <v>1253.011962890625</v>
      </c>
      <c r="V106" s="32"/>
      <c r="W106" s="32"/>
      <c r="X106" s="32"/>
      <c r="Y106" s="33">
        <v>1253.011962890625</v>
      </c>
      <c r="Z106" s="82">
        <f t="shared" si="60"/>
        <v>3.852263127745135E-4</v>
      </c>
      <c r="AA106" s="111">
        <f t="shared" si="65"/>
        <v>6319190972</v>
      </c>
      <c r="AB106" s="43"/>
      <c r="AC106" s="43"/>
      <c r="AD106" s="43"/>
      <c r="AE106" s="43"/>
      <c r="AF106" s="44">
        <v>6319190972</v>
      </c>
      <c r="AG106" s="85">
        <f t="shared" si="61"/>
        <v>5.222283177552714E-5</v>
      </c>
      <c r="AH106" s="15">
        <f t="shared" si="88"/>
        <v>1.4408385753631592</v>
      </c>
      <c r="AI106" s="15">
        <v>2.9270298722427253E-10</v>
      </c>
      <c r="AJ106" s="41"/>
      <c r="AK106" s="41"/>
      <c r="AL106" s="41">
        <v>4922527744</v>
      </c>
      <c r="AM106" s="10"/>
      <c r="AN106" s="98">
        <f t="shared" si="85"/>
        <v>6.4099743029768068E-5</v>
      </c>
      <c r="AO106" s="95">
        <f t="shared" si="86"/>
        <v>1708790434.6366408</v>
      </c>
      <c r="AP106" s="92">
        <f t="shared" si="63"/>
        <v>1.4863748712577125E-4</v>
      </c>
      <c r="AQ106" s="89">
        <f t="shared" si="64"/>
        <v>1708515596.5147619</v>
      </c>
    </row>
    <row r="107" spans="1:43" x14ac:dyDescent="0.35">
      <c r="A107" t="s">
        <v>118</v>
      </c>
      <c r="B107" s="145">
        <f t="shared" si="83"/>
        <v>1.1253324597751714E-4</v>
      </c>
      <c r="C107" s="8">
        <f t="shared" si="55"/>
        <v>51766749.579999998</v>
      </c>
      <c r="D107" s="8"/>
      <c r="E107" s="8"/>
      <c r="F107" s="8"/>
      <c r="G107" s="8"/>
      <c r="H107" s="22">
        <v>51766749.579999998</v>
      </c>
      <c r="I107" s="78">
        <f t="shared" si="84"/>
        <v>4.5438699036286082E-4</v>
      </c>
      <c r="J107" s="26">
        <f t="shared" si="56"/>
        <v>11846500352</v>
      </c>
      <c r="K107" s="26"/>
      <c r="L107" s="26"/>
      <c r="M107" s="26"/>
      <c r="N107" s="24">
        <v>11846500352</v>
      </c>
      <c r="O107" s="71">
        <f t="shared" si="57"/>
        <v>4.6188936177875945E-4</v>
      </c>
      <c r="P107" s="13">
        <f t="shared" si="66"/>
        <v>21313411620.016102</v>
      </c>
      <c r="Q107" s="13"/>
      <c r="R107" s="13"/>
      <c r="S107" s="13">
        <v>21313411620.016102</v>
      </c>
      <c r="T107" s="121">
        <f t="shared" si="58"/>
        <v>1.3619869534959726E-3</v>
      </c>
      <c r="U107" s="32">
        <f t="shared" si="59"/>
        <v>6681.79443359375</v>
      </c>
      <c r="V107" s="32"/>
      <c r="W107" s="32"/>
      <c r="X107" s="32"/>
      <c r="Y107" s="33">
        <v>6681.79443359375</v>
      </c>
      <c r="Z107" s="82">
        <f t="shared" si="60"/>
        <v>1.6207777289468745E-3</v>
      </c>
      <c r="AA107" s="111">
        <f t="shared" si="65"/>
        <v>26586979271</v>
      </c>
      <c r="AB107" s="43"/>
      <c r="AC107" s="43"/>
      <c r="AD107" s="43"/>
      <c r="AE107" s="43"/>
      <c r="AF107" s="44">
        <v>26586979271</v>
      </c>
      <c r="AG107" s="85">
        <f t="shared" si="61"/>
        <v>1.5856277267778379E-4</v>
      </c>
      <c r="AH107" s="15">
        <f t="shared" si="88"/>
        <v>4.374779224395752</v>
      </c>
      <c r="AI107" s="15">
        <v>2.9270298398241858E-10</v>
      </c>
      <c r="AJ107" s="41"/>
      <c r="AK107" s="41"/>
      <c r="AL107" s="41">
        <v>14946138112</v>
      </c>
      <c r="AM107" s="10"/>
      <c r="AN107" s="98">
        <f t="shared" si="85"/>
        <v>3.4293653270637913E-4</v>
      </c>
      <c r="AO107" s="95">
        <f t="shared" si="86"/>
        <v>11070559573.865366</v>
      </c>
      <c r="AP107" s="92">
        <f t="shared" si="63"/>
        <v>7.594211018791976E-4</v>
      </c>
      <c r="AQ107" s="89">
        <f t="shared" si="64"/>
        <v>11053306217.936846</v>
      </c>
    </row>
    <row r="108" spans="1:43" x14ac:dyDescent="0.35">
      <c r="A108" t="s">
        <v>119</v>
      </c>
      <c r="B108" s="145">
        <f t="shared" si="83"/>
        <v>1.8000793814599634E-6</v>
      </c>
      <c r="C108" s="13">
        <f t="shared" ref="C108:C109" si="89">+E108*D108</f>
        <v>828059.8125</v>
      </c>
      <c r="D108" s="13">
        <v>9.9412458801994823E-3</v>
      </c>
      <c r="E108" s="13">
        <v>83295375.899442494</v>
      </c>
      <c r="F108" s="9"/>
      <c r="G108" s="9"/>
      <c r="H108" s="10"/>
      <c r="I108" s="78">
        <f t="shared" si="84"/>
        <v>1.3118986078025093E-6</v>
      </c>
      <c r="J108" s="13">
        <f>+K108*L108</f>
        <v>34203020</v>
      </c>
      <c r="K108" s="13">
        <v>0.41062327446953661</v>
      </c>
      <c r="L108" s="13">
        <v>83295375.899442494</v>
      </c>
      <c r="M108" s="9"/>
      <c r="N108" s="10"/>
      <c r="O108" s="71">
        <f t="shared" si="57"/>
        <v>1.80511917562667E-6</v>
      </c>
      <c r="P108" s="13">
        <f t="shared" si="66"/>
        <v>83295375.899442494</v>
      </c>
      <c r="Q108" s="13"/>
      <c r="R108" s="13"/>
      <c r="S108" s="13">
        <v>83295375.899442494</v>
      </c>
      <c r="T108" s="121">
        <f t="shared" si="58"/>
        <v>1.2522010045362467E-6</v>
      </c>
      <c r="U108" s="13">
        <f>+V108*W108</f>
        <v>6.1431937217712393</v>
      </c>
      <c r="V108" s="13">
        <v>7.3751917863814537E-8</v>
      </c>
      <c r="W108" s="13">
        <v>83295375.899442494</v>
      </c>
      <c r="X108" s="9"/>
      <c r="Y108" s="10"/>
      <c r="Z108" s="82">
        <f t="shared" si="60"/>
        <v>1.056649877359162E-6</v>
      </c>
      <c r="AA108" s="14">
        <f t="shared" ref="AA108:AA109" si="90">+AB108*AC108</f>
        <v>17333116</v>
      </c>
      <c r="AB108" s="14">
        <v>0.20809217574004624</v>
      </c>
      <c r="AC108" s="37">
        <v>83295375.899442494</v>
      </c>
      <c r="AD108" s="9"/>
      <c r="AE108" s="9"/>
      <c r="AF108" s="10"/>
      <c r="AG108" s="85">
        <f t="shared" si="61"/>
        <v>1.6505676632001186E-6</v>
      </c>
      <c r="AH108" s="14">
        <f t="shared" ref="AH108:AH109" si="91">+AI108*AJ108</f>
        <v>4.5539498329162598E-2</v>
      </c>
      <c r="AI108" s="14">
        <v>5.467230063784057E-10</v>
      </c>
      <c r="AJ108" s="13">
        <v>83295375.899442494</v>
      </c>
      <c r="AK108" s="9"/>
      <c r="AL108" s="9"/>
      <c r="AM108" s="10"/>
      <c r="AN108" s="98">
        <f t="shared" si="85"/>
        <v>1.6390323882963809E-6</v>
      </c>
      <c r="AO108" s="95">
        <f t="shared" si="86"/>
        <v>39442151.903980829</v>
      </c>
      <c r="AP108" s="92">
        <f t="shared" si="63"/>
        <v>1.4564062626551421E-6</v>
      </c>
      <c r="AQ108" s="89">
        <f t="shared" si="64"/>
        <v>39166134.014212072</v>
      </c>
    </row>
    <row r="109" spans="1:43" ht="15.5" x14ac:dyDescent="0.35">
      <c r="A109" s="49" t="s">
        <v>120</v>
      </c>
      <c r="B109" s="145">
        <f t="shared" si="83"/>
        <v>4.5149456610159014E-7</v>
      </c>
      <c r="C109" s="13">
        <f t="shared" si="89"/>
        <v>207693.34375</v>
      </c>
      <c r="D109" s="13">
        <v>9.9412457666939458E-3</v>
      </c>
      <c r="E109" s="13">
        <v>20892084.214016002</v>
      </c>
      <c r="F109" s="9"/>
      <c r="G109" s="9"/>
      <c r="H109" s="10"/>
      <c r="I109" s="78">
        <f t="shared" si="84"/>
        <v>1.3440019979931575E-5</v>
      </c>
      <c r="J109" s="26">
        <f t="shared" si="56"/>
        <v>350400000</v>
      </c>
      <c r="K109" s="26"/>
      <c r="L109" s="26"/>
      <c r="M109" s="26"/>
      <c r="N109" s="24">
        <v>350400000</v>
      </c>
      <c r="O109" s="71">
        <f t="shared" si="57"/>
        <v>4.5275864868003972E-7</v>
      </c>
      <c r="P109" s="13">
        <f t="shared" si="66"/>
        <v>20892084.214016002</v>
      </c>
      <c r="Q109" s="13"/>
      <c r="R109" s="13"/>
      <c r="S109" s="13">
        <v>20892084.214016002</v>
      </c>
      <c r="T109" s="121">
        <f t="shared" si="58"/>
        <v>3.349696099707126E-5</v>
      </c>
      <c r="U109" s="32">
        <f t="shared" si="59"/>
        <v>164.33329772949219</v>
      </c>
      <c r="V109" s="32"/>
      <c r="W109" s="32"/>
      <c r="X109" s="32"/>
      <c r="Y109" s="33">
        <v>164.33329772949219</v>
      </c>
      <c r="Z109" s="82">
        <f t="shared" si="60"/>
        <v>2.6502815076622526E-7</v>
      </c>
      <c r="AA109" s="14">
        <f t="shared" si="90"/>
        <v>4347479.5</v>
      </c>
      <c r="AB109" s="14">
        <v>0.20809218723536352</v>
      </c>
      <c r="AC109" s="37">
        <v>20892084.214016002</v>
      </c>
      <c r="AD109" s="9"/>
      <c r="AE109" s="9"/>
      <c r="AF109" s="10"/>
      <c r="AG109" s="85">
        <f t="shared" si="61"/>
        <v>4.1399416323229553E-7</v>
      </c>
      <c r="AH109" s="14">
        <f t="shared" si="91"/>
        <v>1.1422183364629747E-2</v>
      </c>
      <c r="AI109" s="14">
        <v>5.4672301947581064E-10</v>
      </c>
      <c r="AJ109" s="13">
        <v>20892084.214016002</v>
      </c>
      <c r="AK109" s="9"/>
      <c r="AL109" s="9"/>
      <c r="AM109" s="10"/>
      <c r="AN109" s="98">
        <f t="shared" si="85"/>
        <v>4.7814243982377353E-6</v>
      </c>
      <c r="AO109" s="95">
        <f t="shared" si="86"/>
        <v>123833259.18592201</v>
      </c>
      <c r="AP109" s="92">
        <f t="shared" si="63"/>
        <v>1.5796579875227624E-5</v>
      </c>
      <c r="AQ109" s="89">
        <f t="shared" si="64"/>
        <v>123764082.84910458</v>
      </c>
    </row>
    <row r="110" spans="1:43" x14ac:dyDescent="0.35">
      <c r="A110" s="51" t="s">
        <v>121</v>
      </c>
      <c r="B110" s="145">
        <f t="shared" si="83"/>
        <v>1.0086777258002976E-6</v>
      </c>
      <c r="C110" s="8">
        <f t="shared" si="55"/>
        <v>464004.80839999998</v>
      </c>
      <c r="D110" s="8"/>
      <c r="E110" s="8"/>
      <c r="F110" s="8"/>
      <c r="G110" s="8"/>
      <c r="H110" s="22">
        <v>464004.80839999998</v>
      </c>
      <c r="I110" s="78">
        <f t="shared" si="84"/>
        <v>1.0666750042394404E-3</v>
      </c>
      <c r="J110" s="26">
        <f t="shared" si="56"/>
        <v>27809699840</v>
      </c>
      <c r="K110" s="26"/>
      <c r="L110" s="26"/>
      <c r="M110" s="26"/>
      <c r="N110" s="24">
        <v>27809699840</v>
      </c>
      <c r="O110" s="71">
        <f t="shared" si="57"/>
        <v>3.2897735134281689E-5</v>
      </c>
      <c r="P110" s="13">
        <f t="shared" si="66"/>
        <v>1518032300.1659901</v>
      </c>
      <c r="Q110" s="13"/>
      <c r="R110" s="13"/>
      <c r="S110" s="13">
        <v>1518032300.1659901</v>
      </c>
      <c r="T110" s="121">
        <f t="shared" si="58"/>
        <v>2.8110954220188781E-4</v>
      </c>
      <c r="U110" s="32">
        <f t="shared" si="59"/>
        <v>1379.0999755859375</v>
      </c>
      <c r="V110" s="32"/>
      <c r="W110" s="32"/>
      <c r="X110" s="32"/>
      <c r="Y110" s="33">
        <v>1379.0999755859375</v>
      </c>
      <c r="Z110" s="82">
        <f t="shared" si="60"/>
        <v>6.556739607169943E-4</v>
      </c>
      <c r="AA110" s="111">
        <f t="shared" si="65"/>
        <v>10755571039</v>
      </c>
      <c r="AB110" s="43"/>
      <c r="AC110" s="43"/>
      <c r="AD110" s="43"/>
      <c r="AE110" s="43"/>
      <c r="AF110" s="44">
        <v>10755571039</v>
      </c>
      <c r="AG110" s="85">
        <f t="shared" si="61"/>
        <v>1.3841503071953295E-4</v>
      </c>
      <c r="AH110" s="15">
        <f>+AI110*AL110</f>
        <v>3.8188989162445068</v>
      </c>
      <c r="AI110" s="15">
        <v>2.9270298921076921E-10</v>
      </c>
      <c r="AJ110" s="41"/>
      <c r="AK110" s="41"/>
      <c r="AL110" s="41">
        <v>13047010304</v>
      </c>
      <c r="AM110" s="10"/>
      <c r="AN110" s="98">
        <f t="shared" si="85"/>
        <v>3.6686047236650739E-4</v>
      </c>
      <c r="AO110" s="95">
        <f t="shared" si="86"/>
        <v>9776065381.6581287</v>
      </c>
      <c r="AP110" s="92">
        <f t="shared" si="63"/>
        <v>4.6022742719186994E-4</v>
      </c>
      <c r="AQ110" s="89">
        <f t="shared" si="64"/>
        <v>9775911173.0886555</v>
      </c>
    </row>
    <row r="111" spans="1:43" x14ac:dyDescent="0.35">
      <c r="A111" t="s">
        <v>122</v>
      </c>
      <c r="B111" s="145">
        <f t="shared" si="83"/>
        <v>7.0254626628194091E-7</v>
      </c>
      <c r="C111" s="13">
        <f>+E111*D111</f>
        <v>323180.375</v>
      </c>
      <c r="D111" s="13">
        <v>9.9412453532095272E-3</v>
      </c>
      <c r="E111" s="13">
        <v>32509043.235278498</v>
      </c>
      <c r="F111" s="9"/>
      <c r="G111" s="9"/>
      <c r="H111" s="10"/>
      <c r="I111" s="78">
        <f t="shared" si="84"/>
        <v>6.0219267604145468E-7</v>
      </c>
      <c r="J111" s="26">
        <f t="shared" si="56"/>
        <v>15700000</v>
      </c>
      <c r="K111" s="26"/>
      <c r="L111" s="26"/>
      <c r="M111" s="26"/>
      <c r="N111" s="24">
        <v>15700000</v>
      </c>
      <c r="O111" s="71">
        <f t="shared" si="57"/>
        <v>7.045132660920073E-7</v>
      </c>
      <c r="P111" s="13">
        <f t="shared" si="66"/>
        <v>32509043.235278498</v>
      </c>
      <c r="Q111" s="13"/>
      <c r="R111" s="13"/>
      <c r="S111" s="13">
        <v>32509043.235278498</v>
      </c>
      <c r="T111" s="121">
        <f t="shared" si="58"/>
        <v>4.8871687229599723E-7</v>
      </c>
      <c r="U111" s="13">
        <f>+V111*W111</f>
        <v>2.39760422706604</v>
      </c>
      <c r="V111" s="13">
        <v>7.3751916034987553E-8</v>
      </c>
      <c r="W111" s="13">
        <v>32509043.235278498</v>
      </c>
      <c r="X111" s="9"/>
      <c r="Y111" s="10"/>
      <c r="Z111" s="82">
        <f t="shared" si="60"/>
        <v>4.1239595816036511E-7</v>
      </c>
      <c r="AA111" s="14">
        <f>+AB111*AC111</f>
        <v>6764877.5</v>
      </c>
      <c r="AB111" s="14">
        <v>0.20809217456940782</v>
      </c>
      <c r="AC111" s="37">
        <v>32509043.235278498</v>
      </c>
      <c r="AD111" s="9"/>
      <c r="AE111" s="9"/>
      <c r="AF111" s="10"/>
      <c r="AG111" s="85">
        <f t="shared" si="61"/>
        <v>6.441939339774068E-7</v>
      </c>
      <c r="AH111" s="14">
        <f t="shared" ref="AH111:AH112" si="92">+AI111*AJ111</f>
        <v>1.7773441970348358E-2</v>
      </c>
      <c r="AI111" s="14">
        <v>5.4672301001651106E-10</v>
      </c>
      <c r="AJ111" s="13">
        <v>32509043.235278498</v>
      </c>
      <c r="AK111" s="9"/>
      <c r="AL111" s="9"/>
      <c r="AM111" s="10"/>
      <c r="AN111" s="98">
        <f t="shared" si="85"/>
        <v>6.6975073613846749E-7</v>
      </c>
      <c r="AO111" s="95">
        <f t="shared" si="86"/>
        <v>16177407.870092833</v>
      </c>
      <c r="AP111" s="92">
        <f t="shared" si="63"/>
        <v>5.9847427147648644E-7</v>
      </c>
      <c r="AQ111" s="89">
        <f t="shared" si="64"/>
        <v>16069681.877627576</v>
      </c>
    </row>
    <row r="112" spans="1:43" x14ac:dyDescent="0.35">
      <c r="A112" t="s">
        <v>123</v>
      </c>
      <c r="B112" s="145">
        <f t="shared" si="83"/>
        <v>7.9799589056388904E-7</v>
      </c>
      <c r="C112" s="13">
        <f>+E112*D112</f>
        <v>367088.4375</v>
      </c>
      <c r="D112" s="13">
        <v>9.9412452736675327E-3</v>
      </c>
      <c r="E112" s="13">
        <v>36925800.278999999</v>
      </c>
      <c r="F112" s="9"/>
      <c r="G112" s="9"/>
      <c r="H112" s="10"/>
      <c r="I112" s="78">
        <f t="shared" si="84"/>
        <v>5.8157973580921985E-7</v>
      </c>
      <c r="J112" s="13">
        <f>+K112*L112</f>
        <v>15162592</v>
      </c>
      <c r="K112" s="13">
        <v>0.41062324676611245</v>
      </c>
      <c r="L112" s="13">
        <v>36925800.278999999</v>
      </c>
      <c r="M112" s="9"/>
      <c r="N112" s="10"/>
      <c r="O112" s="71">
        <f t="shared" si="57"/>
        <v>8.0023013809857456E-7</v>
      </c>
      <c r="P112" s="13">
        <f t="shared" si="66"/>
        <v>36925800.278999999</v>
      </c>
      <c r="Q112" s="13"/>
      <c r="R112" s="13"/>
      <c r="S112" s="13">
        <v>36925800.278999999</v>
      </c>
      <c r="T112" s="121">
        <f t="shared" si="58"/>
        <v>5.5511509656119555E-7</v>
      </c>
      <c r="U112" s="13">
        <f>+V112*W112</f>
        <v>2.7233483791351318</v>
      </c>
      <c r="V112" s="13">
        <v>7.3751912174099095E-8</v>
      </c>
      <c r="W112" s="13">
        <v>36925800.278999999</v>
      </c>
      <c r="X112" s="9"/>
      <c r="Y112" s="10"/>
      <c r="Z112" s="82">
        <f t="shared" si="60"/>
        <v>4.6842506322183963E-7</v>
      </c>
      <c r="AA112" s="14">
        <f>+AB112*AC112</f>
        <v>7683970</v>
      </c>
      <c r="AB112" s="14">
        <v>0.20809217246321771</v>
      </c>
      <c r="AC112" s="37">
        <v>36925800.278999999</v>
      </c>
      <c r="AD112" s="9"/>
      <c r="AE112" s="9"/>
      <c r="AF112" s="10"/>
      <c r="AG112" s="85">
        <f t="shared" si="61"/>
        <v>7.3171566799770486E-7</v>
      </c>
      <c r="AH112" s="14">
        <f t="shared" si="92"/>
        <v>2.0188184455037117E-2</v>
      </c>
      <c r="AI112" s="14">
        <v>5.4672300403786507E-10</v>
      </c>
      <c r="AJ112" s="13">
        <v>36925800.278999999</v>
      </c>
      <c r="AK112" s="9"/>
      <c r="AL112" s="9"/>
      <c r="AM112" s="10"/>
      <c r="AN112" s="98">
        <f t="shared" si="85"/>
        <v>7.2660192149056118E-7</v>
      </c>
      <c r="AO112" s="95">
        <f t="shared" si="86"/>
        <v>17485160.238833334</v>
      </c>
      <c r="AP112" s="92">
        <f t="shared" si="63"/>
        <v>6.4564165682299672E-7</v>
      </c>
      <c r="AQ112" s="89">
        <f t="shared" si="64"/>
        <v>17362798.334116127</v>
      </c>
    </row>
    <row r="113" spans="1:43" x14ac:dyDescent="0.35">
      <c r="A113" s="51" t="s">
        <v>124</v>
      </c>
      <c r="B113" s="145">
        <f t="shared" si="83"/>
        <v>9.0388761235898381E-8</v>
      </c>
      <c r="C113" s="8">
        <f t="shared" si="55"/>
        <v>41580</v>
      </c>
      <c r="D113" s="8"/>
      <c r="E113" s="8"/>
      <c r="F113" s="8"/>
      <c r="G113" s="8"/>
      <c r="H113" s="22">
        <v>41580</v>
      </c>
      <c r="I113" s="78">
        <f t="shared" si="84"/>
        <v>1.0060837119726541E-4</v>
      </c>
      <c r="J113" s="26">
        <f t="shared" si="56"/>
        <v>2623000064</v>
      </c>
      <c r="K113" s="26"/>
      <c r="L113" s="26"/>
      <c r="M113" s="26"/>
      <c r="N113" s="24">
        <v>2623000064</v>
      </c>
      <c r="O113" s="71">
        <f t="shared" si="57"/>
        <v>1.152971271296137E-6</v>
      </c>
      <c r="P113" s="13">
        <f t="shared" si="66"/>
        <v>53202678.659999996</v>
      </c>
      <c r="Q113" s="13"/>
      <c r="R113" s="13"/>
      <c r="S113" s="13">
        <v>53202678.659999996</v>
      </c>
      <c r="T113" s="121">
        <f t="shared" si="58"/>
        <v>9.3198815169331191E-5</v>
      </c>
      <c r="U113" s="32">
        <f t="shared" si="59"/>
        <v>457.22561645507813</v>
      </c>
      <c r="V113" s="32"/>
      <c r="W113" s="32"/>
      <c r="X113" s="32"/>
      <c r="Y113" s="33">
        <v>457.22561645507813</v>
      </c>
      <c r="Z113" s="82">
        <f t="shared" si="60"/>
        <v>2.1556137483287933E-6</v>
      </c>
      <c r="AA113" s="40">
        <f>+AB113*AE113</f>
        <v>35360344</v>
      </c>
      <c r="AB113" s="40">
        <v>9.3369025866348404E-2</v>
      </c>
      <c r="AC113" s="42"/>
      <c r="AD113" s="42"/>
      <c r="AE113" s="42">
        <v>378716000</v>
      </c>
      <c r="AF113" s="10"/>
      <c r="AG113" s="85">
        <f t="shared" si="61"/>
        <v>4.0177778575055528E-6</v>
      </c>
      <c r="AH113" s="15">
        <f t="shared" ref="AH113:AH114" si="93">+AI113*AL113</f>
        <v>0.11085131019353867</v>
      </c>
      <c r="AI113" s="15">
        <v>2.9270300223264573E-10</v>
      </c>
      <c r="AJ113" s="41"/>
      <c r="AK113" s="41"/>
      <c r="AL113" s="41">
        <v>378716000</v>
      </c>
      <c r="AM113" s="10"/>
      <c r="AN113" s="98">
        <f t="shared" si="85"/>
        <v>3.3950577076599151E-5</v>
      </c>
      <c r="AO113" s="95">
        <f t="shared" si="86"/>
        <v>892081440.88666666</v>
      </c>
      <c r="AP113" s="92">
        <f t="shared" si="63"/>
        <v>6.4986719212630916E-5</v>
      </c>
      <c r="AQ113" s="89">
        <f t="shared" si="64"/>
        <v>892067733.29520547</v>
      </c>
    </row>
    <row r="114" spans="1:43" x14ac:dyDescent="0.35">
      <c r="A114" s="51" t="s">
        <v>125</v>
      </c>
      <c r="B114" s="145">
        <f t="shared" si="83"/>
        <v>2.4358544948443776E-7</v>
      </c>
      <c r="C114" s="8">
        <f t="shared" si="55"/>
        <v>112052.4593</v>
      </c>
      <c r="D114" s="8"/>
      <c r="E114" s="8"/>
      <c r="F114" s="8"/>
      <c r="G114" s="8"/>
      <c r="H114" s="22">
        <v>112052.4593</v>
      </c>
      <c r="I114" s="78">
        <f t="shared" si="84"/>
        <v>7.311846608968093E-5</v>
      </c>
      <c r="J114" s="26">
        <f t="shared" si="56"/>
        <v>1906300032</v>
      </c>
      <c r="K114" s="26"/>
      <c r="L114" s="26"/>
      <c r="M114" s="26"/>
      <c r="N114" s="24">
        <v>1906300032</v>
      </c>
      <c r="O114" s="71">
        <f t="shared" si="57"/>
        <v>3.0199588138765147E-6</v>
      </c>
      <c r="P114" s="13">
        <f t="shared" si="66"/>
        <v>139352906.998703</v>
      </c>
      <c r="Q114" s="13"/>
      <c r="R114" s="13"/>
      <c r="S114" s="13">
        <v>139352906.998703</v>
      </c>
      <c r="T114" s="121">
        <f t="shared" si="58"/>
        <v>3.1131880032690204E-5</v>
      </c>
      <c r="U114" s="32">
        <f t="shared" si="59"/>
        <v>152.73040771484375</v>
      </c>
      <c r="V114" s="32"/>
      <c r="W114" s="32"/>
      <c r="X114" s="32"/>
      <c r="Y114" s="33">
        <v>152.73040771484375</v>
      </c>
      <c r="Z114" s="82">
        <f t="shared" si="60"/>
        <v>2.7891858701441558E-6</v>
      </c>
      <c r="AA114" s="111">
        <f t="shared" si="65"/>
        <v>45753360</v>
      </c>
      <c r="AB114" s="43"/>
      <c r="AC114" s="43"/>
      <c r="AD114" s="43"/>
      <c r="AE114" s="43"/>
      <c r="AF114" s="44">
        <v>45753360</v>
      </c>
      <c r="AG114" s="85">
        <f t="shared" si="61"/>
        <v>2.3461715736458306E-6</v>
      </c>
      <c r="AH114" s="15">
        <f t="shared" si="93"/>
        <v>6.4731352031230927E-2</v>
      </c>
      <c r="AI114" s="15">
        <v>2.9270299675680696E-10</v>
      </c>
      <c r="AJ114" s="41"/>
      <c r="AK114" s="41"/>
      <c r="AL114" s="41">
        <v>221150288</v>
      </c>
      <c r="AM114" s="10"/>
      <c r="AN114" s="98">
        <f t="shared" si="85"/>
        <v>2.5460670117680628E-5</v>
      </c>
      <c r="AO114" s="95">
        <f t="shared" si="86"/>
        <v>681921663.81933439</v>
      </c>
      <c r="AP114" s="92">
        <f t="shared" si="63"/>
        <v>3.5756768312082549E-5</v>
      </c>
      <c r="AQ114" s="89">
        <f t="shared" si="64"/>
        <v>681884363.90970361</v>
      </c>
    </row>
    <row r="115" spans="1:43" ht="15" thickBot="1" x14ac:dyDescent="0.4">
      <c r="A115" s="52" t="s">
        <v>126</v>
      </c>
      <c r="B115" s="146">
        <f t="shared" si="83"/>
        <v>4.4805108157190314E-8</v>
      </c>
      <c r="C115" s="17">
        <f t="shared" si="55"/>
        <v>20610.929629999999</v>
      </c>
      <c r="D115" s="17"/>
      <c r="E115" s="17"/>
      <c r="F115" s="17"/>
      <c r="G115" s="17"/>
      <c r="H115" s="23">
        <v>20610.929629999999</v>
      </c>
      <c r="I115" s="79">
        <f t="shared" si="84"/>
        <v>5.5271315043040526E-6</v>
      </c>
      <c r="J115" s="28">
        <f t="shared" si="56"/>
        <v>144100000</v>
      </c>
      <c r="K115" s="28"/>
      <c r="L115" s="28"/>
      <c r="M115" s="28"/>
      <c r="N115" s="25">
        <v>144100000</v>
      </c>
      <c r="O115" s="72">
        <f t="shared" si="57"/>
        <v>1.8048423052623731E-8</v>
      </c>
      <c r="P115" s="31">
        <f t="shared" si="66"/>
        <v>832826</v>
      </c>
      <c r="Q115" s="31"/>
      <c r="R115" s="31"/>
      <c r="S115" s="31">
        <v>832826</v>
      </c>
      <c r="T115" s="122">
        <f t="shared" si="58"/>
        <v>3.0082303371133958E-6</v>
      </c>
      <c r="U115" s="34">
        <f t="shared" si="59"/>
        <v>14.758127212524414</v>
      </c>
      <c r="V115" s="34"/>
      <c r="W115" s="34"/>
      <c r="X115" s="34"/>
      <c r="Y115" s="35">
        <v>14.758127212524414</v>
      </c>
      <c r="Z115" s="116">
        <f t="shared" si="60"/>
        <v>4.7848084866428203E-7</v>
      </c>
      <c r="AA115" s="38">
        <f>+AB115*AE115</f>
        <v>7848923.5000000009</v>
      </c>
      <c r="AB115" s="38">
        <v>9.3369022956275041E-2</v>
      </c>
      <c r="AC115" s="39"/>
      <c r="AD115" s="39"/>
      <c r="AE115" s="39">
        <v>84063464</v>
      </c>
      <c r="AF115" s="18"/>
      <c r="AG115" s="109">
        <f t="shared" si="61"/>
        <v>8.9182480197770064E-7</v>
      </c>
      <c r="AH115" s="19">
        <f>+AI115*AL115</f>
        <v>2.4605628103017804E-2</v>
      </c>
      <c r="AI115" s="19">
        <v>2.9270299999792782E-10</v>
      </c>
      <c r="AJ115" s="45"/>
      <c r="AK115" s="45"/>
      <c r="AL115" s="45">
        <v>84063464</v>
      </c>
      <c r="AM115" s="18"/>
      <c r="AN115" s="99">
        <f t="shared" si="85"/>
        <v>1.8633283451712889E-6</v>
      </c>
      <c r="AO115" s="96">
        <f t="shared" si="86"/>
        <v>48317812.309876673</v>
      </c>
      <c r="AP115" s="93">
        <f t="shared" si="63"/>
        <v>2.8511367548233573E-6</v>
      </c>
      <c r="AQ115" s="90">
        <f t="shared" si="64"/>
        <v>48310946.91937574</v>
      </c>
    </row>
    <row r="116" spans="1:43" x14ac:dyDescent="0.35">
      <c r="A116" s="62" t="s">
        <v>224</v>
      </c>
      <c r="B116" s="64">
        <f>+SUM(B4:B115)</f>
        <v>0.99328977560492471</v>
      </c>
      <c r="I116" s="124">
        <f>+SUM(I4:I115)</f>
        <v>0.93617649825066163</v>
      </c>
      <c r="O116" s="125">
        <f>+SUM(O4:O115)</f>
        <v>0.99275235321900834</v>
      </c>
      <c r="T116" s="80">
        <f>+SUM(T4:T115)</f>
        <v>0.94939459027830508</v>
      </c>
      <c r="Z116" s="83">
        <f>+SUM(Z4:Z115)</f>
        <v>0.94235477168667769</v>
      </c>
      <c r="AG116" s="86">
        <f>+SUM(AG4:AG115)</f>
        <v>0.98987987205784933</v>
      </c>
    </row>
    <row r="117" spans="1:43" ht="44" thickBot="1" x14ac:dyDescent="0.4">
      <c r="A117" s="63" t="s">
        <v>127</v>
      </c>
      <c r="B117" s="57">
        <f>C117/SUM($C$4:$C$117)</f>
        <v>6.7102243950751313E-3</v>
      </c>
      <c r="C117" s="58">
        <f>SUM('GSW Alternatives (All)'!C114:C260)</f>
        <v>3086790066.9537354</v>
      </c>
      <c r="I117" s="59">
        <f>J117/SUM(J$4:J$117)</f>
        <v>6.3823501749338499E-2</v>
      </c>
      <c r="J117" s="159">
        <f>SUM('GSW Alternatives (All)'!D114:D260)</f>
        <v>1663967393378.9844</v>
      </c>
      <c r="O117" s="65">
        <f t="shared" si="57"/>
        <v>7.2476467809915839E-3</v>
      </c>
      <c r="P117" s="31">
        <f>SUM('GSW Alternatives (All)'!E114:E260)</f>
        <v>334435239047.02734</v>
      </c>
      <c r="T117" s="81">
        <f t="shared" ref="T117" si="94">U117/SUM(U$4:U$117)</f>
        <v>5.0605409721695124E-2</v>
      </c>
      <c r="U117" s="32">
        <f>SUM('GSW Alternatives (All)'!F114:F260)</f>
        <v>248265.92069786182</v>
      </c>
      <c r="Z117" s="84">
        <f t="shared" ref="Z117" si="95">AA117/SUM(AA$4:AA$117)</f>
        <v>5.7645228313322222E-2</v>
      </c>
      <c r="AA117" s="111">
        <f>SUM('GSW Alternatives (All)'!G114:G260)</f>
        <v>945603127971.28516</v>
      </c>
      <c r="AG117" s="87">
        <f t="shared" ref="AG117" si="96">AH117/SUM(AH$4:AH$117)</f>
        <v>1.0120127942150791E-2</v>
      </c>
      <c r="AH117" s="103">
        <f>SUM('GSW Alternatives (All)'!H114:H260)</f>
        <v>279.21639311590661</v>
      </c>
    </row>
    <row r="118" spans="1:43" x14ac:dyDescent="0.35">
      <c r="A118" s="62" t="s">
        <v>132</v>
      </c>
      <c r="B118" s="61">
        <f>+SUM(B116:B117)</f>
        <v>0.99999999999999989</v>
      </c>
      <c r="I118" s="60">
        <f>+SUM(I116:I117)</f>
        <v>1.0000000000000002</v>
      </c>
      <c r="O118" s="66">
        <f>+SUM(O116:O117)</f>
        <v>0.99999999999999989</v>
      </c>
      <c r="T118" s="80">
        <f>+SUM(T116:T117)</f>
        <v>1.0000000000000002</v>
      </c>
      <c r="Z118" s="83">
        <f>+SUM(Z116:Z117)</f>
        <v>0.99999999999999989</v>
      </c>
      <c r="AG118" s="86">
        <f>+SUM(AG116:AG117)</f>
        <v>1.0000000000000002</v>
      </c>
    </row>
    <row r="121" spans="1:43" x14ac:dyDescent="0.35">
      <c r="A121" s="123" t="s">
        <v>139</v>
      </c>
    </row>
    <row r="122" spans="1:43" x14ac:dyDescent="0.35">
      <c r="A122" s="160" t="s">
        <v>425</v>
      </c>
    </row>
    <row r="123" spans="1:43" x14ac:dyDescent="0.35">
      <c r="A123" t="s">
        <v>426</v>
      </c>
    </row>
    <row r="124" spans="1:43" x14ac:dyDescent="0.35">
      <c r="A124" t="s">
        <v>427</v>
      </c>
    </row>
    <row r="125" spans="1:43" x14ac:dyDescent="0.35">
      <c r="A125" t="s">
        <v>428</v>
      </c>
    </row>
    <row r="126" spans="1:43" x14ac:dyDescent="0.35">
      <c r="A126" t="s">
        <v>431</v>
      </c>
    </row>
    <row r="127" spans="1:43" x14ac:dyDescent="0.35">
      <c r="A127" t="s">
        <v>429</v>
      </c>
    </row>
    <row r="128" spans="1:43" x14ac:dyDescent="0.35">
      <c r="A128" t="s">
        <v>430</v>
      </c>
    </row>
    <row r="129" spans="1:31" x14ac:dyDescent="0.35">
      <c r="A129" t="s">
        <v>432</v>
      </c>
    </row>
    <row r="131" spans="1:31" x14ac:dyDescent="0.35">
      <c r="A131" s="123" t="s">
        <v>140</v>
      </c>
      <c r="B131" s="161"/>
      <c r="C131" s="161"/>
      <c r="D131" s="161"/>
      <c r="E131" s="161"/>
      <c r="F131" s="161"/>
      <c r="G131" s="161"/>
      <c r="H131" s="161"/>
      <c r="I131" s="161"/>
      <c r="J131" s="161"/>
      <c r="K131" s="161"/>
      <c r="L131" s="161"/>
      <c r="M131" s="161"/>
      <c r="N131" s="161"/>
      <c r="O131" s="161"/>
    </row>
    <row r="132" spans="1:31" ht="14.5" customHeight="1" x14ac:dyDescent="0.35">
      <c r="A132" s="180" t="s">
        <v>437</v>
      </c>
      <c r="B132" s="180"/>
      <c r="C132" s="180"/>
      <c r="D132" s="180"/>
      <c r="E132" s="180"/>
      <c r="F132" s="180"/>
      <c r="G132" s="180"/>
      <c r="H132" s="180"/>
      <c r="I132" s="180"/>
      <c r="J132" s="180"/>
      <c r="K132" s="180"/>
      <c r="L132" s="180"/>
      <c r="M132" s="180"/>
      <c r="N132" s="180"/>
      <c r="O132" s="180"/>
      <c r="Q132" s="163"/>
      <c r="R132" s="163"/>
      <c r="S132" s="163"/>
      <c r="T132" s="163"/>
      <c r="U132" s="163"/>
      <c r="V132" s="163"/>
      <c r="W132" s="163"/>
      <c r="X132" s="163"/>
      <c r="Y132" s="163"/>
      <c r="Z132" s="163"/>
      <c r="AA132" s="163"/>
      <c r="AB132" s="163"/>
      <c r="AC132" s="163"/>
      <c r="AD132" s="163"/>
      <c r="AE132" s="163"/>
    </row>
    <row r="133" spans="1:31" x14ac:dyDescent="0.35">
      <c r="A133" s="180"/>
      <c r="B133" s="180"/>
      <c r="C133" s="180"/>
      <c r="D133" s="180"/>
      <c r="E133" s="180"/>
      <c r="F133" s="180"/>
      <c r="G133" s="180"/>
      <c r="H133" s="180"/>
      <c r="I133" s="180"/>
      <c r="J133" s="180"/>
      <c r="K133" s="180"/>
      <c r="L133" s="180"/>
      <c r="M133" s="180"/>
      <c r="N133" s="180"/>
      <c r="O133" s="180"/>
      <c r="Q133" s="163"/>
      <c r="R133" s="163"/>
      <c r="S133" s="163"/>
      <c r="T133" s="163"/>
      <c r="U133" s="163"/>
      <c r="V133" s="163"/>
      <c r="W133" s="163"/>
      <c r="X133" s="163"/>
      <c r="Y133" s="163"/>
      <c r="Z133" s="163"/>
      <c r="AA133" s="163"/>
      <c r="AB133" s="163"/>
      <c r="AC133" s="163"/>
      <c r="AD133" s="163"/>
      <c r="AE133" s="163"/>
    </row>
    <row r="134" spans="1:31" x14ac:dyDescent="0.35">
      <c r="A134" s="180"/>
      <c r="B134" s="180"/>
      <c r="C134" s="180"/>
      <c r="D134" s="180"/>
      <c r="E134" s="180"/>
      <c r="F134" s="180"/>
      <c r="G134" s="180"/>
      <c r="H134" s="180"/>
      <c r="I134" s="180"/>
      <c r="J134" s="180"/>
      <c r="K134" s="180"/>
      <c r="L134" s="180"/>
      <c r="M134" s="180"/>
      <c r="N134" s="180"/>
      <c r="O134" s="180"/>
      <c r="Q134" s="163"/>
      <c r="R134" s="163"/>
      <c r="S134" s="163"/>
      <c r="T134" s="163"/>
      <c r="U134" s="163"/>
      <c r="V134" s="163"/>
      <c r="W134" s="163"/>
      <c r="X134" s="163"/>
      <c r="Y134" s="163"/>
      <c r="Z134" s="163"/>
      <c r="AA134" s="163"/>
      <c r="AB134" s="163"/>
      <c r="AC134" s="163"/>
      <c r="AD134" s="163"/>
      <c r="AE134" s="163"/>
    </row>
    <row r="135" spans="1:31" ht="71.150000000000006" customHeight="1" x14ac:dyDescent="0.35">
      <c r="A135" s="180"/>
      <c r="B135" s="180"/>
      <c r="C135" s="180"/>
      <c r="D135" s="180"/>
      <c r="E135" s="180"/>
      <c r="F135" s="180"/>
      <c r="G135" s="180"/>
      <c r="H135" s="180"/>
      <c r="I135" s="180"/>
      <c r="J135" s="180"/>
      <c r="K135" s="180"/>
      <c r="L135" s="180"/>
      <c r="M135" s="180"/>
      <c r="N135" s="180"/>
      <c r="O135" s="180"/>
      <c r="Q135" s="163"/>
      <c r="R135" s="163"/>
      <c r="S135" s="163"/>
      <c r="T135" s="163"/>
      <c r="U135" s="163"/>
      <c r="V135" s="163"/>
      <c r="W135" s="163"/>
      <c r="X135" s="163"/>
      <c r="Y135" s="163"/>
      <c r="Z135" s="163"/>
      <c r="AA135" s="163"/>
      <c r="AB135" s="163"/>
      <c r="AC135" s="163"/>
      <c r="AD135" s="163"/>
      <c r="AE135" s="163"/>
    </row>
    <row r="136" spans="1:31" x14ac:dyDescent="0.35">
      <c r="A136" s="161"/>
      <c r="B136" s="161"/>
      <c r="C136" s="161"/>
      <c r="D136" s="161"/>
      <c r="E136" s="161"/>
      <c r="F136" s="161"/>
      <c r="G136" s="161"/>
      <c r="H136" s="161"/>
      <c r="I136" s="161"/>
      <c r="J136" s="161"/>
      <c r="K136" s="161"/>
      <c r="L136" s="161"/>
      <c r="M136" s="161"/>
      <c r="N136" s="161"/>
      <c r="O136" s="161"/>
    </row>
    <row r="137" spans="1:31" ht="59.25" customHeight="1" x14ac:dyDescent="0.35">
      <c r="A137" s="180" t="s">
        <v>434</v>
      </c>
      <c r="B137" s="180"/>
      <c r="C137" s="180"/>
      <c r="D137" s="180"/>
      <c r="E137" s="180"/>
      <c r="F137" s="180"/>
      <c r="G137" s="180"/>
      <c r="H137" s="180"/>
      <c r="I137" s="180"/>
      <c r="J137" s="180"/>
      <c r="K137" s="180"/>
      <c r="L137" s="180"/>
      <c r="M137" s="180"/>
      <c r="N137" s="180"/>
      <c r="O137" s="180"/>
    </row>
    <row r="138" spans="1:31" x14ac:dyDescent="0.35">
      <c r="A138" s="203" t="s">
        <v>435</v>
      </c>
      <c r="B138" s="203"/>
      <c r="C138" s="203"/>
      <c r="D138" s="203"/>
      <c r="E138" s="203"/>
      <c r="F138" s="203"/>
      <c r="G138" s="203"/>
      <c r="H138" s="203"/>
      <c r="I138" s="203"/>
      <c r="J138" s="203"/>
      <c r="K138" s="203"/>
      <c r="L138" s="203"/>
      <c r="M138" s="203"/>
      <c r="N138" s="203"/>
      <c r="O138" s="203"/>
    </row>
    <row r="140" spans="1:31" ht="60" customHeight="1" x14ac:dyDescent="0.35">
      <c r="A140" s="182" t="s">
        <v>436</v>
      </c>
      <c r="B140" s="182"/>
      <c r="C140" s="182"/>
      <c r="D140" s="182"/>
      <c r="E140" s="182"/>
      <c r="F140" s="182"/>
      <c r="G140" s="182"/>
      <c r="H140" s="182"/>
      <c r="I140" s="182"/>
      <c r="J140" s="182"/>
      <c r="K140" s="182"/>
      <c r="L140" s="182"/>
      <c r="M140" s="182"/>
      <c r="N140" s="182"/>
      <c r="O140" s="182"/>
      <c r="P140" s="126"/>
    </row>
    <row r="141" spans="1:31" x14ac:dyDescent="0.35">
      <c r="A141" s="165"/>
      <c r="B141" s="164"/>
      <c r="C141" s="164"/>
      <c r="D141" s="164"/>
      <c r="F141" s="161"/>
      <c r="G141" s="161"/>
      <c r="H141" s="161"/>
      <c r="I141" s="161"/>
      <c r="J141" s="161"/>
      <c r="K141" s="161"/>
      <c r="L141" s="161"/>
      <c r="M141" s="161"/>
      <c r="N141" s="161"/>
      <c r="P141" s="162"/>
    </row>
    <row r="142" spans="1:31" ht="15.65" customHeight="1" x14ac:dyDescent="0.35">
      <c r="A142" s="182" t="s">
        <v>438</v>
      </c>
      <c r="B142" s="182"/>
      <c r="C142" s="182"/>
      <c r="D142" s="182"/>
      <c r="E142" s="182"/>
      <c r="F142" s="182"/>
      <c r="G142" s="182"/>
      <c r="H142" s="182"/>
      <c r="I142" s="182"/>
      <c r="J142" s="182"/>
      <c r="K142" s="182"/>
      <c r="L142" s="182"/>
      <c r="M142" s="182"/>
      <c r="N142" s="182"/>
      <c r="O142" s="182"/>
      <c r="P142" s="162"/>
    </row>
    <row r="143" spans="1:31" x14ac:dyDescent="0.35">
      <c r="E143" s="162"/>
      <c r="F143" s="161"/>
      <c r="G143" s="161"/>
      <c r="H143" s="161"/>
      <c r="I143" s="161"/>
      <c r="J143" s="161"/>
      <c r="K143" s="161"/>
      <c r="L143" s="161"/>
      <c r="M143" s="161"/>
      <c r="N143" s="161"/>
      <c r="O143" s="161"/>
    </row>
    <row r="144" spans="1:31" ht="30.65" customHeight="1" x14ac:dyDescent="0.35">
      <c r="A144" s="181" t="s">
        <v>439</v>
      </c>
      <c r="B144" s="181"/>
      <c r="C144" s="181"/>
      <c r="D144" s="181"/>
      <c r="E144" s="181"/>
      <c r="F144" s="181"/>
      <c r="G144" s="181"/>
      <c r="H144" s="181"/>
      <c r="I144" s="181"/>
      <c r="J144" s="181"/>
      <c r="K144" s="181"/>
      <c r="L144" s="181"/>
      <c r="M144" s="181"/>
      <c r="N144" s="181"/>
      <c r="O144" s="181"/>
    </row>
    <row r="145" spans="1:15" x14ac:dyDescent="0.35">
      <c r="A145" s="165"/>
      <c r="B145" s="165"/>
      <c r="C145" s="165"/>
      <c r="D145" s="165"/>
      <c r="E145" s="165"/>
      <c r="F145" s="165"/>
      <c r="G145" s="165"/>
      <c r="H145" s="165"/>
      <c r="I145" s="165"/>
      <c r="J145" s="165"/>
      <c r="K145" s="165"/>
      <c r="L145" s="165"/>
      <c r="M145" s="165"/>
      <c r="N145" s="165"/>
      <c r="O145" s="165"/>
    </row>
    <row r="146" spans="1:15" ht="58.5" customHeight="1" x14ac:dyDescent="0.35">
      <c r="A146" s="181" t="s">
        <v>440</v>
      </c>
      <c r="B146" s="181"/>
      <c r="C146" s="181"/>
      <c r="D146" s="181"/>
      <c r="E146" s="181"/>
      <c r="F146" s="181"/>
      <c r="G146" s="181"/>
      <c r="H146" s="181"/>
      <c r="I146" s="181"/>
      <c r="J146" s="181"/>
      <c r="K146" s="181"/>
      <c r="L146" s="181"/>
      <c r="M146" s="181"/>
      <c r="N146" s="181"/>
      <c r="O146" s="181"/>
    </row>
    <row r="147" spans="1:15" x14ac:dyDescent="0.35">
      <c r="A147" s="165"/>
      <c r="B147" s="165"/>
      <c r="C147" s="165"/>
      <c r="D147" s="165"/>
      <c r="E147" s="165"/>
      <c r="F147" s="165"/>
      <c r="G147" s="165"/>
      <c r="H147" s="165"/>
      <c r="I147" s="165"/>
      <c r="J147" s="165"/>
      <c r="K147" s="165"/>
      <c r="L147" s="165"/>
      <c r="M147" s="165"/>
      <c r="N147" s="165"/>
      <c r="O147" s="165"/>
    </row>
    <row r="148" spans="1:15" x14ac:dyDescent="0.35">
      <c r="A148" s="181" t="s">
        <v>441</v>
      </c>
      <c r="B148" s="181"/>
      <c r="C148" s="181"/>
      <c r="D148" s="181"/>
      <c r="E148" s="181"/>
      <c r="F148" s="181"/>
      <c r="G148" s="181"/>
      <c r="H148" s="181"/>
      <c r="I148" s="181"/>
      <c r="J148" s="181"/>
      <c r="K148" s="181"/>
      <c r="L148" s="181"/>
      <c r="M148" s="181"/>
      <c r="N148" s="181"/>
      <c r="O148" s="181"/>
    </row>
    <row r="149" spans="1:15" x14ac:dyDescent="0.35">
      <c r="A149" s="165"/>
      <c r="B149" s="165"/>
      <c r="C149" s="165"/>
      <c r="D149" s="165"/>
      <c r="E149" s="165"/>
      <c r="F149" s="165"/>
      <c r="G149" s="165"/>
      <c r="H149" s="165"/>
      <c r="I149" s="165"/>
      <c r="J149" s="165"/>
      <c r="K149" s="165"/>
      <c r="L149" s="165"/>
      <c r="M149" s="165"/>
      <c r="N149" s="165"/>
      <c r="O149" s="165"/>
    </row>
    <row r="150" spans="1:15" ht="28.5" customHeight="1" x14ac:dyDescent="0.35">
      <c r="A150" s="181" t="s">
        <v>442</v>
      </c>
      <c r="B150" s="181"/>
      <c r="C150" s="181"/>
      <c r="D150" s="181"/>
      <c r="E150" s="181"/>
      <c r="F150" s="181"/>
      <c r="G150" s="181"/>
      <c r="H150" s="181"/>
      <c r="I150" s="181"/>
      <c r="J150" s="181"/>
      <c r="K150" s="181"/>
      <c r="L150" s="181"/>
      <c r="M150" s="181"/>
      <c r="N150" s="181"/>
      <c r="O150" s="181"/>
    </row>
    <row r="151" spans="1:15" ht="28.5" customHeight="1" x14ac:dyDescent="0.35">
      <c r="A151" s="165"/>
      <c r="B151" s="165"/>
      <c r="C151" s="165"/>
      <c r="D151" s="165"/>
      <c r="E151" s="165"/>
      <c r="F151" s="165"/>
      <c r="G151" s="165"/>
      <c r="H151" s="165"/>
      <c r="I151" s="165"/>
      <c r="J151" s="165"/>
      <c r="K151" s="165"/>
      <c r="L151" s="165"/>
      <c r="M151" s="165"/>
      <c r="N151" s="165"/>
      <c r="O151" s="165"/>
    </row>
    <row r="152" spans="1:15" ht="59.5" customHeight="1" x14ac:dyDescent="0.35">
      <c r="A152" s="181" t="s">
        <v>443</v>
      </c>
      <c r="B152" s="181"/>
      <c r="C152" s="181"/>
      <c r="D152" s="181"/>
      <c r="E152" s="181"/>
      <c r="F152" s="181"/>
      <c r="G152" s="181"/>
      <c r="H152" s="181"/>
      <c r="I152" s="181"/>
      <c r="J152" s="181"/>
      <c r="K152" s="181"/>
      <c r="L152" s="181"/>
      <c r="M152" s="181"/>
      <c r="N152" s="181"/>
      <c r="O152" s="181"/>
    </row>
  </sheetData>
  <mergeCells count="25">
    <mergeCell ref="AP1:AQ1"/>
    <mergeCell ref="A132:O135"/>
    <mergeCell ref="A1:A3"/>
    <mergeCell ref="AN1:AO1"/>
    <mergeCell ref="E2:H2"/>
    <mergeCell ref="L2:N2"/>
    <mergeCell ref="R2:S2"/>
    <mergeCell ref="W2:Y2"/>
    <mergeCell ref="A140:O140"/>
    <mergeCell ref="AG1:AM1"/>
    <mergeCell ref="AJ2:AM2"/>
    <mergeCell ref="AC2:AF2"/>
    <mergeCell ref="I1:N1"/>
    <mergeCell ref="B1:H1"/>
    <mergeCell ref="O1:S1"/>
    <mergeCell ref="Z1:AF1"/>
    <mergeCell ref="T1:Y1"/>
    <mergeCell ref="A137:O137"/>
    <mergeCell ref="A138:O138"/>
    <mergeCell ref="A152:O152"/>
    <mergeCell ref="A142:O142"/>
    <mergeCell ref="A144:O144"/>
    <mergeCell ref="A146:O146"/>
    <mergeCell ref="A148:O148"/>
    <mergeCell ref="A150:O150"/>
  </mergeCells>
  <hyperlinks>
    <hyperlink ref="E137" r:id="rId1" display="http://www.imf.org/external/pubs/ft/bop/2007/pdf/bpm6.pdf" xr:uid="{00000000-0004-0000-0300-00000000000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71"/>
  <sheetViews>
    <sheetView zoomScaleNormal="100" workbookViewId="0">
      <pane ySplit="1" topLeftCell="A2" activePane="bottomLeft" state="frozen"/>
      <selection pane="bottomLeft" activeCell="K1" sqref="K1"/>
    </sheetView>
  </sheetViews>
  <sheetFormatPr defaultRowHeight="14.5" x14ac:dyDescent="0.35"/>
  <cols>
    <col min="2" max="2" width="10.81640625" customWidth="1"/>
    <col min="3" max="3" width="12" customWidth="1"/>
    <col min="4" max="4" width="11.453125" customWidth="1"/>
    <col min="5" max="5" width="11" customWidth="1"/>
    <col min="6" max="6" width="13.1796875" customWidth="1"/>
    <col min="7" max="7" width="12.453125" customWidth="1"/>
    <col min="8" max="8" width="11.1796875" customWidth="1"/>
    <col min="9" max="9" width="3.81640625" style="54" customWidth="1"/>
    <col min="10" max="10" width="10.7265625" customWidth="1"/>
    <col min="11" max="11" width="8.81640625" customWidth="1"/>
    <col min="12" max="12" width="9.54296875" customWidth="1"/>
    <col min="13" max="13" width="10.26953125" customWidth="1"/>
    <col min="14" max="14" width="9.453125" customWidth="1"/>
    <col min="15" max="15" width="11.453125" customWidth="1"/>
    <col min="16" max="16" width="10.453125" customWidth="1"/>
    <col min="17" max="17" width="9.81640625" customWidth="1"/>
  </cols>
  <sheetData>
    <row r="1" spans="1:17" s="157" customFormat="1" ht="104" x14ac:dyDescent="0.35">
      <c r="A1" s="156" t="s">
        <v>408</v>
      </c>
      <c r="B1" s="156" t="s">
        <v>14</v>
      </c>
      <c r="C1" s="155" t="s">
        <v>411</v>
      </c>
      <c r="D1" s="74" t="s">
        <v>416</v>
      </c>
      <c r="E1" s="68" t="s">
        <v>415</v>
      </c>
      <c r="F1" s="117" t="s">
        <v>421</v>
      </c>
      <c r="G1" s="110" t="s">
        <v>422</v>
      </c>
      <c r="H1" s="102" t="s">
        <v>423</v>
      </c>
      <c r="I1" s="158"/>
      <c r="J1" s="155" t="s">
        <v>412</v>
      </c>
      <c r="K1" s="101" t="s">
        <v>420</v>
      </c>
      <c r="L1" s="4" t="s">
        <v>424</v>
      </c>
      <c r="M1" s="68" t="s">
        <v>414</v>
      </c>
      <c r="N1" s="74" t="s">
        <v>413</v>
      </c>
      <c r="O1" s="117" t="s">
        <v>417</v>
      </c>
      <c r="P1" s="110" t="s">
        <v>418</v>
      </c>
      <c r="Q1" s="102" t="s">
        <v>419</v>
      </c>
    </row>
    <row r="2" spans="1:17" x14ac:dyDescent="0.35">
      <c r="A2" t="s">
        <v>409</v>
      </c>
      <c r="B2" t="s">
        <v>161</v>
      </c>
      <c r="C2">
        <v>20711655424</v>
      </c>
      <c r="D2">
        <v>832951877632</v>
      </c>
      <c r="E2">
        <v>897710882816</v>
      </c>
      <c r="F2">
        <v>112979.5234375</v>
      </c>
      <c r="G2">
        <v>291959209984</v>
      </c>
      <c r="H2">
        <v>1880.199951171875</v>
      </c>
      <c r="J2">
        <v>20711654984</v>
      </c>
      <c r="K2">
        <v>2102840131584</v>
      </c>
      <c r="L2">
        <v>1232640640897.24</v>
      </c>
      <c r="M2">
        <v>897710889773.09802</v>
      </c>
      <c r="N2">
        <v>832951877632</v>
      </c>
      <c r="O2">
        <v>112979.5234375</v>
      </c>
      <c r="P2">
        <v>291959193895</v>
      </c>
      <c r="Q2">
        <v>1880.199951171875</v>
      </c>
    </row>
    <row r="3" spans="1:17" x14ac:dyDescent="0.35">
      <c r="A3" t="s">
        <v>409</v>
      </c>
      <c r="B3" t="s">
        <v>256</v>
      </c>
      <c r="C3">
        <v>102594002944</v>
      </c>
      <c r="D3">
        <v>5587968983040</v>
      </c>
      <c r="E3">
        <v>11368043380736</v>
      </c>
      <c r="F3">
        <v>750860</v>
      </c>
      <c r="G3">
        <v>1501845913600</v>
      </c>
      <c r="H3">
        <v>2963.800048828125</v>
      </c>
      <c r="J3">
        <v>102594000000</v>
      </c>
      <c r="K3">
        <v>15767307288576</v>
      </c>
      <c r="L3">
        <v>9433088000000</v>
      </c>
      <c r="M3">
        <v>11368042998762.699</v>
      </c>
      <c r="N3">
        <v>5587968983040</v>
      </c>
      <c r="O3">
        <v>750860</v>
      </c>
      <c r="P3">
        <v>1501845863839</v>
      </c>
      <c r="Q3">
        <v>2963.800048828125</v>
      </c>
    </row>
    <row r="4" spans="1:17" x14ac:dyDescent="0.35">
      <c r="A4" t="s">
        <v>409</v>
      </c>
      <c r="B4" t="s">
        <v>163</v>
      </c>
      <c r="C4">
        <v>17414397952</v>
      </c>
      <c r="D4">
        <v>224727793664</v>
      </c>
      <c r="E4">
        <v>2663308066816</v>
      </c>
      <c r="F4">
        <v>2078.66064453125</v>
      </c>
      <c r="G4">
        <v>346991853568</v>
      </c>
      <c r="H4">
        <v>7.4000000953674316</v>
      </c>
      <c r="L4">
        <v>1684431000000</v>
      </c>
      <c r="M4">
        <v>2663308117572.73</v>
      </c>
      <c r="N4">
        <v>224727793664</v>
      </c>
      <c r="O4">
        <v>2078.66064453125</v>
      </c>
      <c r="Q4">
        <v>7.4000000953674316</v>
      </c>
    </row>
    <row r="5" spans="1:17" x14ac:dyDescent="0.35">
      <c r="A5" t="s">
        <v>409</v>
      </c>
      <c r="B5" t="s">
        <v>164</v>
      </c>
      <c r="C5">
        <v>19178594304</v>
      </c>
      <c r="D5">
        <v>1572605788160</v>
      </c>
      <c r="E5">
        <v>449924825088</v>
      </c>
      <c r="F5">
        <v>104356.8203125</v>
      </c>
      <c r="G5">
        <v>510532976640</v>
      </c>
      <c r="H5">
        <v>37.400001525878906</v>
      </c>
      <c r="J5">
        <v>19178594624</v>
      </c>
      <c r="K5">
        <v>2298273071104</v>
      </c>
      <c r="L5">
        <v>1258695309980</v>
      </c>
      <c r="M5">
        <v>449924841231.21198</v>
      </c>
      <c r="N5">
        <v>1572605788160</v>
      </c>
      <c r="O5">
        <v>104356.8203125</v>
      </c>
      <c r="P5">
        <v>510532990228</v>
      </c>
      <c r="Q5">
        <v>37.400001525878906</v>
      </c>
    </row>
    <row r="6" spans="1:17" x14ac:dyDescent="0.35">
      <c r="A6" t="s">
        <v>409</v>
      </c>
      <c r="B6" t="s">
        <v>165</v>
      </c>
      <c r="C6">
        <v>21060644864</v>
      </c>
      <c r="D6">
        <v>978410799104</v>
      </c>
      <c r="E6">
        <v>257080180736</v>
      </c>
      <c r="F6">
        <v>148598.546875</v>
      </c>
      <c r="G6">
        <v>346638024704</v>
      </c>
      <c r="H6">
        <v>204.69999694824219</v>
      </c>
      <c r="J6">
        <v>21060644082</v>
      </c>
      <c r="K6">
        <v>2070555000832</v>
      </c>
      <c r="L6">
        <v>961638464530.73096</v>
      </c>
      <c r="M6">
        <v>257080176927.06699</v>
      </c>
      <c r="N6">
        <v>978410799104</v>
      </c>
      <c r="O6">
        <v>148598.546875</v>
      </c>
      <c r="P6">
        <v>346638023572</v>
      </c>
      <c r="Q6">
        <v>204.69999694824219</v>
      </c>
    </row>
    <row r="7" spans="1:17" x14ac:dyDescent="0.35">
      <c r="A7" t="s">
        <v>409</v>
      </c>
      <c r="B7" t="s">
        <v>166</v>
      </c>
      <c r="C7">
        <v>55808880640</v>
      </c>
      <c r="D7">
        <v>205029294080</v>
      </c>
      <c r="E7">
        <v>2868999618560</v>
      </c>
      <c r="F7">
        <v>95609.3125</v>
      </c>
      <c r="G7">
        <v>12625702912</v>
      </c>
      <c r="H7">
        <v>56.299999237060547</v>
      </c>
      <c r="J7">
        <v>55808878675</v>
      </c>
      <c r="K7">
        <v>4843122982912</v>
      </c>
      <c r="L7">
        <v>3805409901328.21</v>
      </c>
      <c r="M7">
        <v>2868999610999.96</v>
      </c>
      <c r="N7">
        <v>205029294080</v>
      </c>
      <c r="O7">
        <v>95609.3125</v>
      </c>
      <c r="P7">
        <v>12625702669</v>
      </c>
      <c r="Q7">
        <v>56.299999237060547</v>
      </c>
    </row>
    <row r="8" spans="1:17" x14ac:dyDescent="0.35">
      <c r="A8" t="s">
        <v>409</v>
      </c>
      <c r="B8" t="s">
        <v>167</v>
      </c>
      <c r="C8">
        <v>23778408448</v>
      </c>
      <c r="D8">
        <v>1121288454144</v>
      </c>
      <c r="E8">
        <v>2840234295296</v>
      </c>
      <c r="F8">
        <v>264576.75</v>
      </c>
      <c r="G8">
        <v>1328549199872</v>
      </c>
      <c r="H8">
        <v>2754.699951171875</v>
      </c>
      <c r="J8">
        <v>23778408671</v>
      </c>
      <c r="K8">
        <v>4625316970496</v>
      </c>
      <c r="L8">
        <v>2905617276900</v>
      </c>
      <c r="M8">
        <v>2840234308233.0898</v>
      </c>
      <c r="N8">
        <v>1121288454144</v>
      </c>
      <c r="O8">
        <v>264576.75</v>
      </c>
      <c r="P8">
        <v>1328549134465</v>
      </c>
      <c r="Q8">
        <v>2754.699951171875</v>
      </c>
    </row>
    <row r="9" spans="1:17" x14ac:dyDescent="0.35">
      <c r="A9" t="s">
        <v>409</v>
      </c>
      <c r="B9" t="s">
        <v>168</v>
      </c>
      <c r="C9">
        <v>2301216512</v>
      </c>
      <c r="D9">
        <v>72340996096</v>
      </c>
      <c r="E9">
        <v>231481720832</v>
      </c>
      <c r="F9">
        <v>41127</v>
      </c>
      <c r="G9">
        <v>48169537536</v>
      </c>
      <c r="H9">
        <v>295.79998779296875</v>
      </c>
      <c r="M9">
        <v>231481721311.21701</v>
      </c>
      <c r="N9">
        <v>72340996096</v>
      </c>
      <c r="O9">
        <v>41127</v>
      </c>
      <c r="Q9">
        <v>295.79998779296875</v>
      </c>
    </row>
    <row r="10" spans="1:17" x14ac:dyDescent="0.35">
      <c r="A10" t="s">
        <v>409</v>
      </c>
      <c r="B10" t="s">
        <v>257</v>
      </c>
      <c r="C10">
        <v>648837824</v>
      </c>
      <c r="D10">
        <v>111139397632</v>
      </c>
      <c r="E10">
        <v>65267253248</v>
      </c>
      <c r="F10">
        <v>58924.4375</v>
      </c>
      <c r="G10">
        <v>333362364416</v>
      </c>
      <c r="H10">
        <v>35.683109283447266</v>
      </c>
      <c r="M10">
        <v>65267253414.596603</v>
      </c>
      <c r="N10">
        <v>111139397632</v>
      </c>
      <c r="O10">
        <v>58924.4375</v>
      </c>
      <c r="P10">
        <v>333362349875</v>
      </c>
    </row>
    <row r="11" spans="1:17" x14ac:dyDescent="0.35">
      <c r="A11" t="s">
        <v>409</v>
      </c>
      <c r="B11" t="s">
        <v>170</v>
      </c>
      <c r="C11">
        <v>2392875520</v>
      </c>
      <c r="D11">
        <v>95456477184</v>
      </c>
      <c r="E11">
        <v>104481816576</v>
      </c>
      <c r="F11">
        <v>17542.96875</v>
      </c>
      <c r="G11">
        <v>47679418368</v>
      </c>
      <c r="H11">
        <v>141.45152282714844</v>
      </c>
      <c r="L11">
        <v>231454105082.95801</v>
      </c>
      <c r="M11">
        <v>104481815501.092</v>
      </c>
    </row>
    <row r="12" spans="1:17" x14ac:dyDescent="0.35">
      <c r="A12" t="s">
        <v>409</v>
      </c>
      <c r="B12" t="s">
        <v>171</v>
      </c>
      <c r="C12">
        <v>2360010496</v>
      </c>
      <c r="D12">
        <v>58607898624</v>
      </c>
      <c r="E12">
        <v>4064999424</v>
      </c>
      <c r="F12">
        <v>15815.4404296875</v>
      </c>
      <c r="G12">
        <v>1050696512</v>
      </c>
      <c r="H12">
        <v>3.1171231269836426</v>
      </c>
      <c r="J12">
        <v>2360010622</v>
      </c>
      <c r="L12">
        <v>5100482050.8843403</v>
      </c>
      <c r="M12">
        <v>4064999485.9231601</v>
      </c>
      <c r="N12">
        <v>58607898624</v>
      </c>
      <c r="O12">
        <v>15815.4404296875</v>
      </c>
    </row>
    <row r="13" spans="1:17" x14ac:dyDescent="0.35">
      <c r="A13" t="s">
        <v>409</v>
      </c>
      <c r="B13" t="s">
        <v>172</v>
      </c>
      <c r="C13">
        <v>1238300032</v>
      </c>
      <c r="D13">
        <v>40314101760</v>
      </c>
      <c r="E13">
        <v>40576999424</v>
      </c>
      <c r="F13">
        <v>12083.3447265625</v>
      </c>
      <c r="G13">
        <v>695678336</v>
      </c>
      <c r="H13">
        <v>24</v>
      </c>
      <c r="J13">
        <v>1238300000</v>
      </c>
      <c r="K13">
        <v>64410501120</v>
      </c>
      <c r="L13">
        <v>12868300000</v>
      </c>
      <c r="M13">
        <v>40577001404.2202</v>
      </c>
      <c r="N13">
        <v>40314101760</v>
      </c>
      <c r="O13">
        <v>12083.3447265625</v>
      </c>
      <c r="P13">
        <v>695678320</v>
      </c>
      <c r="Q13">
        <v>24</v>
      </c>
    </row>
    <row r="14" spans="1:17" x14ac:dyDescent="0.35">
      <c r="A14" t="s">
        <v>409</v>
      </c>
      <c r="B14" t="s">
        <v>27</v>
      </c>
      <c r="C14">
        <v>10288479232</v>
      </c>
      <c r="D14">
        <v>170698506240</v>
      </c>
      <c r="E14">
        <v>1914908311552</v>
      </c>
      <c r="F14">
        <v>162672.96875</v>
      </c>
      <c r="G14">
        <v>624873504768</v>
      </c>
      <c r="H14">
        <v>4131.7001953125</v>
      </c>
      <c r="J14">
        <v>10288479277</v>
      </c>
      <c r="K14">
        <v>5000810463232</v>
      </c>
      <c r="L14">
        <v>3511692338619.6499</v>
      </c>
      <c r="M14">
        <v>1914908262118.96</v>
      </c>
      <c r="N14">
        <v>170698506240</v>
      </c>
      <c r="O14">
        <v>162672.96875</v>
      </c>
      <c r="P14">
        <v>624873508116</v>
      </c>
      <c r="Q14">
        <v>4131.7001953125</v>
      </c>
    </row>
    <row r="15" spans="1:17" x14ac:dyDescent="0.35">
      <c r="A15" t="s">
        <v>409</v>
      </c>
      <c r="B15" t="s">
        <v>173</v>
      </c>
      <c r="C15">
        <v>4142460928</v>
      </c>
      <c r="D15">
        <v>707043131392</v>
      </c>
      <c r="E15">
        <v>1897345187840</v>
      </c>
      <c r="F15">
        <v>177945.984375</v>
      </c>
      <c r="G15">
        <v>473834291200</v>
      </c>
      <c r="H15">
        <v>1446.9000244140625</v>
      </c>
      <c r="J15">
        <v>4142461008</v>
      </c>
      <c r="K15">
        <v>2981010341888</v>
      </c>
      <c r="L15">
        <v>1710229031700</v>
      </c>
      <c r="M15">
        <v>1897345125610.8101</v>
      </c>
      <c r="N15">
        <v>707043131392</v>
      </c>
      <c r="O15">
        <v>177945.984375</v>
      </c>
      <c r="P15">
        <v>473834284173</v>
      </c>
      <c r="Q15">
        <v>1446.9000244140625</v>
      </c>
    </row>
    <row r="16" spans="1:17" x14ac:dyDescent="0.35">
      <c r="A16" t="s">
        <v>409</v>
      </c>
      <c r="B16" t="s">
        <v>29</v>
      </c>
      <c r="C16">
        <v>580200000</v>
      </c>
      <c r="D16">
        <v>175441592320</v>
      </c>
      <c r="E16">
        <v>84825989120</v>
      </c>
      <c r="F16">
        <v>61758.796875</v>
      </c>
      <c r="G16">
        <v>210883379200</v>
      </c>
      <c r="H16">
        <v>29.148406982421875</v>
      </c>
      <c r="J16">
        <v>580200000</v>
      </c>
      <c r="K16">
        <v>99583565824</v>
      </c>
      <c r="L16">
        <v>39799740862.344299</v>
      </c>
      <c r="M16">
        <v>84825988351.497498</v>
      </c>
      <c r="N16">
        <v>175441592320</v>
      </c>
      <c r="O16">
        <v>61758.796875</v>
      </c>
      <c r="P16">
        <v>210883382473</v>
      </c>
    </row>
    <row r="17" spans="1:17" x14ac:dyDescent="0.35">
      <c r="A17" t="s">
        <v>409</v>
      </c>
      <c r="B17" t="s">
        <v>174</v>
      </c>
      <c r="C17">
        <v>1726162304</v>
      </c>
      <c r="D17">
        <v>610730835968</v>
      </c>
      <c r="E17">
        <v>173636419584</v>
      </c>
      <c r="F17">
        <v>12806.0185546875</v>
      </c>
      <c r="G17">
        <v>36132380672</v>
      </c>
      <c r="H17">
        <v>94.9310302734375</v>
      </c>
      <c r="M17">
        <v>173636425078.63101</v>
      </c>
      <c r="N17">
        <v>610730835968</v>
      </c>
    </row>
    <row r="18" spans="1:17" x14ac:dyDescent="0.35">
      <c r="A18" t="s">
        <v>409</v>
      </c>
      <c r="B18" t="s">
        <v>175</v>
      </c>
      <c r="C18">
        <v>520498720</v>
      </c>
      <c r="D18">
        <v>27659599872</v>
      </c>
      <c r="E18">
        <v>7810603520</v>
      </c>
      <c r="F18">
        <v>3302.10888671875</v>
      </c>
      <c r="G18">
        <v>13846077440</v>
      </c>
      <c r="H18">
        <v>22.399999618530273</v>
      </c>
      <c r="K18">
        <v>99241328640</v>
      </c>
      <c r="L18">
        <v>32106822137.84</v>
      </c>
      <c r="M18">
        <v>7810603355.7216196</v>
      </c>
      <c r="N18">
        <v>27659599872</v>
      </c>
      <c r="O18">
        <v>3302.10888671875</v>
      </c>
      <c r="P18">
        <v>13846077451</v>
      </c>
      <c r="Q18">
        <v>22.399999618530273</v>
      </c>
    </row>
    <row r="19" spans="1:17" x14ac:dyDescent="0.35">
      <c r="A19" t="s">
        <v>409</v>
      </c>
      <c r="B19" t="s">
        <v>176</v>
      </c>
      <c r="C19">
        <v>1756515456</v>
      </c>
      <c r="D19">
        <v>70070829056</v>
      </c>
      <c r="E19">
        <v>254748311552</v>
      </c>
      <c r="F19">
        <v>12877.599609375</v>
      </c>
      <c r="G19">
        <v>34999578624</v>
      </c>
      <c r="H19">
        <v>103.83397674560547</v>
      </c>
      <c r="L19">
        <v>169901316900</v>
      </c>
      <c r="M19">
        <v>254748306477.061</v>
      </c>
    </row>
    <row r="20" spans="1:17" x14ac:dyDescent="0.35">
      <c r="A20" t="s">
        <v>409</v>
      </c>
      <c r="B20" t="s">
        <v>33</v>
      </c>
      <c r="C20">
        <v>165365136</v>
      </c>
      <c r="D20">
        <v>19136198656</v>
      </c>
      <c r="E20">
        <v>16634248192</v>
      </c>
      <c r="F20">
        <v>2736.81005859375</v>
      </c>
      <c r="G20">
        <v>442781376</v>
      </c>
      <c r="H20">
        <v>12.600000381469727</v>
      </c>
      <c r="M20">
        <v>16634247848.893101</v>
      </c>
      <c r="N20">
        <v>19136198656</v>
      </c>
      <c r="O20">
        <v>2736.81005859375</v>
      </c>
      <c r="P20">
        <v>442781375</v>
      </c>
      <c r="Q20">
        <v>12.600000381469727</v>
      </c>
    </row>
    <row r="21" spans="1:17" x14ac:dyDescent="0.35">
      <c r="A21" t="s">
        <v>409</v>
      </c>
      <c r="B21" t="s">
        <v>34</v>
      </c>
      <c r="C21">
        <v>3269885184</v>
      </c>
      <c r="D21">
        <v>163522412544</v>
      </c>
      <c r="E21">
        <v>9137736704</v>
      </c>
      <c r="F21">
        <v>10536.1337890625</v>
      </c>
      <c r="G21">
        <v>3915448064</v>
      </c>
      <c r="H21">
        <v>46.217998504638672</v>
      </c>
      <c r="J21">
        <v>3269885215</v>
      </c>
      <c r="K21">
        <v>157900668928</v>
      </c>
      <c r="L21">
        <v>113182033790.02699</v>
      </c>
      <c r="M21">
        <v>9137736912.8191509</v>
      </c>
      <c r="N21">
        <v>163522412544</v>
      </c>
      <c r="O21">
        <v>10536.1337890625</v>
      </c>
      <c r="P21">
        <v>3915447978</v>
      </c>
    </row>
    <row r="22" spans="1:17" x14ac:dyDescent="0.35">
      <c r="A22" t="s">
        <v>409</v>
      </c>
      <c r="B22" t="s">
        <v>177</v>
      </c>
      <c r="C22">
        <v>8036226048</v>
      </c>
      <c r="D22">
        <v>756038303744</v>
      </c>
      <c r="E22">
        <v>1247823659008</v>
      </c>
      <c r="F22">
        <v>79975.109375</v>
      </c>
      <c r="G22">
        <v>408804196352</v>
      </c>
      <c r="H22">
        <v>974.5</v>
      </c>
      <c r="J22">
        <v>8036226074</v>
      </c>
      <c r="K22">
        <v>1641111879680</v>
      </c>
      <c r="L22">
        <v>1215340317919.0801</v>
      </c>
      <c r="M22">
        <v>1247823717059.4399</v>
      </c>
      <c r="N22">
        <v>756038303744</v>
      </c>
      <c r="O22">
        <v>79975.109375</v>
      </c>
      <c r="P22">
        <v>408804205682</v>
      </c>
      <c r="Q22">
        <v>974.5</v>
      </c>
    </row>
    <row r="23" spans="1:17" x14ac:dyDescent="0.35">
      <c r="A23" t="s">
        <v>409</v>
      </c>
      <c r="B23" t="s">
        <v>36</v>
      </c>
      <c r="C23">
        <v>1098390272</v>
      </c>
      <c r="D23">
        <v>31299999744</v>
      </c>
      <c r="E23">
        <v>2103791360</v>
      </c>
      <c r="F23">
        <v>33343.3671875</v>
      </c>
      <c r="G23">
        <v>1339012608</v>
      </c>
      <c r="H23">
        <v>33.599636077880859</v>
      </c>
      <c r="J23">
        <v>1098390242</v>
      </c>
      <c r="L23">
        <v>54978364594.981796</v>
      </c>
      <c r="M23">
        <v>2103791423.1282201</v>
      </c>
      <c r="N23">
        <v>31299999744</v>
      </c>
      <c r="O23">
        <v>33343.3671875</v>
      </c>
      <c r="P23">
        <v>1339012620</v>
      </c>
    </row>
    <row r="24" spans="1:17" x14ac:dyDescent="0.35">
      <c r="A24" t="s">
        <v>409</v>
      </c>
      <c r="B24" t="s">
        <v>178</v>
      </c>
      <c r="C24">
        <v>79882043392</v>
      </c>
      <c r="D24">
        <v>1457407918080</v>
      </c>
      <c r="E24">
        <v>3446591193088</v>
      </c>
      <c r="F24">
        <v>344491.25</v>
      </c>
      <c r="G24">
        <v>466295685120</v>
      </c>
      <c r="H24">
        <v>2565.89990234375</v>
      </c>
      <c r="J24">
        <v>79882045382</v>
      </c>
      <c r="K24">
        <v>12001156792320</v>
      </c>
      <c r="L24">
        <v>3778729708180</v>
      </c>
      <c r="M24">
        <v>3446591179786.23</v>
      </c>
      <c r="N24">
        <v>1457407918080</v>
      </c>
      <c r="O24">
        <v>344491.25</v>
      </c>
      <c r="P24">
        <v>466295682754</v>
      </c>
      <c r="Q24">
        <v>2565.89990234375</v>
      </c>
    </row>
    <row r="25" spans="1:17" x14ac:dyDescent="0.35">
      <c r="A25" t="s">
        <v>409</v>
      </c>
      <c r="B25" t="s">
        <v>179</v>
      </c>
      <c r="C25">
        <v>2508333056</v>
      </c>
      <c r="D25">
        <v>138262593536</v>
      </c>
      <c r="E25">
        <v>17760106496</v>
      </c>
      <c r="F25">
        <v>9222.9990234375</v>
      </c>
      <c r="G25">
        <v>1931425408</v>
      </c>
      <c r="H25">
        <v>18.700000762939453</v>
      </c>
      <c r="J25">
        <v>2508333099</v>
      </c>
      <c r="K25">
        <v>63454896128</v>
      </c>
      <c r="L25">
        <v>12750812986.374599</v>
      </c>
      <c r="M25">
        <v>17760105952.273102</v>
      </c>
      <c r="N25">
        <v>138262593536</v>
      </c>
      <c r="O25">
        <v>9222.9990234375</v>
      </c>
      <c r="P25">
        <v>1931425371</v>
      </c>
      <c r="Q25">
        <v>18.700000762939453</v>
      </c>
    </row>
    <row r="26" spans="1:17" x14ac:dyDescent="0.35">
      <c r="A26" t="s">
        <v>409</v>
      </c>
      <c r="B26" t="s">
        <v>39</v>
      </c>
      <c r="C26">
        <v>11610384384</v>
      </c>
      <c r="D26">
        <v>772029808640</v>
      </c>
      <c r="E26">
        <v>2955616976896</v>
      </c>
      <c r="F26">
        <v>241525.890625</v>
      </c>
      <c r="G26">
        <v>493941227520</v>
      </c>
      <c r="H26">
        <v>2838.60009765625</v>
      </c>
      <c r="J26">
        <v>11610384156</v>
      </c>
      <c r="K26">
        <v>4396475482112</v>
      </c>
      <c r="L26">
        <v>2530036547118.6001</v>
      </c>
      <c r="M26">
        <v>2955617028435.6802</v>
      </c>
      <c r="N26">
        <v>772029808640</v>
      </c>
      <c r="O26">
        <v>241525.890625</v>
      </c>
      <c r="P26">
        <v>493941214224</v>
      </c>
      <c r="Q26">
        <v>2838.60009765625</v>
      </c>
    </row>
    <row r="27" spans="1:17" x14ac:dyDescent="0.35">
      <c r="A27" t="s">
        <v>409</v>
      </c>
      <c r="B27" t="s">
        <v>180</v>
      </c>
      <c r="C27">
        <v>12241992704</v>
      </c>
      <c r="D27">
        <v>435489603584</v>
      </c>
      <c r="E27">
        <v>1745434574848</v>
      </c>
      <c r="F27">
        <v>134868.0625</v>
      </c>
      <c r="G27">
        <v>124671385600</v>
      </c>
      <c r="H27">
        <v>94.5</v>
      </c>
      <c r="J27">
        <v>12241992685</v>
      </c>
      <c r="K27">
        <v>3725712424960</v>
      </c>
      <c r="L27">
        <v>2348453000000</v>
      </c>
      <c r="M27">
        <v>1745434511206.29</v>
      </c>
      <c r="N27">
        <v>435489603584</v>
      </c>
      <c r="O27">
        <v>134868.0625</v>
      </c>
      <c r="P27">
        <v>124671389186</v>
      </c>
      <c r="Q27">
        <v>94.5</v>
      </c>
    </row>
    <row r="28" spans="1:17" x14ac:dyDescent="0.35">
      <c r="A28" t="s">
        <v>409</v>
      </c>
      <c r="B28" t="s">
        <v>181</v>
      </c>
      <c r="C28">
        <v>184582768</v>
      </c>
      <c r="D28">
        <v>5877899776</v>
      </c>
      <c r="E28">
        <v>5297778176</v>
      </c>
      <c r="F28">
        <v>4379.86962890625</v>
      </c>
      <c r="G28">
        <v>1102426240</v>
      </c>
      <c r="H28">
        <v>2.8964173793792725</v>
      </c>
      <c r="J28">
        <v>184582761.09999999</v>
      </c>
      <c r="M28">
        <v>5297778420.5945902</v>
      </c>
      <c r="N28">
        <v>5877899776</v>
      </c>
      <c r="O28">
        <v>4379.86962890625</v>
      </c>
    </row>
    <row r="29" spans="1:17" x14ac:dyDescent="0.35">
      <c r="A29" t="s">
        <v>409</v>
      </c>
      <c r="B29" t="s">
        <v>42</v>
      </c>
      <c r="C29">
        <v>2334406400</v>
      </c>
      <c r="D29">
        <v>1220903043072</v>
      </c>
      <c r="E29">
        <v>809682272256</v>
      </c>
      <c r="F29">
        <v>217555.640625</v>
      </c>
      <c r="G29">
        <v>2281856040960</v>
      </c>
      <c r="H29">
        <v>1378.800048828125</v>
      </c>
      <c r="J29">
        <v>2334406411</v>
      </c>
      <c r="K29">
        <v>1653810003968</v>
      </c>
      <c r="L29">
        <v>280829824224.53003</v>
      </c>
      <c r="M29">
        <v>809682284617.96997</v>
      </c>
      <c r="N29">
        <v>1220903043072</v>
      </c>
      <c r="O29">
        <v>217555.640625</v>
      </c>
      <c r="P29">
        <v>2281855922483</v>
      </c>
      <c r="Q29">
        <v>1378.800048828125</v>
      </c>
    </row>
    <row r="30" spans="1:17" x14ac:dyDescent="0.35">
      <c r="A30" t="s">
        <v>409</v>
      </c>
      <c r="B30" t="s">
        <v>43</v>
      </c>
      <c r="C30">
        <v>1207180032</v>
      </c>
      <c r="D30">
        <v>258401992704</v>
      </c>
      <c r="E30">
        <v>104485986304</v>
      </c>
      <c r="F30">
        <v>51697.1796875</v>
      </c>
      <c r="G30">
        <v>343907663872</v>
      </c>
      <c r="H30">
        <v>105.08969879150391</v>
      </c>
      <c r="J30">
        <v>1207180000</v>
      </c>
      <c r="K30">
        <v>359031865344</v>
      </c>
      <c r="L30">
        <v>68118544373.496002</v>
      </c>
      <c r="M30">
        <v>104485982765.526</v>
      </c>
      <c r="N30">
        <v>258401992704</v>
      </c>
      <c r="O30">
        <v>51697.1796875</v>
      </c>
      <c r="P30">
        <v>343907651828</v>
      </c>
    </row>
    <row r="31" spans="1:17" x14ac:dyDescent="0.35">
      <c r="A31" t="s">
        <v>409</v>
      </c>
      <c r="B31" t="s">
        <v>182</v>
      </c>
      <c r="C31">
        <v>658000000</v>
      </c>
      <c r="D31">
        <v>145470996480</v>
      </c>
      <c r="E31">
        <v>124547866624</v>
      </c>
      <c r="F31">
        <v>46888</v>
      </c>
      <c r="G31">
        <v>143850373120</v>
      </c>
      <c r="H31">
        <v>58.099998474121094</v>
      </c>
      <c r="J31">
        <v>658000000</v>
      </c>
      <c r="K31">
        <v>59461001216</v>
      </c>
      <c r="L31">
        <v>1576370576</v>
      </c>
      <c r="M31">
        <v>124547867817.31799</v>
      </c>
      <c r="N31">
        <v>145470996480</v>
      </c>
      <c r="O31">
        <v>46888</v>
      </c>
      <c r="P31">
        <v>143850376386</v>
      </c>
      <c r="Q31">
        <v>58.099998474121094</v>
      </c>
    </row>
    <row r="32" spans="1:17" x14ac:dyDescent="0.35">
      <c r="A32" t="s">
        <v>409</v>
      </c>
      <c r="B32" t="s">
        <v>258</v>
      </c>
      <c r="C32">
        <v>336054176</v>
      </c>
      <c r="D32">
        <v>117643796480</v>
      </c>
      <c r="E32">
        <v>120117387264</v>
      </c>
      <c r="F32">
        <v>34676.98828125</v>
      </c>
      <c r="G32">
        <v>200210874368</v>
      </c>
      <c r="H32">
        <v>48.200000762939453</v>
      </c>
      <c r="J32">
        <v>336054176.80000001</v>
      </c>
      <c r="K32">
        <v>138451107840</v>
      </c>
      <c r="L32">
        <v>69132404277.9823</v>
      </c>
      <c r="M32">
        <v>120117389085.15401</v>
      </c>
      <c r="N32">
        <v>117643796480</v>
      </c>
      <c r="O32">
        <v>34676.98828125</v>
      </c>
      <c r="P32">
        <v>200210871947</v>
      </c>
      <c r="Q32">
        <v>48.200000762939453</v>
      </c>
    </row>
    <row r="33" spans="1:17" x14ac:dyDescent="0.35">
      <c r="A33" t="s">
        <v>409</v>
      </c>
      <c r="B33" t="s">
        <v>184</v>
      </c>
      <c r="C33">
        <v>5344142848</v>
      </c>
      <c r="D33">
        <v>282272989184</v>
      </c>
      <c r="E33">
        <v>426509107200</v>
      </c>
      <c r="F33">
        <v>156278.171875</v>
      </c>
      <c r="G33">
        <v>264381005824</v>
      </c>
      <c r="H33">
        <v>204.5</v>
      </c>
      <c r="J33">
        <v>5344143012</v>
      </c>
      <c r="K33">
        <v>37175861248</v>
      </c>
      <c r="L33">
        <v>1566127913.63869</v>
      </c>
      <c r="M33">
        <v>426509105569.64301</v>
      </c>
      <c r="N33">
        <v>282272989184</v>
      </c>
      <c r="O33">
        <v>156278.171875</v>
      </c>
      <c r="P33">
        <v>264381003631</v>
      </c>
      <c r="Q33">
        <v>204.5</v>
      </c>
    </row>
    <row r="34" spans="1:17" x14ac:dyDescent="0.35">
      <c r="A34" t="s">
        <v>409</v>
      </c>
      <c r="B34" t="s">
        <v>47</v>
      </c>
      <c r="C34">
        <v>1638599936</v>
      </c>
      <c r="D34">
        <v>174573207552</v>
      </c>
      <c r="E34">
        <v>434724208640</v>
      </c>
      <c r="F34">
        <v>97730.6015625</v>
      </c>
      <c r="G34">
        <v>526753005568</v>
      </c>
      <c r="H34">
        <v>160.60000610351563</v>
      </c>
      <c r="J34">
        <v>1638600000</v>
      </c>
      <c r="K34">
        <v>351892209664</v>
      </c>
      <c r="L34">
        <v>235457900000</v>
      </c>
      <c r="M34">
        <v>434724194638.51599</v>
      </c>
      <c r="N34">
        <v>174573207552</v>
      </c>
      <c r="O34">
        <v>97730.6015625</v>
      </c>
      <c r="P34">
        <v>526753006361</v>
      </c>
      <c r="Q34">
        <v>160.60000610351563</v>
      </c>
    </row>
    <row r="35" spans="1:17" x14ac:dyDescent="0.35">
      <c r="A35" t="s">
        <v>409</v>
      </c>
      <c r="B35" t="s">
        <v>185</v>
      </c>
      <c r="C35">
        <v>875314112</v>
      </c>
      <c r="D35">
        <v>104369700864</v>
      </c>
      <c r="E35">
        <v>113715535872</v>
      </c>
      <c r="F35">
        <v>35328.234375</v>
      </c>
      <c r="G35">
        <v>64062218240</v>
      </c>
      <c r="H35">
        <v>48.849933624267578</v>
      </c>
      <c r="K35">
        <v>166892503040</v>
      </c>
      <c r="L35">
        <v>114121000000</v>
      </c>
      <c r="M35">
        <v>113715535921.481</v>
      </c>
      <c r="N35">
        <v>104369700864</v>
      </c>
      <c r="O35">
        <v>35328.234375</v>
      </c>
      <c r="P35">
        <v>64062217000</v>
      </c>
    </row>
    <row r="36" spans="1:17" x14ac:dyDescent="0.35">
      <c r="A36" t="s">
        <v>409</v>
      </c>
      <c r="B36" t="s">
        <v>186</v>
      </c>
      <c r="C36">
        <v>2581560064</v>
      </c>
      <c r="D36">
        <v>164784504832</v>
      </c>
      <c r="E36">
        <v>363698782208</v>
      </c>
      <c r="F36">
        <v>58109.55078125</v>
      </c>
      <c r="G36">
        <v>145277304832</v>
      </c>
      <c r="H36">
        <v>167.30000305175781</v>
      </c>
      <c r="J36">
        <v>2581560121</v>
      </c>
      <c r="K36">
        <v>472759140352</v>
      </c>
      <c r="L36">
        <v>306261108300</v>
      </c>
      <c r="M36">
        <v>363698794846.41998</v>
      </c>
      <c r="N36">
        <v>164784504832</v>
      </c>
      <c r="O36">
        <v>58109.55078125</v>
      </c>
      <c r="P36">
        <v>145277307185</v>
      </c>
      <c r="Q36">
        <v>167.30000305175781</v>
      </c>
    </row>
    <row r="37" spans="1:17" x14ac:dyDescent="0.35">
      <c r="A37" t="s">
        <v>409</v>
      </c>
      <c r="B37" t="s">
        <v>50</v>
      </c>
      <c r="C37">
        <v>173834112</v>
      </c>
      <c r="D37">
        <v>2432000000</v>
      </c>
      <c r="E37">
        <v>484926226432</v>
      </c>
      <c r="F37">
        <v>1301.6939697265625</v>
      </c>
      <c r="G37">
        <v>8622430</v>
      </c>
      <c r="H37">
        <v>7.5999999046325684</v>
      </c>
      <c r="J37">
        <v>173834114.69999999</v>
      </c>
      <c r="K37">
        <v>14161775616</v>
      </c>
      <c r="L37">
        <v>505656478231.50299</v>
      </c>
      <c r="M37">
        <v>484926212729.53802</v>
      </c>
      <c r="N37">
        <v>2432000000</v>
      </c>
      <c r="O37">
        <v>1301.6939697265625</v>
      </c>
      <c r="P37">
        <v>8622430</v>
      </c>
      <c r="Q37">
        <v>7.5999999046325684</v>
      </c>
    </row>
    <row r="38" spans="1:17" x14ac:dyDescent="0.35">
      <c r="A38" t="s">
        <v>409</v>
      </c>
      <c r="B38" t="s">
        <v>51</v>
      </c>
      <c r="C38">
        <v>250438928</v>
      </c>
      <c r="D38">
        <v>224049790976</v>
      </c>
      <c r="E38">
        <v>13716753408</v>
      </c>
      <c r="F38">
        <v>14473.900390625</v>
      </c>
      <c r="G38">
        <v>201491759104</v>
      </c>
      <c r="H38">
        <v>91.640647888183594</v>
      </c>
      <c r="J38">
        <v>250438933.30000001</v>
      </c>
      <c r="K38">
        <v>313084084224</v>
      </c>
      <c r="L38">
        <v>204160839733.33301</v>
      </c>
      <c r="M38">
        <v>13716753482.810101</v>
      </c>
      <c r="N38">
        <v>224049790976</v>
      </c>
      <c r="O38">
        <v>14473.900390625</v>
      </c>
      <c r="P38">
        <v>201491759864</v>
      </c>
    </row>
    <row r="39" spans="1:17" x14ac:dyDescent="0.35">
      <c r="A39" t="s">
        <v>409</v>
      </c>
      <c r="B39" t="s">
        <v>187</v>
      </c>
      <c r="C39">
        <v>75585736</v>
      </c>
      <c r="D39">
        <v>7056500224</v>
      </c>
      <c r="E39">
        <v>16086181888</v>
      </c>
      <c r="F39">
        <v>237.98199462890625</v>
      </c>
      <c r="G39">
        <v>1345598720</v>
      </c>
      <c r="H39">
        <v>4.2183237075805664</v>
      </c>
      <c r="K39">
        <v>14411618304</v>
      </c>
      <c r="L39">
        <v>335920</v>
      </c>
      <c r="M39">
        <v>16086182004.525499</v>
      </c>
      <c r="N39">
        <v>7056500224</v>
      </c>
      <c r="O39">
        <v>237.98199462890625</v>
      </c>
    </row>
    <row r="40" spans="1:17" x14ac:dyDescent="0.35">
      <c r="A40" t="s">
        <v>409</v>
      </c>
      <c r="B40" t="s">
        <v>53</v>
      </c>
      <c r="C40">
        <v>164526752</v>
      </c>
      <c r="D40">
        <v>2194899968</v>
      </c>
      <c r="E40">
        <v>16549913600</v>
      </c>
      <c r="F40">
        <v>1220.5877685546875</v>
      </c>
      <c r="G40">
        <v>3443907584</v>
      </c>
      <c r="H40">
        <v>9.0482187271118164</v>
      </c>
      <c r="M40">
        <v>16549913583.715401</v>
      </c>
      <c r="N40">
        <v>2194899968</v>
      </c>
    </row>
    <row r="41" spans="1:17" x14ac:dyDescent="0.35">
      <c r="A41" t="s">
        <v>409</v>
      </c>
      <c r="B41" t="s">
        <v>54</v>
      </c>
      <c r="C41">
        <v>414231040</v>
      </c>
      <c r="D41">
        <v>59302600704</v>
      </c>
      <c r="E41">
        <v>63587139584</v>
      </c>
      <c r="F41">
        <v>29065.048828125</v>
      </c>
      <c r="G41">
        <v>58648084480</v>
      </c>
      <c r="H41">
        <v>9.5803213119506836</v>
      </c>
      <c r="J41">
        <v>414231037.30000001</v>
      </c>
      <c r="K41">
        <v>32730519552</v>
      </c>
      <c r="L41">
        <v>10676940200</v>
      </c>
      <c r="M41">
        <v>63587140395.564903</v>
      </c>
      <c r="N41">
        <v>59302600704</v>
      </c>
      <c r="O41">
        <v>29065.048828125</v>
      </c>
      <c r="P41">
        <v>58648083080</v>
      </c>
    </row>
    <row r="42" spans="1:17" x14ac:dyDescent="0.35">
      <c r="A42" t="s">
        <v>409</v>
      </c>
      <c r="B42" t="s">
        <v>188</v>
      </c>
      <c r="C42">
        <v>4251322624</v>
      </c>
      <c r="D42">
        <v>335334604800</v>
      </c>
      <c r="E42">
        <v>1304384765952</v>
      </c>
      <c r="F42">
        <v>98227.265625</v>
      </c>
      <c r="G42">
        <v>456988721152</v>
      </c>
      <c r="H42">
        <v>687</v>
      </c>
      <c r="J42">
        <v>4251322545</v>
      </c>
      <c r="K42">
        <v>1557666725888</v>
      </c>
      <c r="L42">
        <v>1210087363722.02</v>
      </c>
      <c r="M42">
        <v>1304384828789.29</v>
      </c>
      <c r="N42">
        <v>335334604800</v>
      </c>
      <c r="O42">
        <v>98227.265625</v>
      </c>
      <c r="P42">
        <v>456988720336</v>
      </c>
      <c r="Q42">
        <v>687</v>
      </c>
    </row>
    <row r="43" spans="1:17" x14ac:dyDescent="0.35">
      <c r="A43" t="s">
        <v>409</v>
      </c>
      <c r="B43" t="s">
        <v>56</v>
      </c>
      <c r="C43">
        <v>417003744</v>
      </c>
      <c r="D43">
        <v>16635092992</v>
      </c>
      <c r="E43">
        <v>9849037824</v>
      </c>
      <c r="F43">
        <v>3057.193359375</v>
      </c>
      <c r="G43">
        <v>8309038592</v>
      </c>
      <c r="H43">
        <v>24.650596618652344</v>
      </c>
      <c r="L43">
        <v>40335246094.013802</v>
      </c>
      <c r="M43">
        <v>9849038135.8605995</v>
      </c>
    </row>
    <row r="44" spans="1:17" x14ac:dyDescent="0.35">
      <c r="A44" t="s">
        <v>409</v>
      </c>
      <c r="B44" t="s">
        <v>57</v>
      </c>
      <c r="C44">
        <v>190000000</v>
      </c>
      <c r="D44">
        <v>61816999936</v>
      </c>
      <c r="E44">
        <v>14286337024</v>
      </c>
      <c r="F44">
        <v>12442</v>
      </c>
      <c r="G44">
        <v>38127038464</v>
      </c>
      <c r="H44">
        <v>29.916585922241211</v>
      </c>
      <c r="J44">
        <v>190000000</v>
      </c>
      <c r="K44">
        <v>102207995904</v>
      </c>
      <c r="L44">
        <v>173050000</v>
      </c>
      <c r="M44">
        <v>14286337409.5786</v>
      </c>
      <c r="N44">
        <v>61816999936</v>
      </c>
      <c r="O44">
        <v>12442</v>
      </c>
      <c r="P44">
        <v>38127039558</v>
      </c>
    </row>
    <row r="45" spans="1:17" x14ac:dyDescent="0.35">
      <c r="A45" t="s">
        <v>409</v>
      </c>
      <c r="B45" t="s">
        <v>189</v>
      </c>
      <c r="C45">
        <v>2800532480</v>
      </c>
      <c r="D45">
        <v>537351127040</v>
      </c>
      <c r="E45">
        <v>915232522240</v>
      </c>
      <c r="F45">
        <v>49705.12890625</v>
      </c>
      <c r="G45">
        <v>187792146432</v>
      </c>
      <c r="H45">
        <v>564.5</v>
      </c>
      <c r="J45">
        <v>2800532408</v>
      </c>
      <c r="K45">
        <v>984195072000</v>
      </c>
      <c r="L45">
        <v>594956804000.00195</v>
      </c>
      <c r="M45">
        <v>915232505647.10596</v>
      </c>
      <c r="N45">
        <v>537351127040</v>
      </c>
      <c r="O45">
        <v>49705.12890625</v>
      </c>
      <c r="P45">
        <v>187792151470</v>
      </c>
      <c r="Q45">
        <v>564.5</v>
      </c>
    </row>
    <row r="46" spans="1:17" x14ac:dyDescent="0.35">
      <c r="A46" t="s">
        <v>409</v>
      </c>
      <c r="B46" t="s">
        <v>190</v>
      </c>
      <c r="C46">
        <v>2551657984</v>
      </c>
      <c r="D46">
        <v>149149597696</v>
      </c>
      <c r="E46">
        <v>286702469120</v>
      </c>
      <c r="F46">
        <v>40786.44140625</v>
      </c>
      <c r="G46">
        <v>104800051200</v>
      </c>
      <c r="H46">
        <v>97.372901916503906</v>
      </c>
      <c r="J46">
        <v>2551658022</v>
      </c>
      <c r="K46">
        <v>332667944960</v>
      </c>
      <c r="L46">
        <v>1028667763904.65</v>
      </c>
      <c r="M46">
        <v>286702466522.72601</v>
      </c>
      <c r="N46">
        <v>149149597696</v>
      </c>
      <c r="O46">
        <v>40786.44140625</v>
      </c>
      <c r="P46">
        <v>104800054672</v>
      </c>
    </row>
    <row r="47" spans="1:17" x14ac:dyDescent="0.35">
      <c r="A47" t="s">
        <v>409</v>
      </c>
      <c r="B47" t="s">
        <v>60</v>
      </c>
      <c r="C47">
        <v>58270684</v>
      </c>
      <c r="D47">
        <v>2406871296</v>
      </c>
      <c r="E47">
        <v>5861507072</v>
      </c>
      <c r="F47">
        <v>432.29739379882813</v>
      </c>
      <c r="G47">
        <v>1219733760</v>
      </c>
      <c r="H47">
        <v>3.2046210765838623</v>
      </c>
      <c r="M47">
        <v>5861507284.9559002</v>
      </c>
    </row>
    <row r="48" spans="1:17" x14ac:dyDescent="0.35">
      <c r="A48" t="s">
        <v>409</v>
      </c>
      <c r="B48" t="s">
        <v>191</v>
      </c>
      <c r="C48">
        <v>258979040</v>
      </c>
      <c r="D48">
        <v>69111996416</v>
      </c>
      <c r="E48">
        <v>20100319232</v>
      </c>
      <c r="F48">
        <v>18467.01953125</v>
      </c>
      <c r="G48">
        <v>60605046784</v>
      </c>
      <c r="H48">
        <v>4.4630556106567383</v>
      </c>
      <c r="J48">
        <v>258979035.69999999</v>
      </c>
      <c r="K48">
        <v>15247727616</v>
      </c>
      <c r="L48">
        <v>3009330105</v>
      </c>
      <c r="M48">
        <v>20100318826.3354</v>
      </c>
      <c r="N48">
        <v>69111996416</v>
      </c>
      <c r="O48">
        <v>18467.01953125</v>
      </c>
      <c r="P48">
        <v>60605047667</v>
      </c>
    </row>
    <row r="49" spans="1:17" x14ac:dyDescent="0.35">
      <c r="A49" t="s">
        <v>409</v>
      </c>
      <c r="B49" t="s">
        <v>62</v>
      </c>
      <c r="C49">
        <v>86733384</v>
      </c>
      <c r="D49">
        <v>6666999808</v>
      </c>
      <c r="E49">
        <v>3639402752</v>
      </c>
      <c r="F49">
        <v>1425.5631103515625</v>
      </c>
      <c r="G49">
        <v>482751936</v>
      </c>
      <c r="H49">
        <v>5.1271238327026367</v>
      </c>
      <c r="L49">
        <v>8389402988.0507002</v>
      </c>
      <c r="M49">
        <v>3639402640.7044201</v>
      </c>
      <c r="N49">
        <v>6666999808</v>
      </c>
      <c r="O49">
        <v>1425.5631103515625</v>
      </c>
      <c r="P49">
        <v>482751934</v>
      </c>
    </row>
    <row r="50" spans="1:17" x14ac:dyDescent="0.35">
      <c r="A50" t="s">
        <v>409</v>
      </c>
      <c r="B50" t="s">
        <v>192</v>
      </c>
      <c r="C50">
        <v>94513112</v>
      </c>
      <c r="D50">
        <v>3705600000</v>
      </c>
      <c r="E50">
        <v>29767088128</v>
      </c>
      <c r="F50">
        <v>2843.260986328125</v>
      </c>
      <c r="G50">
        <v>2481092608</v>
      </c>
      <c r="H50">
        <v>57.650222778320313</v>
      </c>
      <c r="J50">
        <v>94513115.900000006</v>
      </c>
      <c r="K50">
        <v>196958093312</v>
      </c>
      <c r="L50">
        <v>119670200000</v>
      </c>
      <c r="M50">
        <v>29767088287.639599</v>
      </c>
      <c r="N50">
        <v>3705600000</v>
      </c>
      <c r="O50">
        <v>2843.260986328125</v>
      </c>
      <c r="P50">
        <v>2481092714</v>
      </c>
    </row>
    <row r="51" spans="1:17" x14ac:dyDescent="0.35">
      <c r="A51" t="s">
        <v>409</v>
      </c>
      <c r="B51" t="s">
        <v>193</v>
      </c>
      <c r="C51">
        <v>847436480</v>
      </c>
      <c r="D51">
        <v>124940206080</v>
      </c>
      <c r="E51">
        <v>140234457088</v>
      </c>
      <c r="F51">
        <v>15050.0693359375</v>
      </c>
      <c r="G51">
        <v>69631082496</v>
      </c>
      <c r="H51">
        <v>63.299999237060547</v>
      </c>
      <c r="J51">
        <v>847436448.39999998</v>
      </c>
      <c r="K51">
        <v>197022007296</v>
      </c>
      <c r="L51">
        <v>146769186233.51599</v>
      </c>
      <c r="M51">
        <v>140234456286.095</v>
      </c>
      <c r="N51">
        <v>124940206080</v>
      </c>
      <c r="O51">
        <v>15050.0693359375</v>
      </c>
      <c r="P51">
        <v>69631082608</v>
      </c>
      <c r="Q51">
        <v>63.299999237060547</v>
      </c>
    </row>
    <row r="52" spans="1:17" x14ac:dyDescent="0.35">
      <c r="A52" t="s">
        <v>409</v>
      </c>
      <c r="B52" t="s">
        <v>65</v>
      </c>
      <c r="C52">
        <v>685000000</v>
      </c>
      <c r="D52">
        <v>213070594048</v>
      </c>
      <c r="E52">
        <v>125427245056</v>
      </c>
      <c r="F52">
        <v>45129.1171875</v>
      </c>
      <c r="G52">
        <v>194461155328</v>
      </c>
      <c r="H52">
        <v>19.909072875976563</v>
      </c>
      <c r="J52">
        <v>685000000</v>
      </c>
      <c r="K52">
        <v>68017999872</v>
      </c>
      <c r="L52">
        <v>30805157519.673901</v>
      </c>
      <c r="M52">
        <v>125427242434.743</v>
      </c>
      <c r="N52">
        <v>213070594048</v>
      </c>
      <c r="O52">
        <v>45129.1171875</v>
      </c>
      <c r="P52">
        <v>194461157270</v>
      </c>
    </row>
    <row r="53" spans="1:17" x14ac:dyDescent="0.35">
      <c r="A53" t="s">
        <v>409</v>
      </c>
      <c r="B53" t="s">
        <v>66</v>
      </c>
      <c r="C53">
        <v>3520837888</v>
      </c>
      <c r="D53">
        <v>533306015744</v>
      </c>
      <c r="E53">
        <v>992045760512</v>
      </c>
      <c r="F53">
        <v>118331.875</v>
      </c>
      <c r="G53">
        <v>278122004480</v>
      </c>
      <c r="H53">
        <v>570.5</v>
      </c>
      <c r="J53">
        <v>3520837837</v>
      </c>
      <c r="K53">
        <v>787530645504</v>
      </c>
      <c r="L53">
        <v>534532103400</v>
      </c>
      <c r="M53">
        <v>992045728651.53503</v>
      </c>
      <c r="N53">
        <v>533306015744</v>
      </c>
      <c r="O53">
        <v>118331.875</v>
      </c>
      <c r="P53">
        <v>278122010154</v>
      </c>
      <c r="Q53">
        <v>570.5</v>
      </c>
    </row>
    <row r="54" spans="1:17" x14ac:dyDescent="0.35">
      <c r="A54" t="s">
        <v>409</v>
      </c>
      <c r="B54" t="s">
        <v>194</v>
      </c>
      <c r="C54">
        <v>7188227072</v>
      </c>
      <c r="D54">
        <v>468710195200</v>
      </c>
      <c r="E54">
        <v>576353599488</v>
      </c>
      <c r="F54">
        <v>113077.1171875</v>
      </c>
      <c r="G54">
        <v>397739163648</v>
      </c>
      <c r="H54">
        <v>314.79998779296875</v>
      </c>
      <c r="J54">
        <v>7188227121</v>
      </c>
      <c r="K54">
        <v>1123488497664</v>
      </c>
      <c r="L54">
        <v>640681224360</v>
      </c>
      <c r="M54">
        <v>576353574833.09204</v>
      </c>
      <c r="N54">
        <v>468710195200</v>
      </c>
      <c r="O54">
        <v>113077.1171875</v>
      </c>
      <c r="P54">
        <v>397739156690</v>
      </c>
      <c r="Q54">
        <v>314.79998779296875</v>
      </c>
    </row>
    <row r="55" spans="1:17" x14ac:dyDescent="0.35">
      <c r="A55" t="s">
        <v>409</v>
      </c>
      <c r="B55" t="s">
        <v>68</v>
      </c>
      <c r="C55">
        <v>4664431104</v>
      </c>
      <c r="D55">
        <v>281876103168</v>
      </c>
      <c r="E55">
        <v>630356115456</v>
      </c>
      <c r="F55">
        <v>72661.2734375</v>
      </c>
      <c r="G55">
        <v>140000673792</v>
      </c>
      <c r="H55">
        <v>760</v>
      </c>
      <c r="J55">
        <v>4664431072</v>
      </c>
      <c r="K55">
        <v>827099774976</v>
      </c>
      <c r="L55">
        <v>518676310302.341</v>
      </c>
      <c r="M55">
        <v>630356090438.56494</v>
      </c>
      <c r="N55">
        <v>281876103168</v>
      </c>
      <c r="O55">
        <v>72661.2734375</v>
      </c>
      <c r="P55">
        <v>140000674416</v>
      </c>
      <c r="Q55">
        <v>760</v>
      </c>
    </row>
    <row r="56" spans="1:17" x14ac:dyDescent="0.35">
      <c r="A56" t="s">
        <v>409</v>
      </c>
      <c r="B56" t="s">
        <v>69</v>
      </c>
      <c r="C56">
        <v>511314336</v>
      </c>
      <c r="D56">
        <v>14548900864</v>
      </c>
      <c r="E56">
        <v>5254367232</v>
      </c>
      <c r="F56">
        <v>4479.5205078125</v>
      </c>
      <c r="G56">
        <v>11491156992</v>
      </c>
      <c r="H56">
        <v>4.520592212677002</v>
      </c>
      <c r="J56">
        <v>511314342.19999999</v>
      </c>
      <c r="K56">
        <v>15444297728</v>
      </c>
      <c r="L56">
        <v>11984409600</v>
      </c>
      <c r="M56">
        <v>5254367334.2836599</v>
      </c>
      <c r="N56">
        <v>14548900864</v>
      </c>
      <c r="O56">
        <v>4479.5205078125</v>
      </c>
      <c r="P56">
        <v>11491156721</v>
      </c>
    </row>
    <row r="57" spans="1:17" x14ac:dyDescent="0.35">
      <c r="A57" t="s">
        <v>409</v>
      </c>
      <c r="B57" t="s">
        <v>70</v>
      </c>
      <c r="C57">
        <v>33838160</v>
      </c>
      <c r="D57">
        <v>1257200000</v>
      </c>
      <c r="E57">
        <v>224890400</v>
      </c>
      <c r="F57">
        <v>139.34556579589844</v>
      </c>
      <c r="G57">
        <v>79719080</v>
      </c>
      <c r="H57">
        <v>0.24991171061992645</v>
      </c>
      <c r="J57">
        <v>33838158.100000001</v>
      </c>
      <c r="K57">
        <v>853806464</v>
      </c>
      <c r="M57">
        <v>224890407.28</v>
      </c>
      <c r="N57">
        <v>1257200000</v>
      </c>
      <c r="O57">
        <v>139.34556579589844</v>
      </c>
    </row>
    <row r="58" spans="1:17" x14ac:dyDescent="0.35">
      <c r="A58" t="s">
        <v>409</v>
      </c>
      <c r="B58" t="s">
        <v>71</v>
      </c>
      <c r="C58">
        <v>247737840</v>
      </c>
      <c r="D58">
        <v>224843399168</v>
      </c>
      <c r="E58">
        <v>136983273472</v>
      </c>
      <c r="F58">
        <v>22220.880859375</v>
      </c>
      <c r="G58">
        <v>150366273536</v>
      </c>
      <c r="H58">
        <v>13</v>
      </c>
      <c r="J58">
        <v>247737839.09999999</v>
      </c>
      <c r="K58">
        <v>61327577088</v>
      </c>
      <c r="L58">
        <v>13089591310.6078</v>
      </c>
      <c r="M58">
        <v>136983277450.979</v>
      </c>
      <c r="N58">
        <v>224843399168</v>
      </c>
      <c r="O58">
        <v>22220.880859375</v>
      </c>
      <c r="P58">
        <v>150366281305</v>
      </c>
      <c r="Q58">
        <v>13</v>
      </c>
    </row>
    <row r="59" spans="1:17" x14ac:dyDescent="0.35">
      <c r="A59" t="s">
        <v>409</v>
      </c>
      <c r="B59" t="s">
        <v>195</v>
      </c>
      <c r="C59">
        <v>466417440</v>
      </c>
      <c r="D59">
        <v>66055602176</v>
      </c>
      <c r="E59">
        <v>64539693056</v>
      </c>
      <c r="F59">
        <v>14345.4384765625</v>
      </c>
      <c r="G59">
        <v>34357358592</v>
      </c>
      <c r="H59">
        <v>33.456901550292969</v>
      </c>
      <c r="J59">
        <v>466417431.80000001</v>
      </c>
      <c r="K59">
        <v>114303246336</v>
      </c>
      <c r="L59">
        <v>75749253350.399796</v>
      </c>
      <c r="M59">
        <v>64539692277.647202</v>
      </c>
      <c r="N59">
        <v>66055602176</v>
      </c>
      <c r="O59">
        <v>14345.4384765625</v>
      </c>
      <c r="P59">
        <v>34357358629</v>
      </c>
    </row>
    <row r="60" spans="1:17" x14ac:dyDescent="0.35">
      <c r="A60" t="s">
        <v>409</v>
      </c>
      <c r="B60" t="s">
        <v>73</v>
      </c>
      <c r="C60">
        <v>65305940</v>
      </c>
      <c r="D60">
        <v>27172499456</v>
      </c>
      <c r="E60">
        <v>4608964608</v>
      </c>
      <c r="F60">
        <v>7453.26806640625</v>
      </c>
      <c r="G60">
        <v>9578337280</v>
      </c>
      <c r="H60">
        <v>3.3454728126525879</v>
      </c>
      <c r="J60">
        <v>65305940.259999998</v>
      </c>
      <c r="K60">
        <v>11429581824</v>
      </c>
      <c r="L60">
        <v>1301121099.4248199</v>
      </c>
      <c r="M60">
        <v>4608964526.3926201</v>
      </c>
      <c r="N60">
        <v>27172499456</v>
      </c>
      <c r="O60">
        <v>7453.26806640625</v>
      </c>
      <c r="P60">
        <v>9578337782</v>
      </c>
    </row>
    <row r="61" spans="1:17" x14ac:dyDescent="0.35">
      <c r="A61" t="s">
        <v>409</v>
      </c>
      <c r="B61" t="s">
        <v>74</v>
      </c>
      <c r="C61">
        <v>172757936</v>
      </c>
      <c r="D61">
        <v>207826698240</v>
      </c>
      <c r="E61">
        <v>60822048768</v>
      </c>
      <c r="F61">
        <v>9777.0576171875</v>
      </c>
      <c r="G61">
        <v>63360065536</v>
      </c>
      <c r="H61">
        <v>11.399999618530273</v>
      </c>
      <c r="J61">
        <v>172757934.90000001</v>
      </c>
      <c r="K61">
        <v>149279129600</v>
      </c>
      <c r="L61">
        <v>137103709749.48199</v>
      </c>
      <c r="M61">
        <v>60822046745.824203</v>
      </c>
      <c r="N61">
        <v>207826698240</v>
      </c>
      <c r="O61">
        <v>9777.0576171875</v>
      </c>
      <c r="P61">
        <v>63360063653</v>
      </c>
      <c r="Q61">
        <v>11.399999618530273</v>
      </c>
    </row>
    <row r="62" spans="1:17" x14ac:dyDescent="0.35">
      <c r="A62" t="s">
        <v>409</v>
      </c>
      <c r="B62" t="s">
        <v>196</v>
      </c>
      <c r="C62">
        <v>695972096</v>
      </c>
      <c r="D62">
        <v>100857896960</v>
      </c>
      <c r="E62">
        <v>374509338624</v>
      </c>
      <c r="F62">
        <v>63798.45703125</v>
      </c>
      <c r="G62">
        <v>94618820608</v>
      </c>
      <c r="H62">
        <v>256.79998779296875</v>
      </c>
      <c r="J62">
        <v>695972087.29999995</v>
      </c>
      <c r="K62">
        <v>630559932416</v>
      </c>
      <c r="L62">
        <v>398823865300.146</v>
      </c>
      <c r="M62">
        <v>374509347264.48901</v>
      </c>
      <c r="N62">
        <v>100857896960</v>
      </c>
      <c r="O62">
        <v>63798.45703125</v>
      </c>
      <c r="P62">
        <v>94618816682</v>
      </c>
      <c r="Q62">
        <v>256.79998779296875</v>
      </c>
    </row>
    <row r="63" spans="1:17" x14ac:dyDescent="0.35">
      <c r="A63" t="s">
        <v>409</v>
      </c>
      <c r="B63" t="s">
        <v>76</v>
      </c>
      <c r="C63">
        <v>8500000</v>
      </c>
      <c r="D63">
        <v>5774299648</v>
      </c>
      <c r="E63">
        <v>2374438144</v>
      </c>
      <c r="F63">
        <v>948.39202880859375</v>
      </c>
      <c r="G63">
        <v>8327546368</v>
      </c>
      <c r="H63">
        <v>1.3247328996658325</v>
      </c>
      <c r="J63">
        <v>8500000</v>
      </c>
      <c r="K63">
        <v>4525860352</v>
      </c>
      <c r="M63">
        <v>2374438157.5145402</v>
      </c>
      <c r="N63">
        <v>5774299648</v>
      </c>
      <c r="O63">
        <v>948.39202880859375</v>
      </c>
      <c r="P63">
        <v>8327546303</v>
      </c>
    </row>
    <row r="64" spans="1:17" x14ac:dyDescent="0.35">
      <c r="A64" t="s">
        <v>409</v>
      </c>
      <c r="B64" t="s">
        <v>77</v>
      </c>
      <c r="C64">
        <v>17880898</v>
      </c>
      <c r="D64">
        <v>2156100096</v>
      </c>
      <c r="E64">
        <v>2177240.75</v>
      </c>
      <c r="F64">
        <v>283.96905517578125</v>
      </c>
      <c r="G64">
        <v>118841016</v>
      </c>
      <c r="H64">
        <v>0.37255525588989258</v>
      </c>
      <c r="J64">
        <v>17880898.43</v>
      </c>
      <c r="K64">
        <v>1272809856</v>
      </c>
      <c r="M64">
        <v>2177240.8428000002</v>
      </c>
      <c r="N64">
        <v>2156100096</v>
      </c>
      <c r="O64">
        <v>283.96905517578125</v>
      </c>
    </row>
    <row r="65" spans="1:17" x14ac:dyDescent="0.35">
      <c r="A65" t="s">
        <v>409</v>
      </c>
      <c r="B65" t="s">
        <v>259</v>
      </c>
      <c r="C65">
        <v>367276032</v>
      </c>
      <c r="D65">
        <v>114219999232</v>
      </c>
      <c r="E65">
        <v>125609312256</v>
      </c>
      <c r="F65">
        <v>28111.513671875</v>
      </c>
      <c r="G65">
        <v>55258685440</v>
      </c>
      <c r="H65">
        <v>85.900001525878906</v>
      </c>
      <c r="J65">
        <v>367276036.5</v>
      </c>
      <c r="K65">
        <v>74802610176</v>
      </c>
      <c r="L65">
        <v>129510369351</v>
      </c>
      <c r="M65">
        <v>125609310949.711</v>
      </c>
      <c r="N65">
        <v>114219999232</v>
      </c>
      <c r="O65">
        <v>28111.513671875</v>
      </c>
      <c r="P65">
        <v>55258687378</v>
      </c>
      <c r="Q65">
        <v>85.900001525878906</v>
      </c>
    </row>
    <row r="66" spans="1:17" x14ac:dyDescent="0.35">
      <c r="A66" t="s">
        <v>409</v>
      </c>
      <c r="B66" t="s">
        <v>79</v>
      </c>
      <c r="C66">
        <v>16280524</v>
      </c>
      <c r="D66">
        <v>672467200</v>
      </c>
      <c r="E66">
        <v>1637674496</v>
      </c>
      <c r="F66">
        <v>120.78163146972656</v>
      </c>
      <c r="G66">
        <v>340787264</v>
      </c>
      <c r="H66">
        <v>0.89535433053970337</v>
      </c>
      <c r="M66">
        <v>1637674472.58902</v>
      </c>
    </row>
    <row r="67" spans="1:17" x14ac:dyDescent="0.35">
      <c r="A67" t="s">
        <v>409</v>
      </c>
      <c r="B67" t="s">
        <v>198</v>
      </c>
      <c r="C67">
        <v>4558764.5</v>
      </c>
      <c r="D67">
        <v>500900000</v>
      </c>
      <c r="E67">
        <v>120428144</v>
      </c>
      <c r="F67">
        <v>282.93899536132813</v>
      </c>
      <c r="G67">
        <v>24949034</v>
      </c>
      <c r="H67">
        <v>7.8212842345237732E-2</v>
      </c>
      <c r="J67">
        <v>4558764.4440000001</v>
      </c>
      <c r="K67">
        <v>267208896</v>
      </c>
      <c r="N67">
        <v>500900000</v>
      </c>
      <c r="O67">
        <v>282.93899536132813</v>
      </c>
    </row>
    <row r="68" spans="1:17" x14ac:dyDescent="0.35">
      <c r="A68" t="s">
        <v>409</v>
      </c>
      <c r="B68" t="s">
        <v>81</v>
      </c>
      <c r="C68">
        <v>131397256</v>
      </c>
      <c r="D68">
        <v>21603801088</v>
      </c>
      <c r="E68">
        <v>10430425088</v>
      </c>
      <c r="F68">
        <v>3118.031005859375</v>
      </c>
      <c r="G68">
        <v>7669514752</v>
      </c>
      <c r="H68">
        <v>7.3165760040283203</v>
      </c>
      <c r="J68">
        <v>131397253.3</v>
      </c>
      <c r="K68">
        <v>24996587520</v>
      </c>
      <c r="L68">
        <v>5479538205.7370701</v>
      </c>
      <c r="M68">
        <v>10430424589.666</v>
      </c>
      <c r="N68">
        <v>21603801088</v>
      </c>
      <c r="O68">
        <v>3118.031005859375</v>
      </c>
      <c r="P68">
        <v>7669514564</v>
      </c>
    </row>
    <row r="69" spans="1:17" x14ac:dyDescent="0.35">
      <c r="A69" t="s">
        <v>409</v>
      </c>
      <c r="B69" t="s">
        <v>199</v>
      </c>
      <c r="C69">
        <v>17698214</v>
      </c>
      <c r="D69">
        <v>3952000000</v>
      </c>
      <c r="E69">
        <v>825092672</v>
      </c>
      <c r="F69">
        <v>2087.094970703125</v>
      </c>
      <c r="G69">
        <v>79882208</v>
      </c>
      <c r="H69">
        <v>0.37198314070701599</v>
      </c>
      <c r="J69">
        <v>17698214.530000001</v>
      </c>
      <c r="K69">
        <v>1270855296</v>
      </c>
      <c r="L69">
        <v>681100000</v>
      </c>
      <c r="M69">
        <v>825092647.91134405</v>
      </c>
      <c r="N69">
        <v>3952000000</v>
      </c>
      <c r="O69">
        <v>2087.094970703125</v>
      </c>
      <c r="P69">
        <v>79882205</v>
      </c>
    </row>
    <row r="70" spans="1:17" x14ac:dyDescent="0.35">
      <c r="A70" t="s">
        <v>409</v>
      </c>
      <c r="B70" t="s">
        <v>83</v>
      </c>
      <c r="C70">
        <v>29600000</v>
      </c>
      <c r="D70">
        <v>30978400256</v>
      </c>
      <c r="E70">
        <v>8943544320</v>
      </c>
      <c r="F70">
        <v>7547.60009765625</v>
      </c>
      <c r="G70">
        <v>8384108544</v>
      </c>
      <c r="H70">
        <v>2.0515964031219482</v>
      </c>
      <c r="J70">
        <v>29600000</v>
      </c>
      <c r="K70">
        <v>7009140224</v>
      </c>
      <c r="M70">
        <v>8943543829.0077496</v>
      </c>
      <c r="N70">
        <v>30978400256</v>
      </c>
      <c r="O70">
        <v>7547.60009765625</v>
      </c>
      <c r="P70">
        <v>8384108400</v>
      </c>
    </row>
    <row r="71" spans="1:17" x14ac:dyDescent="0.35">
      <c r="A71" t="s">
        <v>409</v>
      </c>
      <c r="B71" t="s">
        <v>84</v>
      </c>
      <c r="C71">
        <v>431388416</v>
      </c>
      <c r="D71">
        <v>113057202176</v>
      </c>
      <c r="E71">
        <v>39418281984</v>
      </c>
      <c r="F71">
        <v>22717.509765625</v>
      </c>
      <c r="G71">
        <v>157194125312</v>
      </c>
      <c r="H71">
        <v>22.687557220458984</v>
      </c>
      <c r="J71">
        <v>431388401.80000001</v>
      </c>
      <c r="K71">
        <v>77510508544</v>
      </c>
      <c r="L71">
        <v>28676965839.510201</v>
      </c>
      <c r="M71">
        <v>39418281910.884499</v>
      </c>
      <c r="N71">
        <v>113057202176</v>
      </c>
      <c r="O71">
        <v>22717.509765625</v>
      </c>
      <c r="P71">
        <v>157194122601</v>
      </c>
    </row>
    <row r="72" spans="1:17" x14ac:dyDescent="0.35">
      <c r="A72" t="s">
        <v>409</v>
      </c>
      <c r="B72" t="s">
        <v>85</v>
      </c>
      <c r="C72">
        <v>422162656</v>
      </c>
      <c r="D72">
        <v>92339601408</v>
      </c>
      <c r="E72">
        <v>277170683904</v>
      </c>
      <c r="F72">
        <v>25903.453125</v>
      </c>
      <c r="G72">
        <v>59682312192</v>
      </c>
      <c r="H72">
        <v>33.799999237060547</v>
      </c>
      <c r="J72">
        <v>422162655.30000001</v>
      </c>
      <c r="K72">
        <v>339717095424</v>
      </c>
      <c r="L72">
        <v>317129144519.05701</v>
      </c>
      <c r="M72">
        <v>277170694338.29401</v>
      </c>
      <c r="N72">
        <v>92339601408</v>
      </c>
      <c r="O72">
        <v>25903.453125</v>
      </c>
      <c r="P72">
        <v>59682311206</v>
      </c>
      <c r="Q72">
        <v>33.799999237060547</v>
      </c>
    </row>
    <row r="73" spans="1:17" x14ac:dyDescent="0.35">
      <c r="A73" t="s">
        <v>409</v>
      </c>
      <c r="B73" t="s">
        <v>86</v>
      </c>
      <c r="C73">
        <v>126313328</v>
      </c>
      <c r="D73">
        <v>7273100288</v>
      </c>
      <c r="E73">
        <v>7820250112</v>
      </c>
      <c r="F73">
        <v>4355.595703125</v>
      </c>
      <c r="G73">
        <v>4721985024</v>
      </c>
      <c r="H73">
        <v>4.8812665939331055</v>
      </c>
      <c r="J73">
        <v>126313327.09999999</v>
      </c>
      <c r="K73">
        <v>16676517888</v>
      </c>
      <c r="L73">
        <v>7128521010.8573198</v>
      </c>
      <c r="M73">
        <v>7820250259.9225197</v>
      </c>
      <c r="N73">
        <v>7273100288</v>
      </c>
      <c r="O73">
        <v>4355.595703125</v>
      </c>
      <c r="P73">
        <v>4721984946</v>
      </c>
    </row>
    <row r="74" spans="1:17" x14ac:dyDescent="0.35">
      <c r="A74" t="s">
        <v>409</v>
      </c>
      <c r="B74" t="s">
        <v>200</v>
      </c>
      <c r="C74">
        <v>742367168</v>
      </c>
      <c r="D74">
        <v>485998297088</v>
      </c>
      <c r="E74">
        <v>310663708672</v>
      </c>
      <c r="F74">
        <v>33777.5</v>
      </c>
      <c r="G74">
        <v>191126880256</v>
      </c>
      <c r="H74">
        <v>285.89999389648438</v>
      </c>
      <c r="J74">
        <v>742367165.89999998</v>
      </c>
      <c r="K74">
        <v>124286623744</v>
      </c>
      <c r="L74">
        <v>24839361725.330002</v>
      </c>
      <c r="M74">
        <v>310663713721.26202</v>
      </c>
      <c r="N74">
        <v>485998297088</v>
      </c>
      <c r="O74">
        <v>33777.5</v>
      </c>
      <c r="P74">
        <v>191126885834</v>
      </c>
      <c r="Q74">
        <v>285.89999389648438</v>
      </c>
    </row>
    <row r="75" spans="1:17" x14ac:dyDescent="0.35">
      <c r="A75" t="s">
        <v>409</v>
      </c>
      <c r="B75" t="s">
        <v>88</v>
      </c>
      <c r="C75">
        <v>245370832</v>
      </c>
      <c r="D75">
        <v>92132401152</v>
      </c>
      <c r="E75">
        <v>47321354240</v>
      </c>
      <c r="F75">
        <v>22142.318359375</v>
      </c>
      <c r="G75">
        <v>100296843264</v>
      </c>
      <c r="H75">
        <v>8.5945329666137695</v>
      </c>
      <c r="J75">
        <v>245370824.19999999</v>
      </c>
      <c r="K75">
        <v>29362640896</v>
      </c>
      <c r="L75">
        <v>9135931340.0551205</v>
      </c>
      <c r="M75">
        <v>47321354773.344597</v>
      </c>
      <c r="N75">
        <v>92132401152</v>
      </c>
      <c r="O75">
        <v>22142.318359375</v>
      </c>
      <c r="P75">
        <v>100296847323</v>
      </c>
    </row>
    <row r="76" spans="1:17" x14ac:dyDescent="0.35">
      <c r="A76" t="s">
        <v>409</v>
      </c>
      <c r="B76" t="s">
        <v>201</v>
      </c>
      <c r="C76">
        <v>15938000</v>
      </c>
      <c r="D76">
        <v>18452598784</v>
      </c>
      <c r="E76">
        <v>952221824</v>
      </c>
      <c r="F76">
        <v>3748.363037109375</v>
      </c>
      <c r="G76">
        <v>5854230528</v>
      </c>
      <c r="H76">
        <v>0.56070929765701294</v>
      </c>
      <c r="J76">
        <v>15938000</v>
      </c>
      <c r="K76">
        <v>1915625472</v>
      </c>
      <c r="M76">
        <v>952221852.04527295</v>
      </c>
      <c r="N76">
        <v>18452598784</v>
      </c>
      <c r="O76">
        <v>3748.363037109375</v>
      </c>
      <c r="P76">
        <v>5854230521</v>
      </c>
    </row>
    <row r="77" spans="1:17" x14ac:dyDescent="0.35">
      <c r="A77" t="s">
        <v>409</v>
      </c>
      <c r="B77" t="s">
        <v>260</v>
      </c>
      <c r="C77">
        <v>212374480</v>
      </c>
      <c r="D77">
        <v>48162799616</v>
      </c>
      <c r="E77">
        <v>27235866624</v>
      </c>
      <c r="F77">
        <v>8027.9794921875</v>
      </c>
      <c r="G77">
        <v>75051294720</v>
      </c>
      <c r="H77">
        <v>6.6489081382751465</v>
      </c>
      <c r="J77">
        <v>212374476.30000001</v>
      </c>
      <c r="K77">
        <v>22715545600</v>
      </c>
      <c r="L77">
        <v>21040856736.1535</v>
      </c>
      <c r="M77">
        <v>27235867526.9133</v>
      </c>
      <c r="N77">
        <v>48162799616</v>
      </c>
      <c r="O77">
        <v>8027.9794921875</v>
      </c>
      <c r="P77">
        <v>75051295241</v>
      </c>
    </row>
    <row r="78" spans="1:17" x14ac:dyDescent="0.35">
      <c r="A78" t="s">
        <v>409</v>
      </c>
      <c r="B78" t="s">
        <v>91</v>
      </c>
      <c r="C78">
        <v>11756145</v>
      </c>
      <c r="D78">
        <v>2761799936</v>
      </c>
      <c r="E78">
        <v>157993744</v>
      </c>
      <c r="F78">
        <v>847.69598388671875</v>
      </c>
      <c r="G78">
        <v>473849408</v>
      </c>
      <c r="H78">
        <v>0.65609240531921387</v>
      </c>
      <c r="K78">
        <v>2241495296</v>
      </c>
      <c r="M78">
        <v>157993736.08190101</v>
      </c>
      <c r="N78">
        <v>2761799936</v>
      </c>
      <c r="O78">
        <v>847.69598388671875</v>
      </c>
      <c r="P78">
        <v>473849406</v>
      </c>
    </row>
    <row r="79" spans="1:17" x14ac:dyDescent="0.35">
      <c r="A79" t="s">
        <v>409</v>
      </c>
      <c r="B79" t="s">
        <v>202</v>
      </c>
      <c r="C79">
        <v>14583300</v>
      </c>
      <c r="D79">
        <v>13176299520</v>
      </c>
      <c r="E79">
        <v>1145643776</v>
      </c>
      <c r="F79">
        <v>2823.034912109375</v>
      </c>
      <c r="G79">
        <v>10677394432</v>
      </c>
      <c r="H79">
        <v>0.73468154668807983</v>
      </c>
      <c r="J79">
        <v>14583300</v>
      </c>
      <c r="K79">
        <v>2509989888</v>
      </c>
      <c r="M79">
        <v>1145643730.19048</v>
      </c>
      <c r="N79">
        <v>13176299520</v>
      </c>
      <c r="O79">
        <v>2823.034912109375</v>
      </c>
      <c r="P79">
        <v>10677394462</v>
      </c>
    </row>
    <row r="80" spans="1:17" x14ac:dyDescent="0.35">
      <c r="A80" t="s">
        <v>409</v>
      </c>
      <c r="B80" t="s">
        <v>93</v>
      </c>
      <c r="C80">
        <v>86605056</v>
      </c>
      <c r="D80">
        <v>26375000064</v>
      </c>
      <c r="E80">
        <v>11115406336</v>
      </c>
      <c r="F80">
        <v>12449.708984375</v>
      </c>
      <c r="G80">
        <v>12843529216</v>
      </c>
      <c r="H80">
        <v>3.2906579971313477</v>
      </c>
      <c r="J80">
        <v>86605056.569999993</v>
      </c>
      <c r="K80">
        <v>11242310656</v>
      </c>
      <c r="M80">
        <v>11115406167.552999</v>
      </c>
      <c r="N80">
        <v>26375000064</v>
      </c>
      <c r="O80">
        <v>12449.708984375</v>
      </c>
      <c r="P80">
        <v>12843529322</v>
      </c>
    </row>
    <row r="81" spans="1:17" x14ac:dyDescent="0.35">
      <c r="A81" t="s">
        <v>409</v>
      </c>
      <c r="B81" t="s">
        <v>94</v>
      </c>
      <c r="C81">
        <v>105298448</v>
      </c>
      <c r="D81">
        <v>17688098816</v>
      </c>
      <c r="E81">
        <v>47417835520</v>
      </c>
      <c r="F81">
        <v>30964.033203125</v>
      </c>
      <c r="G81">
        <v>28289236992</v>
      </c>
      <c r="H81">
        <v>120.19999694824219</v>
      </c>
      <c r="J81">
        <v>105298450.3</v>
      </c>
      <c r="K81">
        <v>188608544768</v>
      </c>
      <c r="L81">
        <v>127933137000</v>
      </c>
      <c r="M81">
        <v>47417835730.659897</v>
      </c>
      <c r="N81">
        <v>17688098816</v>
      </c>
      <c r="O81">
        <v>30964.033203125</v>
      </c>
      <c r="P81">
        <v>28289236579</v>
      </c>
      <c r="Q81">
        <v>120.19999694824219</v>
      </c>
    </row>
    <row r="82" spans="1:17" x14ac:dyDescent="0.35">
      <c r="A82" t="s">
        <v>409</v>
      </c>
      <c r="B82" t="s">
        <v>95</v>
      </c>
      <c r="C82">
        <v>7019011</v>
      </c>
      <c r="D82">
        <v>72700000</v>
      </c>
      <c r="E82">
        <v>114482944</v>
      </c>
      <c r="F82">
        <v>181.9010009765625</v>
      </c>
      <c r="G82">
        <v>58927552</v>
      </c>
      <c r="H82">
        <v>6.2590457499027252E-2</v>
      </c>
      <c r="J82">
        <v>7019010.7709999997</v>
      </c>
      <c r="M82">
        <v>114482942.14737099</v>
      </c>
      <c r="N82">
        <v>72700000</v>
      </c>
      <c r="O82">
        <v>181.9010009765625</v>
      </c>
      <c r="P82">
        <v>58927552</v>
      </c>
    </row>
    <row r="83" spans="1:17" x14ac:dyDescent="0.35">
      <c r="A83" t="s">
        <v>409</v>
      </c>
      <c r="B83" t="s">
        <v>96</v>
      </c>
      <c r="C83">
        <v>137801472</v>
      </c>
      <c r="D83">
        <v>419956097024</v>
      </c>
      <c r="E83">
        <v>326469058560</v>
      </c>
      <c r="F83">
        <v>22886.1640625</v>
      </c>
      <c r="G83">
        <v>380600844288</v>
      </c>
      <c r="H83">
        <v>17.899999618530273</v>
      </c>
      <c r="J83">
        <v>137801467.5</v>
      </c>
      <c r="K83">
        <v>155058454528</v>
      </c>
      <c r="L83">
        <v>55413221351.990303</v>
      </c>
      <c r="M83">
        <v>326469067347.05499</v>
      </c>
      <c r="N83">
        <v>419956097024</v>
      </c>
      <c r="O83">
        <v>22886.1640625</v>
      </c>
      <c r="P83">
        <v>380600857434</v>
      </c>
      <c r="Q83">
        <v>17.899999618530273</v>
      </c>
    </row>
    <row r="84" spans="1:17" x14ac:dyDescent="0.35">
      <c r="A84" t="s">
        <v>409</v>
      </c>
      <c r="B84" t="s">
        <v>97</v>
      </c>
      <c r="C84">
        <v>12723710</v>
      </c>
      <c r="D84">
        <v>20153100288</v>
      </c>
      <c r="E84">
        <v>1425842304</v>
      </c>
      <c r="F84">
        <v>93.281761169433594</v>
      </c>
      <c r="G84">
        <v>253527216</v>
      </c>
      <c r="H84">
        <v>0.752144455909729</v>
      </c>
      <c r="L84">
        <v>1230717950</v>
      </c>
      <c r="M84">
        <v>1425842363.73873</v>
      </c>
      <c r="N84">
        <v>20153100288</v>
      </c>
    </row>
    <row r="85" spans="1:17" x14ac:dyDescent="0.35">
      <c r="A85" t="s">
        <v>409</v>
      </c>
      <c r="B85" t="s">
        <v>203</v>
      </c>
      <c r="C85">
        <v>7402234.5</v>
      </c>
      <c r="D85">
        <v>951200000</v>
      </c>
      <c r="E85">
        <v>118776979456</v>
      </c>
      <c r="F85">
        <v>1555.9329833984375</v>
      </c>
      <c r="G85">
        <v>643743872</v>
      </c>
      <c r="H85">
        <v>2.018075704574585</v>
      </c>
      <c r="J85">
        <v>7402234.6370000001</v>
      </c>
      <c r="K85">
        <v>6894619136</v>
      </c>
      <c r="M85">
        <v>118776981694.214</v>
      </c>
      <c r="N85">
        <v>951200000</v>
      </c>
      <c r="O85">
        <v>1555.9329833984375</v>
      </c>
    </row>
    <row r="86" spans="1:17" x14ac:dyDescent="0.35">
      <c r="A86" t="s">
        <v>409</v>
      </c>
      <c r="B86" t="s">
        <v>99</v>
      </c>
      <c r="C86">
        <v>16000000</v>
      </c>
      <c r="D86">
        <v>28369999872</v>
      </c>
      <c r="E86">
        <v>29022361600</v>
      </c>
      <c r="F86">
        <v>1593</v>
      </c>
      <c r="G86">
        <v>13406484480</v>
      </c>
      <c r="H86">
        <v>42.028053283691406</v>
      </c>
      <c r="J86">
        <v>16000000</v>
      </c>
      <c r="K86">
        <v>143586000896</v>
      </c>
      <c r="L86">
        <v>5270000000</v>
      </c>
      <c r="M86">
        <v>29022361803.228199</v>
      </c>
      <c r="N86">
        <v>28369999872</v>
      </c>
      <c r="O86">
        <v>1593</v>
      </c>
    </row>
    <row r="87" spans="1:17" x14ac:dyDescent="0.35">
      <c r="A87" t="s">
        <v>409</v>
      </c>
      <c r="B87" t="s">
        <v>100</v>
      </c>
      <c r="C87">
        <v>8190211.5</v>
      </c>
      <c r="D87">
        <v>338296768</v>
      </c>
      <c r="E87">
        <v>823861696</v>
      </c>
      <c r="F87">
        <v>60.761379241943359</v>
      </c>
      <c r="G87">
        <v>171439184</v>
      </c>
      <c r="H87">
        <v>0.45042416453361511</v>
      </c>
      <c r="M87">
        <v>823861708.39210999</v>
      </c>
    </row>
    <row r="88" spans="1:17" x14ac:dyDescent="0.35">
      <c r="A88" t="s">
        <v>409</v>
      </c>
      <c r="B88" t="s">
        <v>101</v>
      </c>
      <c r="C88">
        <v>4682846</v>
      </c>
      <c r="D88">
        <v>193425008</v>
      </c>
      <c r="E88">
        <v>471052224</v>
      </c>
      <c r="F88">
        <v>34.741004943847656</v>
      </c>
      <c r="G88">
        <v>98022288</v>
      </c>
      <c r="H88">
        <v>0.25753509998321533</v>
      </c>
      <c r="M88">
        <v>471052229.86763602</v>
      </c>
    </row>
    <row r="89" spans="1:17" x14ac:dyDescent="0.35">
      <c r="A89" t="s">
        <v>409</v>
      </c>
      <c r="B89" t="s">
        <v>102</v>
      </c>
      <c r="C89">
        <v>2809457</v>
      </c>
      <c r="D89">
        <v>11710000128</v>
      </c>
      <c r="E89">
        <v>445219904</v>
      </c>
      <c r="F89">
        <v>1242.10400390625</v>
      </c>
      <c r="G89">
        <v>8725919744</v>
      </c>
      <c r="H89">
        <v>2.0818793773651123</v>
      </c>
      <c r="J89">
        <v>2809457.0449999999</v>
      </c>
      <c r="K89">
        <v>7112600576</v>
      </c>
      <c r="L89">
        <v>4360757330.7353201</v>
      </c>
      <c r="M89">
        <v>445219899.30755901</v>
      </c>
      <c r="N89">
        <v>11710000128</v>
      </c>
      <c r="O89">
        <v>1242.10400390625</v>
      </c>
      <c r="P89">
        <v>8725919843</v>
      </c>
    </row>
    <row r="90" spans="1:17" x14ac:dyDescent="0.35">
      <c r="A90" t="s">
        <v>409</v>
      </c>
      <c r="B90" t="s">
        <v>103</v>
      </c>
      <c r="C90">
        <v>87330000</v>
      </c>
      <c r="D90">
        <v>42105896960</v>
      </c>
      <c r="E90">
        <v>3979831040</v>
      </c>
      <c r="F90">
        <v>7848.3623046875</v>
      </c>
      <c r="G90">
        <v>25778745344</v>
      </c>
      <c r="H90">
        <v>4.5011396408081055</v>
      </c>
      <c r="J90">
        <v>87330000</v>
      </c>
      <c r="K90">
        <v>15377840128</v>
      </c>
      <c r="L90">
        <v>5459908247.3378696</v>
      </c>
      <c r="M90">
        <v>3979831091.4980402</v>
      </c>
      <c r="N90">
        <v>42105896960</v>
      </c>
      <c r="O90">
        <v>7848.3623046875</v>
      </c>
      <c r="P90">
        <v>25778745945</v>
      </c>
    </row>
    <row r="91" spans="1:17" x14ac:dyDescent="0.35">
      <c r="A91" t="s">
        <v>409</v>
      </c>
      <c r="B91" t="s">
        <v>204</v>
      </c>
      <c r="C91">
        <v>3856033.25</v>
      </c>
      <c r="D91">
        <v>2054899840</v>
      </c>
      <c r="E91">
        <v>461361984</v>
      </c>
      <c r="F91">
        <v>495.73300170898438</v>
      </c>
      <c r="G91">
        <v>313895200</v>
      </c>
      <c r="H91">
        <v>0.2522372305393219</v>
      </c>
      <c r="J91">
        <v>3856033.16</v>
      </c>
      <c r="M91">
        <v>461361993.77825499</v>
      </c>
      <c r="N91">
        <v>2054899840</v>
      </c>
      <c r="O91">
        <v>495.73300170898438</v>
      </c>
      <c r="P91">
        <v>313895185</v>
      </c>
    </row>
    <row r="92" spans="1:17" x14ac:dyDescent="0.35">
      <c r="A92" t="s">
        <v>409</v>
      </c>
      <c r="B92" t="s">
        <v>105</v>
      </c>
      <c r="C92">
        <v>1378233.375</v>
      </c>
      <c r="D92">
        <v>6060899840</v>
      </c>
      <c r="E92">
        <v>56694320</v>
      </c>
      <c r="F92">
        <v>640.0369873046875</v>
      </c>
      <c r="G92">
        <v>6352662528</v>
      </c>
      <c r="H92">
        <v>3.0996089801192284E-2</v>
      </c>
      <c r="J92">
        <v>1378233.4369999999</v>
      </c>
      <c r="M92">
        <v>56694319.298322499</v>
      </c>
      <c r="N92">
        <v>6060899840</v>
      </c>
      <c r="O92">
        <v>640.0369873046875</v>
      </c>
      <c r="P92">
        <v>6352662492</v>
      </c>
    </row>
    <row r="93" spans="1:17" x14ac:dyDescent="0.35">
      <c r="A93" t="s">
        <v>409</v>
      </c>
      <c r="B93" t="s">
        <v>106</v>
      </c>
      <c r="C93">
        <v>2601439.75</v>
      </c>
      <c r="D93">
        <v>107452496</v>
      </c>
      <c r="E93">
        <v>261681456</v>
      </c>
      <c r="F93">
        <v>19.299509048461914</v>
      </c>
      <c r="G93">
        <v>54453864</v>
      </c>
      <c r="H93">
        <v>0.14306728541851044</v>
      </c>
      <c r="M93">
        <v>261681461.854765</v>
      </c>
    </row>
    <row r="94" spans="1:17" x14ac:dyDescent="0.35">
      <c r="A94" t="s">
        <v>409</v>
      </c>
      <c r="B94" t="s">
        <v>107</v>
      </c>
      <c r="C94">
        <v>101557520</v>
      </c>
      <c r="D94">
        <v>18913599488</v>
      </c>
      <c r="E94">
        <v>2024359424</v>
      </c>
      <c r="F94">
        <v>5771.361328125</v>
      </c>
      <c r="G94">
        <v>13896692736</v>
      </c>
      <c r="H94">
        <v>1.9969638586044312</v>
      </c>
      <c r="J94">
        <v>101557522.09999999</v>
      </c>
      <c r="K94">
        <v>6822492160</v>
      </c>
      <c r="L94">
        <v>7245060376.2699003</v>
      </c>
      <c r="M94">
        <v>2024359423.7938399</v>
      </c>
      <c r="N94">
        <v>18913599488</v>
      </c>
      <c r="O94">
        <v>5771.361328125</v>
      </c>
      <c r="P94">
        <v>13896692820</v>
      </c>
    </row>
    <row r="95" spans="1:17" x14ac:dyDescent="0.35">
      <c r="A95" t="s">
        <v>409</v>
      </c>
      <c r="B95" t="s">
        <v>108</v>
      </c>
      <c r="C95">
        <v>1275752.375</v>
      </c>
      <c r="D95">
        <v>2783699968</v>
      </c>
      <c r="E95">
        <v>128329224</v>
      </c>
      <c r="F95">
        <v>2901.2958984375</v>
      </c>
      <c r="G95">
        <v>144172352</v>
      </c>
      <c r="H95">
        <v>7.0160545408725739E-2</v>
      </c>
      <c r="M95">
        <v>128329227.22838201</v>
      </c>
      <c r="N95">
        <v>2783699968</v>
      </c>
      <c r="O95">
        <v>2901.2958984375</v>
      </c>
      <c r="P95">
        <v>144172352</v>
      </c>
    </row>
    <row r="96" spans="1:17" x14ac:dyDescent="0.35">
      <c r="A96" t="s">
        <v>409</v>
      </c>
      <c r="B96" t="s">
        <v>205</v>
      </c>
      <c r="C96">
        <v>11502236</v>
      </c>
      <c r="D96">
        <v>26397401088</v>
      </c>
      <c r="E96">
        <v>4364703232</v>
      </c>
      <c r="F96">
        <v>6143.02197265625</v>
      </c>
      <c r="G96">
        <v>204766080</v>
      </c>
      <c r="H96">
        <v>0.64192217588424683</v>
      </c>
      <c r="K96">
        <v>2193083648</v>
      </c>
      <c r="M96">
        <v>4364703267.7623596</v>
      </c>
      <c r="N96">
        <v>26397401088</v>
      </c>
      <c r="O96">
        <v>6143.02197265625</v>
      </c>
    </row>
    <row r="97" spans="1:16" x14ac:dyDescent="0.35">
      <c r="A97" t="s">
        <v>409</v>
      </c>
      <c r="B97" t="s">
        <v>110</v>
      </c>
      <c r="C97">
        <v>1110650.375</v>
      </c>
      <c r="D97">
        <v>832900032</v>
      </c>
      <c r="E97">
        <v>4045666.25</v>
      </c>
      <c r="F97">
        <v>147.42083740234375</v>
      </c>
      <c r="G97">
        <v>36451100</v>
      </c>
      <c r="H97">
        <v>0.11427072435617447</v>
      </c>
      <c r="J97">
        <v>1110650.4369999999</v>
      </c>
      <c r="K97">
        <v>390398208</v>
      </c>
      <c r="M97">
        <v>4045666.2669118801</v>
      </c>
      <c r="N97">
        <v>832900032</v>
      </c>
      <c r="O97">
        <v>147.42083740234375</v>
      </c>
    </row>
    <row r="98" spans="1:16" x14ac:dyDescent="0.35">
      <c r="A98" t="s">
        <v>409</v>
      </c>
      <c r="B98" t="s">
        <v>111</v>
      </c>
      <c r="C98">
        <v>87027224</v>
      </c>
      <c r="D98">
        <v>14440400896</v>
      </c>
      <c r="E98">
        <v>10876745728</v>
      </c>
      <c r="F98">
        <v>6666.15673828125</v>
      </c>
      <c r="G98">
        <v>25411022848</v>
      </c>
      <c r="H98">
        <v>0.59953773021697998</v>
      </c>
      <c r="J98">
        <v>87027227.079999998</v>
      </c>
      <c r="K98">
        <v>2048280192</v>
      </c>
      <c r="L98">
        <v>7206540780</v>
      </c>
      <c r="M98">
        <v>10876745975.2749</v>
      </c>
      <c r="N98">
        <v>14440400896</v>
      </c>
      <c r="O98">
        <v>6666.15673828125</v>
      </c>
      <c r="P98">
        <v>25411022244</v>
      </c>
    </row>
    <row r="99" spans="1:16" x14ac:dyDescent="0.35">
      <c r="A99" t="s">
        <v>409</v>
      </c>
      <c r="B99" t="s">
        <v>112</v>
      </c>
      <c r="C99">
        <v>264615.9375</v>
      </c>
      <c r="D99">
        <v>2986800128</v>
      </c>
      <c r="E99">
        <v>157573840</v>
      </c>
      <c r="F99">
        <v>524.828125</v>
      </c>
      <c r="G99">
        <v>26045540</v>
      </c>
      <c r="H99">
        <v>0.3050709068775177</v>
      </c>
      <c r="J99">
        <v>264615.92589999997</v>
      </c>
      <c r="K99">
        <v>1042254144</v>
      </c>
      <c r="M99">
        <v>157573837.89030701</v>
      </c>
      <c r="N99">
        <v>2986800128</v>
      </c>
      <c r="O99">
        <v>524.828125</v>
      </c>
      <c r="P99">
        <v>26045541</v>
      </c>
    </row>
    <row r="100" spans="1:16" x14ac:dyDescent="0.35">
      <c r="A100" t="s">
        <v>409</v>
      </c>
      <c r="B100" t="s">
        <v>113</v>
      </c>
      <c r="C100">
        <v>4201584.5</v>
      </c>
      <c r="D100">
        <v>4343699968</v>
      </c>
      <c r="E100">
        <v>431306144</v>
      </c>
      <c r="F100">
        <v>1346.6400146484375</v>
      </c>
      <c r="G100">
        <v>353079520</v>
      </c>
      <c r="H100">
        <v>0.23580500483512878</v>
      </c>
      <c r="J100">
        <v>4201584.3899999997</v>
      </c>
      <c r="M100">
        <v>431306152.70844603</v>
      </c>
      <c r="N100">
        <v>4343699968</v>
      </c>
      <c r="O100">
        <v>1346.6400146484375</v>
      </c>
      <c r="P100">
        <v>353079512</v>
      </c>
    </row>
    <row r="101" spans="1:16" x14ac:dyDescent="0.35">
      <c r="A101" t="s">
        <v>409</v>
      </c>
      <c r="B101" t="s">
        <v>114</v>
      </c>
      <c r="C101">
        <v>586533.5</v>
      </c>
      <c r="D101">
        <v>81800000</v>
      </c>
      <c r="E101">
        <v>59000000</v>
      </c>
      <c r="F101">
        <v>4.3513631820678711</v>
      </c>
      <c r="G101">
        <v>12277439</v>
      </c>
      <c r="H101">
        <v>3.2256659120321274E-2</v>
      </c>
      <c r="M101">
        <v>59000000</v>
      </c>
      <c r="N101">
        <v>81800000</v>
      </c>
    </row>
    <row r="102" spans="1:16" x14ac:dyDescent="0.35">
      <c r="A102" t="s">
        <v>409</v>
      </c>
      <c r="B102" t="s">
        <v>115</v>
      </c>
      <c r="C102">
        <v>425314.0625</v>
      </c>
      <c r="D102">
        <v>1564699904</v>
      </c>
      <c r="E102">
        <v>41595612</v>
      </c>
      <c r="F102">
        <v>193.3385009765625</v>
      </c>
      <c r="G102">
        <v>40351188</v>
      </c>
      <c r="H102">
        <v>0.12649713456630707</v>
      </c>
      <c r="J102">
        <v>425314.07410000003</v>
      </c>
      <c r="K102">
        <v>432168896</v>
      </c>
      <c r="M102">
        <v>41595611.927281402</v>
      </c>
      <c r="N102">
        <v>1564699904</v>
      </c>
      <c r="O102">
        <v>193.3385009765625</v>
      </c>
    </row>
    <row r="103" spans="1:16" x14ac:dyDescent="0.35">
      <c r="A103" t="s">
        <v>409</v>
      </c>
      <c r="B103" t="s">
        <v>116</v>
      </c>
      <c r="C103">
        <v>2595257.5</v>
      </c>
      <c r="D103">
        <v>4571500032</v>
      </c>
      <c r="E103">
        <v>839626688</v>
      </c>
      <c r="F103">
        <v>1520.291015625</v>
      </c>
      <c r="G103">
        <v>4489933824</v>
      </c>
      <c r="H103">
        <v>0.51819992065429688</v>
      </c>
      <c r="J103">
        <v>2595257.5090000001</v>
      </c>
      <c r="K103">
        <v>1770395008</v>
      </c>
      <c r="M103">
        <v>839626680.31811905</v>
      </c>
      <c r="N103">
        <v>4571500032</v>
      </c>
      <c r="O103">
        <v>1520.291015625</v>
      </c>
      <c r="P103">
        <v>4489933735</v>
      </c>
    </row>
    <row r="104" spans="1:16" x14ac:dyDescent="0.35">
      <c r="A104" t="s">
        <v>409</v>
      </c>
      <c r="B104" t="s">
        <v>206</v>
      </c>
      <c r="C104">
        <v>825767.375</v>
      </c>
      <c r="D104">
        <v>4760399872</v>
      </c>
      <c r="E104">
        <v>365145664</v>
      </c>
      <c r="F104">
        <v>1253.011962890625</v>
      </c>
      <c r="G104">
        <v>6319191040</v>
      </c>
      <c r="H104">
        <v>1.4408385753631592</v>
      </c>
      <c r="J104">
        <v>825767.37760000001</v>
      </c>
      <c r="K104">
        <v>4922527744</v>
      </c>
      <c r="M104">
        <v>365145664.532323</v>
      </c>
      <c r="N104">
        <v>4760399872</v>
      </c>
      <c r="O104">
        <v>1253.011962890625</v>
      </c>
      <c r="P104">
        <v>6319190972</v>
      </c>
    </row>
    <row r="105" spans="1:16" x14ac:dyDescent="0.35">
      <c r="A105" t="s">
        <v>409</v>
      </c>
      <c r="B105" t="s">
        <v>118</v>
      </c>
      <c r="C105">
        <v>51766748</v>
      </c>
      <c r="D105">
        <v>11846500352</v>
      </c>
      <c r="E105">
        <v>21313411072</v>
      </c>
      <c r="F105">
        <v>6681.79443359375</v>
      </c>
      <c r="G105">
        <v>26586978304</v>
      </c>
      <c r="H105">
        <v>4.374779224395752</v>
      </c>
      <c r="J105">
        <v>51766749.579999998</v>
      </c>
      <c r="K105">
        <v>14946138112</v>
      </c>
      <c r="L105">
        <v>15740752298.700001</v>
      </c>
      <c r="M105">
        <v>21313411620.016102</v>
      </c>
      <c r="N105">
        <v>11846500352</v>
      </c>
      <c r="O105">
        <v>6681.79443359375</v>
      </c>
      <c r="P105">
        <v>26586979271</v>
      </c>
    </row>
    <row r="106" spans="1:16" x14ac:dyDescent="0.35">
      <c r="A106" t="s">
        <v>409</v>
      </c>
      <c r="B106" t="s">
        <v>119</v>
      </c>
      <c r="C106">
        <v>828059.8125</v>
      </c>
      <c r="D106">
        <v>34203020</v>
      </c>
      <c r="E106">
        <v>83295376</v>
      </c>
      <c r="F106">
        <v>6.1431937217712402</v>
      </c>
      <c r="G106">
        <v>17333116</v>
      </c>
      <c r="H106">
        <v>4.5539498329162598E-2</v>
      </c>
      <c r="M106">
        <v>83295375.899442494</v>
      </c>
    </row>
    <row r="107" spans="1:16" x14ac:dyDescent="0.35">
      <c r="A107" t="s">
        <v>409</v>
      </c>
      <c r="B107" t="s">
        <v>207</v>
      </c>
      <c r="C107">
        <v>207693.34375</v>
      </c>
      <c r="D107">
        <v>350400000</v>
      </c>
      <c r="E107">
        <v>20892084</v>
      </c>
      <c r="F107">
        <v>164.33329772949219</v>
      </c>
      <c r="G107">
        <v>4347479.5</v>
      </c>
      <c r="H107">
        <v>1.1422183364629745E-2</v>
      </c>
      <c r="M107">
        <v>20892084.214016002</v>
      </c>
      <c r="N107">
        <v>350400000</v>
      </c>
      <c r="O107">
        <v>164.33329772949219</v>
      </c>
    </row>
    <row r="108" spans="1:16" x14ac:dyDescent="0.35">
      <c r="A108" t="s">
        <v>409</v>
      </c>
      <c r="B108" t="s">
        <v>121</v>
      </c>
      <c r="C108">
        <v>464004.8125</v>
      </c>
      <c r="D108">
        <v>27809699840</v>
      </c>
      <c r="E108">
        <v>1518032256</v>
      </c>
      <c r="F108">
        <v>1379.0999755859375</v>
      </c>
      <c r="G108">
        <v>10755570688</v>
      </c>
      <c r="H108">
        <v>3.8188989162445068</v>
      </c>
      <c r="J108">
        <v>464004.80839999998</v>
      </c>
      <c r="K108">
        <v>13047010304</v>
      </c>
      <c r="M108">
        <v>1518032300.1659901</v>
      </c>
      <c r="N108">
        <v>27809699840</v>
      </c>
      <c r="O108">
        <v>1379.0999755859375</v>
      </c>
      <c r="P108">
        <v>10755571039</v>
      </c>
    </row>
    <row r="109" spans="1:16" x14ac:dyDescent="0.35">
      <c r="A109" t="s">
        <v>409</v>
      </c>
      <c r="B109" t="s">
        <v>122</v>
      </c>
      <c r="C109">
        <v>323180.375</v>
      </c>
      <c r="D109">
        <v>15700000</v>
      </c>
      <c r="E109">
        <v>32509044</v>
      </c>
      <c r="F109">
        <v>2.39760422706604</v>
      </c>
      <c r="G109">
        <v>6764877.5</v>
      </c>
      <c r="H109">
        <v>1.7773441970348358E-2</v>
      </c>
      <c r="M109">
        <v>32509043.235278498</v>
      </c>
      <c r="N109">
        <v>15700000</v>
      </c>
    </row>
    <row r="110" spans="1:16" x14ac:dyDescent="0.35">
      <c r="A110" t="s">
        <v>409</v>
      </c>
      <c r="B110" t="s">
        <v>123</v>
      </c>
      <c r="C110">
        <v>367088.4375</v>
      </c>
      <c r="D110">
        <v>15162592</v>
      </c>
      <c r="E110">
        <v>36925800</v>
      </c>
      <c r="F110">
        <v>2.7233483791351318</v>
      </c>
      <c r="G110">
        <v>7683970</v>
      </c>
      <c r="H110">
        <v>2.0188184455037117E-2</v>
      </c>
      <c r="M110">
        <v>36925800.278999999</v>
      </c>
    </row>
    <row r="111" spans="1:16" x14ac:dyDescent="0.35">
      <c r="A111" t="s">
        <v>409</v>
      </c>
      <c r="B111" t="s">
        <v>124</v>
      </c>
      <c r="C111">
        <v>41580</v>
      </c>
      <c r="D111">
        <v>2623000064</v>
      </c>
      <c r="E111">
        <v>53202680</v>
      </c>
      <c r="F111">
        <v>457.22561645507813</v>
      </c>
      <c r="G111">
        <v>35360344</v>
      </c>
      <c r="H111">
        <v>0.11085131019353867</v>
      </c>
      <c r="J111">
        <v>41580</v>
      </c>
      <c r="K111">
        <v>378716000</v>
      </c>
      <c r="M111">
        <v>53202678.659999996</v>
      </c>
      <c r="N111">
        <v>2623000064</v>
      </c>
      <c r="O111">
        <v>457.22561645507813</v>
      </c>
    </row>
    <row r="112" spans="1:16" x14ac:dyDescent="0.35">
      <c r="A112" t="s">
        <v>409</v>
      </c>
      <c r="B112" t="s">
        <v>125</v>
      </c>
      <c r="C112">
        <v>112052.4609375</v>
      </c>
      <c r="D112">
        <v>1906300032</v>
      </c>
      <c r="E112">
        <v>139352912</v>
      </c>
      <c r="F112">
        <v>152.73040771484375</v>
      </c>
      <c r="G112">
        <v>45753360</v>
      </c>
      <c r="H112">
        <v>6.4731352031230927E-2</v>
      </c>
      <c r="J112">
        <v>112052.4593</v>
      </c>
      <c r="K112">
        <v>221150288</v>
      </c>
      <c r="M112">
        <v>139352906.998703</v>
      </c>
      <c r="N112">
        <v>1906300032</v>
      </c>
      <c r="O112">
        <v>152.73040771484375</v>
      </c>
      <c r="P112">
        <v>45753360</v>
      </c>
    </row>
    <row r="113" spans="1:16" x14ac:dyDescent="0.35">
      <c r="A113" t="s">
        <v>409</v>
      </c>
      <c r="B113" t="s">
        <v>126</v>
      </c>
      <c r="C113">
        <v>20610.9296875</v>
      </c>
      <c r="D113">
        <v>144100000</v>
      </c>
      <c r="E113">
        <v>832826</v>
      </c>
      <c r="F113">
        <v>14.758127212524414</v>
      </c>
      <c r="G113">
        <v>7848923.5</v>
      </c>
      <c r="H113">
        <v>2.4605628103017807E-2</v>
      </c>
      <c r="J113">
        <v>20610.929629999999</v>
      </c>
      <c r="K113">
        <v>84063464</v>
      </c>
      <c r="M113">
        <v>832826</v>
      </c>
      <c r="N113">
        <v>144100000</v>
      </c>
      <c r="O113">
        <v>14.758127212524414</v>
      </c>
    </row>
    <row r="114" spans="1:16" x14ac:dyDescent="0.35">
      <c r="A114" t="s">
        <v>410</v>
      </c>
      <c r="B114" t="s">
        <v>261</v>
      </c>
      <c r="C114">
        <v>78768.4375</v>
      </c>
      <c r="D114">
        <v>3253531</v>
      </c>
      <c r="E114">
        <v>7923397</v>
      </c>
      <c r="F114">
        <v>0.58436566591262817</v>
      </c>
      <c r="G114">
        <v>1648796.875</v>
      </c>
      <c r="H114">
        <v>4.3319035321474075E-3</v>
      </c>
      <c r="M114">
        <v>7923396.8798000002</v>
      </c>
    </row>
    <row r="115" spans="1:16" x14ac:dyDescent="0.35">
      <c r="A115" t="s">
        <v>410</v>
      </c>
      <c r="B115" t="s">
        <v>262</v>
      </c>
      <c r="C115">
        <v>998221.5625</v>
      </c>
      <c r="D115">
        <v>10742900736</v>
      </c>
      <c r="E115">
        <v>100412120</v>
      </c>
      <c r="F115">
        <v>7.4055862426757813</v>
      </c>
      <c r="G115">
        <v>20894978</v>
      </c>
      <c r="H115">
        <v>5.4897621273994446E-2</v>
      </c>
      <c r="M115">
        <v>100412123.107996</v>
      </c>
      <c r="N115">
        <v>10742900736</v>
      </c>
    </row>
    <row r="116" spans="1:16" x14ac:dyDescent="0.35">
      <c r="A116" t="s">
        <v>410</v>
      </c>
      <c r="B116" t="s">
        <v>263</v>
      </c>
      <c r="C116">
        <v>22877720</v>
      </c>
      <c r="D116">
        <v>849113792</v>
      </c>
      <c r="E116">
        <v>76310784</v>
      </c>
      <c r="F116">
        <v>155.93269348144531</v>
      </c>
      <c r="G116">
        <v>407275680</v>
      </c>
      <c r="H116">
        <v>1.2767704725265503</v>
      </c>
      <c r="K116">
        <v>4361999872</v>
      </c>
      <c r="L116">
        <v>881203757.83944905</v>
      </c>
      <c r="M116">
        <v>76310786.572899997</v>
      </c>
    </row>
    <row r="117" spans="1:16" x14ac:dyDescent="0.35">
      <c r="A117" t="s">
        <v>410</v>
      </c>
      <c r="B117" t="s">
        <v>264</v>
      </c>
      <c r="C117">
        <v>2577396.75</v>
      </c>
      <c r="D117">
        <v>134000000</v>
      </c>
      <c r="E117">
        <v>60417220</v>
      </c>
      <c r="F117">
        <v>35.985633850097656</v>
      </c>
      <c r="G117">
        <v>12516602</v>
      </c>
      <c r="H117">
        <v>3.9238356053829193E-2</v>
      </c>
      <c r="J117">
        <v>2577396.6850000001</v>
      </c>
      <c r="K117">
        <v>134055192</v>
      </c>
      <c r="N117">
        <v>134000000</v>
      </c>
      <c r="O117">
        <v>35.985633850097656</v>
      </c>
    </row>
    <row r="118" spans="1:16" x14ac:dyDescent="0.35">
      <c r="A118" t="s">
        <v>410</v>
      </c>
      <c r="B118" t="s">
        <v>265</v>
      </c>
      <c r="C118">
        <v>12284772</v>
      </c>
      <c r="D118">
        <v>1665800064</v>
      </c>
      <c r="E118">
        <v>9215654</v>
      </c>
      <c r="F118">
        <v>351.24600219726563</v>
      </c>
      <c r="G118">
        <v>625577920</v>
      </c>
      <c r="H118">
        <v>0.87697941064834595</v>
      </c>
      <c r="J118">
        <v>12284771.609999999</v>
      </c>
      <c r="K118">
        <v>2996140800</v>
      </c>
      <c r="M118">
        <v>9215653.6425941903</v>
      </c>
      <c r="N118">
        <v>1665800064</v>
      </c>
      <c r="O118">
        <v>351.24600219726563</v>
      </c>
      <c r="P118">
        <v>625577910</v>
      </c>
    </row>
    <row r="119" spans="1:16" x14ac:dyDescent="0.35">
      <c r="A119" t="s">
        <v>410</v>
      </c>
      <c r="B119" t="s">
        <v>266</v>
      </c>
      <c r="C119">
        <v>5920000</v>
      </c>
      <c r="D119">
        <v>3538600192</v>
      </c>
      <c r="E119">
        <v>14341351</v>
      </c>
      <c r="F119">
        <v>968.3800048828125</v>
      </c>
      <c r="G119">
        <v>1966837376</v>
      </c>
      <c r="H119">
        <v>0.57644343376159668</v>
      </c>
      <c r="J119">
        <v>5920000</v>
      </c>
      <c r="K119">
        <v>1969379968</v>
      </c>
      <c r="M119">
        <v>14341350.751800001</v>
      </c>
      <c r="N119">
        <v>3538600192</v>
      </c>
      <c r="O119">
        <v>968.3800048828125</v>
      </c>
      <c r="P119">
        <v>1966837314</v>
      </c>
    </row>
    <row r="120" spans="1:16" x14ac:dyDescent="0.35">
      <c r="A120" t="s">
        <v>410</v>
      </c>
      <c r="B120" t="s">
        <v>267</v>
      </c>
    </row>
    <row r="121" spans="1:16" x14ac:dyDescent="0.35">
      <c r="A121" t="s">
        <v>410</v>
      </c>
      <c r="B121" t="s">
        <v>268</v>
      </c>
      <c r="C121">
        <v>565441.3125</v>
      </c>
      <c r="D121">
        <v>23355560</v>
      </c>
      <c r="E121">
        <v>56878316</v>
      </c>
      <c r="F121">
        <v>4.1948847770690918</v>
      </c>
      <c r="G121">
        <v>11835933</v>
      </c>
      <c r="H121">
        <v>3.10966856777668E-2</v>
      </c>
      <c r="M121">
        <v>56878316</v>
      </c>
    </row>
    <row r="122" spans="1:16" x14ac:dyDescent="0.35">
      <c r="A122" t="s">
        <v>410</v>
      </c>
      <c r="B122" t="s">
        <v>269</v>
      </c>
      <c r="C122">
        <v>952129.75</v>
      </c>
      <c r="D122">
        <v>2171100160</v>
      </c>
      <c r="E122">
        <v>148190</v>
      </c>
      <c r="F122">
        <v>7.4856271743774414</v>
      </c>
      <c r="G122">
        <v>1573675264</v>
      </c>
      <c r="H122">
        <v>6.1292007565498352E-2</v>
      </c>
      <c r="J122">
        <v>952129.77749999997</v>
      </c>
      <c r="K122">
        <v>209400000</v>
      </c>
      <c r="M122">
        <v>148190</v>
      </c>
      <c r="N122">
        <v>2171100160</v>
      </c>
      <c r="P122">
        <v>1573675202</v>
      </c>
    </row>
    <row r="123" spans="1:16" x14ac:dyDescent="0.35">
      <c r="A123" t="s">
        <v>410</v>
      </c>
      <c r="B123" t="s">
        <v>270</v>
      </c>
      <c r="C123">
        <v>285006880</v>
      </c>
      <c r="D123">
        <v>26232301568</v>
      </c>
      <c r="E123">
        <v>483450080</v>
      </c>
      <c r="F123">
        <v>3455.0009765625</v>
      </c>
      <c r="G123">
        <v>34795950080</v>
      </c>
      <c r="H123">
        <v>1.0564286708831787</v>
      </c>
      <c r="J123">
        <v>285006871.60000002</v>
      </c>
      <c r="K123">
        <v>3609217024</v>
      </c>
      <c r="M123">
        <v>483450065.58841699</v>
      </c>
      <c r="N123">
        <v>26232301568</v>
      </c>
      <c r="O123">
        <v>3455.0009765625</v>
      </c>
      <c r="P123">
        <v>34795951491</v>
      </c>
    </row>
    <row r="124" spans="1:16" x14ac:dyDescent="0.35">
      <c r="A124" t="s">
        <v>410</v>
      </c>
      <c r="B124" t="s">
        <v>271</v>
      </c>
      <c r="C124">
        <v>425185.40625</v>
      </c>
      <c r="D124">
        <v>2893299968</v>
      </c>
      <c r="E124">
        <v>42769832</v>
      </c>
      <c r="F124">
        <v>432.898193359375</v>
      </c>
      <c r="G124">
        <v>8900067</v>
      </c>
      <c r="H124">
        <v>2.3383252322673798E-2</v>
      </c>
      <c r="M124">
        <v>42769831.705115996</v>
      </c>
      <c r="N124">
        <v>2893299968</v>
      </c>
      <c r="O124">
        <v>432.898193359375</v>
      </c>
    </row>
    <row r="125" spans="1:16" x14ac:dyDescent="0.35">
      <c r="A125" t="s">
        <v>410</v>
      </c>
      <c r="B125" t="s">
        <v>272</v>
      </c>
      <c r="C125">
        <v>10172067</v>
      </c>
      <c r="D125">
        <v>420157312</v>
      </c>
      <c r="E125">
        <v>1023218496</v>
      </c>
      <c r="F125">
        <v>339.62997436523438</v>
      </c>
      <c r="G125">
        <v>212923776</v>
      </c>
      <c r="H125">
        <v>0.55941712856292725</v>
      </c>
      <c r="M125">
        <v>1023218527.1117899</v>
      </c>
      <c r="O125">
        <v>339.62997436523438</v>
      </c>
    </row>
    <row r="126" spans="1:16" x14ac:dyDescent="0.35">
      <c r="A126" t="s">
        <v>410</v>
      </c>
      <c r="B126" t="s">
        <v>273</v>
      </c>
    </row>
    <row r="127" spans="1:16" x14ac:dyDescent="0.35">
      <c r="A127" t="s">
        <v>410</v>
      </c>
      <c r="B127" t="s">
        <v>274</v>
      </c>
      <c r="C127">
        <v>94352.953125</v>
      </c>
      <c r="D127">
        <v>696499968</v>
      </c>
      <c r="E127">
        <v>9491059</v>
      </c>
      <c r="F127">
        <v>728.426025390625</v>
      </c>
      <c r="G127">
        <v>509857728</v>
      </c>
      <c r="H127">
        <v>5.1889806054532528E-3</v>
      </c>
      <c r="M127">
        <v>9491059.3981757909</v>
      </c>
      <c r="N127">
        <v>696499968</v>
      </c>
      <c r="O127">
        <v>728.426025390625</v>
      </c>
      <c r="P127">
        <v>509857735</v>
      </c>
    </row>
    <row r="128" spans="1:16" x14ac:dyDescent="0.35">
      <c r="A128" t="s">
        <v>410</v>
      </c>
      <c r="B128" t="s">
        <v>275</v>
      </c>
      <c r="C128">
        <v>70516696</v>
      </c>
      <c r="D128">
        <v>12912099328</v>
      </c>
      <c r="E128">
        <v>2146669312</v>
      </c>
      <c r="F128">
        <v>3116.60107421875</v>
      </c>
      <c r="G128">
        <v>31734161408</v>
      </c>
      <c r="H128">
        <v>1.4392940998077393</v>
      </c>
      <c r="J128">
        <v>70516693.329999998</v>
      </c>
      <c r="K128">
        <v>4917251072</v>
      </c>
      <c r="L128">
        <v>2451821203.23107</v>
      </c>
      <c r="M128">
        <v>2146669319.7044401</v>
      </c>
      <c r="N128">
        <v>12912099328</v>
      </c>
      <c r="O128">
        <v>3116.60107421875</v>
      </c>
      <c r="P128">
        <v>31734162419</v>
      </c>
    </row>
    <row r="129" spans="1:16" x14ac:dyDescent="0.35">
      <c r="A129" t="s">
        <v>410</v>
      </c>
      <c r="B129" t="s">
        <v>276</v>
      </c>
    </row>
    <row r="130" spans="1:16" x14ac:dyDescent="0.35">
      <c r="A130" t="s">
        <v>410</v>
      </c>
      <c r="B130" t="s">
        <v>277</v>
      </c>
      <c r="C130">
        <v>635658.4375</v>
      </c>
      <c r="D130">
        <v>16424999936</v>
      </c>
      <c r="E130">
        <v>63941528</v>
      </c>
      <c r="F130">
        <v>538.08660888671875</v>
      </c>
      <c r="G130">
        <v>1238945664</v>
      </c>
      <c r="H130">
        <v>3.4958306699991226E-2</v>
      </c>
      <c r="M130">
        <v>63941528.399999999</v>
      </c>
      <c r="N130">
        <v>16424999936</v>
      </c>
      <c r="O130">
        <v>538.08660888671875</v>
      </c>
      <c r="P130">
        <v>1238945615</v>
      </c>
    </row>
    <row r="131" spans="1:16" x14ac:dyDescent="0.35">
      <c r="A131" t="s">
        <v>410</v>
      </c>
      <c r="B131" t="s">
        <v>278</v>
      </c>
    </row>
    <row r="132" spans="1:16" x14ac:dyDescent="0.35">
      <c r="A132" t="s">
        <v>410</v>
      </c>
      <c r="B132" t="s">
        <v>279</v>
      </c>
      <c r="C132">
        <v>66016216</v>
      </c>
      <c r="D132">
        <v>48695898112</v>
      </c>
      <c r="E132">
        <v>7975592448</v>
      </c>
      <c r="F132">
        <v>14673.5</v>
      </c>
      <c r="G132">
        <v>22036819968</v>
      </c>
      <c r="H132">
        <v>2.05649733543396</v>
      </c>
      <c r="J132">
        <v>66016217.729999997</v>
      </c>
      <c r="K132">
        <v>7025884160</v>
      </c>
      <c r="M132">
        <v>7975592678.8267603</v>
      </c>
      <c r="N132">
        <v>48695898112</v>
      </c>
      <c r="O132">
        <v>14673.5</v>
      </c>
      <c r="P132">
        <v>22036819983</v>
      </c>
    </row>
    <row r="133" spans="1:16" x14ac:dyDescent="0.35">
      <c r="A133" t="s">
        <v>410</v>
      </c>
      <c r="B133" t="s">
        <v>280</v>
      </c>
      <c r="C133">
        <v>12517049</v>
      </c>
      <c r="D133">
        <v>24412100608</v>
      </c>
      <c r="E133">
        <v>33772172</v>
      </c>
      <c r="F133">
        <v>1766.9530029296875</v>
      </c>
      <c r="G133">
        <v>5587516928</v>
      </c>
      <c r="H133">
        <v>0.54067552089691162</v>
      </c>
      <c r="J133">
        <v>12517049.42</v>
      </c>
      <c r="K133">
        <v>1847181440</v>
      </c>
      <c r="M133">
        <v>33772172.137160502</v>
      </c>
      <c r="N133">
        <v>24412100608</v>
      </c>
      <c r="O133">
        <v>1766.9530029296875</v>
      </c>
      <c r="P133">
        <v>5587516915</v>
      </c>
    </row>
    <row r="134" spans="1:16" x14ac:dyDescent="0.35">
      <c r="A134" t="s">
        <v>410</v>
      </c>
      <c r="B134" t="s">
        <v>281</v>
      </c>
      <c r="F134">
        <v>3.5268790721893311</v>
      </c>
      <c r="O134">
        <v>3.5268790721893311</v>
      </c>
    </row>
    <row r="135" spans="1:16" x14ac:dyDescent="0.35">
      <c r="A135" t="s">
        <v>410</v>
      </c>
      <c r="B135" t="s">
        <v>282</v>
      </c>
      <c r="C135">
        <v>27813026</v>
      </c>
      <c r="D135">
        <v>7621299712</v>
      </c>
      <c r="E135">
        <v>678222848</v>
      </c>
      <c r="F135">
        <v>1515.93701171875</v>
      </c>
      <c r="G135">
        <v>4052643328</v>
      </c>
      <c r="H135">
        <v>0.83630168437957764</v>
      </c>
      <c r="J135">
        <v>27813025.100000001</v>
      </c>
      <c r="K135">
        <v>2857168128</v>
      </c>
      <c r="M135">
        <v>678222828.60803699</v>
      </c>
      <c r="N135">
        <v>7621299712</v>
      </c>
      <c r="O135">
        <v>1515.93701171875</v>
      </c>
      <c r="P135">
        <v>4052643290</v>
      </c>
    </row>
    <row r="136" spans="1:16" x14ac:dyDescent="0.35">
      <c r="A136" t="s">
        <v>410</v>
      </c>
      <c r="B136" t="s">
        <v>283</v>
      </c>
      <c r="C136">
        <v>152367536</v>
      </c>
      <c r="D136">
        <v>9623400448</v>
      </c>
      <c r="E136">
        <v>2800440320</v>
      </c>
      <c r="F136">
        <v>1256.1629638671875</v>
      </c>
      <c r="G136">
        <v>33047779328</v>
      </c>
      <c r="H136">
        <v>8.5033979415893555</v>
      </c>
      <c r="K136">
        <v>29051285504</v>
      </c>
      <c r="M136">
        <v>2800440437.0654602</v>
      </c>
      <c r="N136">
        <v>9623400448</v>
      </c>
      <c r="O136">
        <v>1256.1629638671875</v>
      </c>
      <c r="P136">
        <v>33047778909</v>
      </c>
    </row>
    <row r="137" spans="1:16" x14ac:dyDescent="0.35">
      <c r="A137" t="s">
        <v>410</v>
      </c>
      <c r="B137" t="s">
        <v>284</v>
      </c>
      <c r="C137">
        <v>656.076171875</v>
      </c>
      <c r="D137">
        <v>27099.234375</v>
      </c>
      <c r="E137">
        <v>65995.3671875</v>
      </c>
      <c r="F137">
        <v>4.8672850243747234E-3</v>
      </c>
      <c r="G137">
        <v>13733.1201171875</v>
      </c>
      <c r="H137">
        <v>3.6081190046388656E-5</v>
      </c>
      <c r="M137">
        <v>65995.37</v>
      </c>
    </row>
    <row r="138" spans="1:16" x14ac:dyDescent="0.35">
      <c r="A138" t="s">
        <v>410</v>
      </c>
      <c r="B138" t="s">
        <v>285</v>
      </c>
      <c r="C138">
        <v>511631.3125</v>
      </c>
      <c r="D138">
        <v>527070336</v>
      </c>
      <c r="E138">
        <v>149510.078125</v>
      </c>
      <c r="F138">
        <v>96.792091369628906</v>
      </c>
      <c r="G138">
        <v>252808208</v>
      </c>
      <c r="H138">
        <v>0.7925296425819397</v>
      </c>
      <c r="J138">
        <v>511631.31300000002</v>
      </c>
      <c r="K138">
        <v>2707623936</v>
      </c>
      <c r="L138">
        <v>1511331815.8803899</v>
      </c>
      <c r="M138">
        <v>149510.08230000001</v>
      </c>
    </row>
    <row r="139" spans="1:16" x14ac:dyDescent="0.35">
      <c r="A139" t="s">
        <v>410</v>
      </c>
      <c r="B139" t="s">
        <v>286</v>
      </c>
    </row>
    <row r="140" spans="1:16" x14ac:dyDescent="0.35">
      <c r="A140" t="s">
        <v>410</v>
      </c>
      <c r="B140" t="s">
        <v>287</v>
      </c>
      <c r="D140">
        <v>2171500032</v>
      </c>
      <c r="F140">
        <v>254</v>
      </c>
      <c r="N140">
        <v>2171500032</v>
      </c>
      <c r="O140">
        <v>254</v>
      </c>
    </row>
    <row r="141" spans="1:16" x14ac:dyDescent="0.35">
      <c r="A141" t="s">
        <v>410</v>
      </c>
      <c r="B141" t="s">
        <v>288</v>
      </c>
      <c r="C141">
        <v>4734515.5</v>
      </c>
      <c r="D141">
        <v>6725899776</v>
      </c>
      <c r="E141">
        <v>429073920</v>
      </c>
      <c r="F141">
        <v>1653.876953125</v>
      </c>
      <c r="G141">
        <v>5099185664</v>
      </c>
      <c r="H141">
        <v>0.73599374294281006</v>
      </c>
      <c r="J141">
        <v>4734515.6390000004</v>
      </c>
      <c r="K141">
        <v>2514472960</v>
      </c>
      <c r="M141">
        <v>429073923.814475</v>
      </c>
      <c r="N141">
        <v>6725899776</v>
      </c>
      <c r="O141">
        <v>1653.876953125</v>
      </c>
      <c r="P141">
        <v>5099185764</v>
      </c>
    </row>
    <row r="142" spans="1:16" x14ac:dyDescent="0.35">
      <c r="A142" t="s">
        <v>410</v>
      </c>
      <c r="B142" t="s">
        <v>289</v>
      </c>
      <c r="C142">
        <v>57048752</v>
      </c>
      <c r="D142">
        <v>93870899200</v>
      </c>
      <c r="E142">
        <v>33914468352</v>
      </c>
      <c r="F142">
        <v>13943.1123046875</v>
      </c>
      <c r="G142">
        <v>56787980288</v>
      </c>
      <c r="H142">
        <v>56.858062744140625</v>
      </c>
      <c r="J142">
        <v>57048750.850000001</v>
      </c>
      <c r="K142">
        <v>194251735040</v>
      </c>
      <c r="L142">
        <v>23108754855.799702</v>
      </c>
      <c r="M142">
        <v>33914467938.664299</v>
      </c>
      <c r="N142">
        <v>93870899200</v>
      </c>
      <c r="O142">
        <v>13943.1123046875</v>
      </c>
      <c r="P142">
        <v>56787982272</v>
      </c>
    </row>
    <row r="143" spans="1:16" x14ac:dyDescent="0.35">
      <c r="A143" t="s">
        <v>410</v>
      </c>
      <c r="B143" t="s">
        <v>290</v>
      </c>
      <c r="C143">
        <v>256725152</v>
      </c>
      <c r="D143">
        <v>33169199104</v>
      </c>
      <c r="E143">
        <v>25824243712</v>
      </c>
      <c r="F143">
        <v>14997</v>
      </c>
      <c r="G143">
        <v>77971079168</v>
      </c>
      <c r="H143">
        <v>14.118708610534668</v>
      </c>
      <c r="M143">
        <v>25824243356.157902</v>
      </c>
      <c r="N143">
        <v>33169199104</v>
      </c>
      <c r="O143">
        <v>14997</v>
      </c>
      <c r="P143">
        <v>77971079194</v>
      </c>
    </row>
    <row r="144" spans="1:16" x14ac:dyDescent="0.35">
      <c r="A144" t="s">
        <v>410</v>
      </c>
      <c r="B144" t="s">
        <v>291</v>
      </c>
      <c r="D144">
        <v>2400000</v>
      </c>
      <c r="N144">
        <v>2400000</v>
      </c>
    </row>
    <row r="145" spans="1:16" x14ac:dyDescent="0.35">
      <c r="A145" t="s">
        <v>410</v>
      </c>
      <c r="B145" t="s">
        <v>292</v>
      </c>
      <c r="C145">
        <v>22934278</v>
      </c>
      <c r="D145">
        <v>16543698944</v>
      </c>
      <c r="E145">
        <v>2306982144</v>
      </c>
      <c r="F145">
        <v>861.51202392578125</v>
      </c>
      <c r="G145">
        <v>6983184384</v>
      </c>
      <c r="H145">
        <v>1.2612802982330322</v>
      </c>
      <c r="M145">
        <v>2306982253.7599001</v>
      </c>
      <c r="N145">
        <v>16543698944</v>
      </c>
      <c r="O145">
        <v>861.51202392578125</v>
      </c>
      <c r="P145">
        <v>6983184373</v>
      </c>
    </row>
    <row r="146" spans="1:16" x14ac:dyDescent="0.35">
      <c r="A146" t="s">
        <v>410</v>
      </c>
      <c r="B146" t="s">
        <v>293</v>
      </c>
      <c r="F146">
        <v>844.375</v>
      </c>
      <c r="G146">
        <v>957810880</v>
      </c>
      <c r="O146">
        <v>844.375</v>
      </c>
      <c r="P146">
        <v>957810868</v>
      </c>
    </row>
    <row r="147" spans="1:16" x14ac:dyDescent="0.35">
      <c r="A147" t="s">
        <v>410</v>
      </c>
      <c r="B147" t="s">
        <v>294</v>
      </c>
      <c r="C147">
        <v>93239776</v>
      </c>
      <c r="D147">
        <v>102791299072</v>
      </c>
      <c r="E147">
        <v>9379084288</v>
      </c>
      <c r="F147">
        <v>11250</v>
      </c>
      <c r="G147">
        <v>162016739328</v>
      </c>
      <c r="H147">
        <v>5.1277613639831543</v>
      </c>
      <c r="M147">
        <v>9379084087.9771709</v>
      </c>
      <c r="N147">
        <v>102791299072</v>
      </c>
      <c r="O147">
        <v>11250</v>
      </c>
      <c r="P147">
        <v>162016742480</v>
      </c>
    </row>
    <row r="148" spans="1:16" x14ac:dyDescent="0.35">
      <c r="A148" t="s">
        <v>410</v>
      </c>
      <c r="B148" t="s">
        <v>295</v>
      </c>
      <c r="C148">
        <v>11031183</v>
      </c>
      <c r="D148">
        <v>12524599296</v>
      </c>
      <c r="E148">
        <v>2229208320</v>
      </c>
      <c r="F148">
        <v>3154.55810546875</v>
      </c>
      <c r="G148">
        <v>2204676352</v>
      </c>
      <c r="H148">
        <v>0.80466800928115845</v>
      </c>
      <c r="J148">
        <v>11031182.560000001</v>
      </c>
      <c r="K148">
        <v>2749093888</v>
      </c>
      <c r="M148">
        <v>2229208319.7171001</v>
      </c>
      <c r="N148">
        <v>12524599296</v>
      </c>
      <c r="O148">
        <v>3154.55810546875</v>
      </c>
      <c r="P148">
        <v>2204676250</v>
      </c>
    </row>
    <row r="149" spans="1:16" x14ac:dyDescent="0.35">
      <c r="A149" t="s">
        <v>410</v>
      </c>
      <c r="B149" t="s">
        <v>296</v>
      </c>
      <c r="C149">
        <v>3061559.75</v>
      </c>
      <c r="D149">
        <v>1675800064</v>
      </c>
      <c r="E149">
        <v>5981966</v>
      </c>
      <c r="F149">
        <v>177.38699340820313</v>
      </c>
      <c r="G149">
        <v>80788272</v>
      </c>
      <c r="H149">
        <v>0.25326353311538696</v>
      </c>
      <c r="J149">
        <v>3061559.75</v>
      </c>
      <c r="K149">
        <v>865257792</v>
      </c>
      <c r="M149">
        <v>5981966.2000000002</v>
      </c>
      <c r="N149">
        <v>1675800064</v>
      </c>
      <c r="O149">
        <v>177.38699340820313</v>
      </c>
    </row>
    <row r="150" spans="1:16" x14ac:dyDescent="0.35">
      <c r="A150" t="s">
        <v>410</v>
      </c>
      <c r="B150" t="s">
        <v>297</v>
      </c>
      <c r="C150">
        <v>2018769.25</v>
      </c>
      <c r="D150">
        <v>70200000</v>
      </c>
      <c r="E150">
        <v>225301744</v>
      </c>
      <c r="F150">
        <v>57.28900146484375</v>
      </c>
      <c r="G150">
        <v>113790704</v>
      </c>
      <c r="H150">
        <v>0.14946004748344421</v>
      </c>
      <c r="J150">
        <v>2018769.2379999999</v>
      </c>
      <c r="K150">
        <v>510620160</v>
      </c>
      <c r="M150">
        <v>225301742.000292</v>
      </c>
      <c r="N150">
        <v>70200000</v>
      </c>
      <c r="O150">
        <v>57.28900146484375</v>
      </c>
      <c r="P150">
        <v>113790703</v>
      </c>
    </row>
    <row r="151" spans="1:16" x14ac:dyDescent="0.35">
      <c r="A151" t="s">
        <v>410</v>
      </c>
      <c r="B151" t="s">
        <v>298</v>
      </c>
      <c r="C151">
        <v>44082092</v>
      </c>
      <c r="D151">
        <v>9158400000</v>
      </c>
      <c r="E151">
        <v>2963267328</v>
      </c>
      <c r="F151">
        <v>2337.3359375</v>
      </c>
      <c r="G151">
        <v>5484928000</v>
      </c>
      <c r="H151">
        <v>1.3892879486083984</v>
      </c>
      <c r="J151">
        <v>44082091.530000001</v>
      </c>
      <c r="K151">
        <v>4746408448</v>
      </c>
      <c r="M151">
        <v>2963267357.0914302</v>
      </c>
      <c r="N151">
        <v>9158400000</v>
      </c>
      <c r="O151">
        <v>2337.3359375</v>
      </c>
      <c r="P151">
        <v>5484927968</v>
      </c>
    </row>
    <row r="152" spans="1:16" x14ac:dyDescent="0.35">
      <c r="A152" t="s">
        <v>410</v>
      </c>
      <c r="B152" t="s">
        <v>299</v>
      </c>
      <c r="C152">
        <v>16783050</v>
      </c>
      <c r="D152">
        <v>20027199488</v>
      </c>
      <c r="E152">
        <v>1688224000</v>
      </c>
      <c r="F152">
        <v>3483.4169921875</v>
      </c>
      <c r="G152">
        <v>31926515712</v>
      </c>
      <c r="H152">
        <v>0.92299091815948486</v>
      </c>
      <c r="M152">
        <v>1688223973.27548</v>
      </c>
      <c r="N152">
        <v>20027199488</v>
      </c>
      <c r="O152">
        <v>3483.4169921875</v>
      </c>
      <c r="P152">
        <v>31926516340</v>
      </c>
    </row>
    <row r="153" spans="1:16" x14ac:dyDescent="0.35">
      <c r="A153" t="s">
        <v>410</v>
      </c>
      <c r="B153" t="s">
        <v>300</v>
      </c>
      <c r="C153">
        <v>380986.28125</v>
      </c>
      <c r="D153">
        <v>15736643</v>
      </c>
      <c r="E153">
        <v>38323796</v>
      </c>
      <c r="F153">
        <v>2.8264534473419189</v>
      </c>
      <c r="G153">
        <v>7974882.5</v>
      </c>
      <c r="H153">
        <v>2.0952502265572548E-2</v>
      </c>
      <c r="M153">
        <v>38323797.929700002</v>
      </c>
    </row>
    <row r="154" spans="1:16" x14ac:dyDescent="0.35">
      <c r="A154" t="s">
        <v>410</v>
      </c>
      <c r="B154" t="s">
        <v>301</v>
      </c>
      <c r="C154">
        <v>32973424</v>
      </c>
      <c r="D154">
        <v>1749699968</v>
      </c>
      <c r="E154">
        <v>23093204</v>
      </c>
      <c r="F154">
        <v>730.5360107421875</v>
      </c>
      <c r="G154">
        <v>571404992</v>
      </c>
      <c r="H154">
        <v>0.49829652905464172</v>
      </c>
      <c r="J154">
        <v>32973423.010000002</v>
      </c>
      <c r="K154">
        <v>1702396416</v>
      </c>
      <c r="M154">
        <v>23093203.837468799</v>
      </c>
      <c r="N154">
        <v>1749699968</v>
      </c>
      <c r="O154">
        <v>730.5360107421875</v>
      </c>
      <c r="P154">
        <v>571404967</v>
      </c>
    </row>
    <row r="155" spans="1:16" x14ac:dyDescent="0.35">
      <c r="A155" t="s">
        <v>410</v>
      </c>
      <c r="B155" t="s">
        <v>302</v>
      </c>
      <c r="C155">
        <v>161168.84375</v>
      </c>
      <c r="D155">
        <v>215500000</v>
      </c>
      <c r="F155">
        <v>125.3280029296875</v>
      </c>
      <c r="J155">
        <v>161168.84729999999</v>
      </c>
      <c r="K155">
        <v>0</v>
      </c>
      <c r="N155">
        <v>215500000</v>
      </c>
      <c r="O155">
        <v>125.3280029296875</v>
      </c>
    </row>
    <row r="156" spans="1:16" x14ac:dyDescent="0.35">
      <c r="A156" t="s">
        <v>410</v>
      </c>
      <c r="B156" t="s">
        <v>303</v>
      </c>
      <c r="C156">
        <v>6104583.5</v>
      </c>
      <c r="D156">
        <v>3318100224</v>
      </c>
      <c r="E156">
        <v>3059914496</v>
      </c>
      <c r="F156">
        <v>146.22099304199219</v>
      </c>
      <c r="G156">
        <v>636744256</v>
      </c>
      <c r="H156">
        <v>1.6729257106781006</v>
      </c>
      <c r="J156">
        <v>6104583.4340000004</v>
      </c>
      <c r="M156">
        <v>3059914539.7933798</v>
      </c>
      <c r="N156">
        <v>3318100224</v>
      </c>
      <c r="O156">
        <v>146.22099304199219</v>
      </c>
    </row>
    <row r="157" spans="1:16" x14ac:dyDescent="0.35">
      <c r="A157" t="s">
        <v>410</v>
      </c>
      <c r="B157" t="s">
        <v>304</v>
      </c>
      <c r="C157">
        <v>1093196.75</v>
      </c>
      <c r="D157">
        <v>522099968</v>
      </c>
      <c r="E157">
        <v>31396268</v>
      </c>
      <c r="F157">
        <v>105.22699737548828</v>
      </c>
      <c r="G157">
        <v>400400576</v>
      </c>
      <c r="H157">
        <v>2.0390510559082031E-2</v>
      </c>
      <c r="J157">
        <v>1093196.753</v>
      </c>
      <c r="K157">
        <v>69662800</v>
      </c>
      <c r="N157">
        <v>522099968</v>
      </c>
      <c r="O157">
        <v>105.22699737548828</v>
      </c>
      <c r="P157">
        <v>400400592</v>
      </c>
    </row>
    <row r="158" spans="1:16" x14ac:dyDescent="0.35">
      <c r="A158" t="s">
        <v>410</v>
      </c>
      <c r="B158" t="s">
        <v>305</v>
      </c>
      <c r="C158">
        <v>1050761.25</v>
      </c>
      <c r="D158">
        <v>316800000</v>
      </c>
      <c r="E158">
        <v>90292992</v>
      </c>
      <c r="F158">
        <v>7.1619038581848145</v>
      </c>
      <c r="G158">
        <v>6384671</v>
      </c>
      <c r="H158">
        <v>5.8641374111175537E-2</v>
      </c>
      <c r="K158">
        <v>200344288</v>
      </c>
      <c r="L158">
        <v>306958990.75</v>
      </c>
      <c r="N158">
        <v>316800000</v>
      </c>
      <c r="P158">
        <v>6384671</v>
      </c>
    </row>
    <row r="159" spans="1:16" x14ac:dyDescent="0.35">
      <c r="A159" t="s">
        <v>410</v>
      </c>
      <c r="B159" t="s">
        <v>306</v>
      </c>
      <c r="C159">
        <v>3262020.5</v>
      </c>
      <c r="D159">
        <v>11900000</v>
      </c>
      <c r="E159">
        <v>42652544</v>
      </c>
      <c r="F159">
        <v>3.3831353187561035</v>
      </c>
      <c r="G159">
        <v>8836305</v>
      </c>
      <c r="H159">
        <v>2.7700973674654961E-2</v>
      </c>
      <c r="J159">
        <v>3262020.5750000002</v>
      </c>
      <c r="K159">
        <v>94638504</v>
      </c>
      <c r="N159">
        <v>11900000</v>
      </c>
    </row>
    <row r="160" spans="1:16" x14ac:dyDescent="0.35">
      <c r="A160" t="s">
        <v>410</v>
      </c>
      <c r="B160" t="s">
        <v>307</v>
      </c>
    </row>
    <row r="161" spans="1:16" x14ac:dyDescent="0.35">
      <c r="A161" t="s">
        <v>410</v>
      </c>
      <c r="B161" t="s">
        <v>308</v>
      </c>
    </row>
    <row r="162" spans="1:16" x14ac:dyDescent="0.35">
      <c r="A162" t="s">
        <v>410</v>
      </c>
      <c r="B162" t="s">
        <v>309</v>
      </c>
      <c r="C162">
        <v>1569905.25</v>
      </c>
      <c r="D162">
        <v>45096898560</v>
      </c>
      <c r="E162">
        <v>157918368</v>
      </c>
      <c r="F162">
        <v>9908.7265625</v>
      </c>
      <c r="G162">
        <v>32861576</v>
      </c>
      <c r="H162">
        <v>8.6337603628635406E-2</v>
      </c>
      <c r="M162">
        <v>157918363.13596901</v>
      </c>
      <c r="N162">
        <v>45096898560</v>
      </c>
      <c r="O162">
        <v>9908.7265625</v>
      </c>
    </row>
    <row r="163" spans="1:16" x14ac:dyDescent="0.35">
      <c r="A163" t="s">
        <v>410</v>
      </c>
      <c r="B163" t="s">
        <v>310</v>
      </c>
    </row>
    <row r="164" spans="1:16" x14ac:dyDescent="0.35">
      <c r="A164" t="s">
        <v>410</v>
      </c>
      <c r="B164" t="s">
        <v>311</v>
      </c>
      <c r="C164">
        <v>184727504</v>
      </c>
      <c r="D164">
        <v>14603700224</v>
      </c>
      <c r="E164">
        <v>3185786368</v>
      </c>
      <c r="F164">
        <v>6055.60400390625</v>
      </c>
      <c r="G164">
        <v>55161618432</v>
      </c>
      <c r="H164">
        <v>27.425502777099609</v>
      </c>
      <c r="J164">
        <v>184727496.19999999</v>
      </c>
      <c r="K164">
        <v>93697376256</v>
      </c>
      <c r="L164">
        <v>15913702126.853901</v>
      </c>
      <c r="M164">
        <v>3185786474.1847801</v>
      </c>
      <c r="N164">
        <v>14603700224</v>
      </c>
      <c r="O164">
        <v>6055.60400390625</v>
      </c>
      <c r="P164">
        <v>55161618440</v>
      </c>
    </row>
    <row r="165" spans="1:16" x14ac:dyDescent="0.35">
      <c r="A165" t="s">
        <v>410</v>
      </c>
      <c r="B165" t="s">
        <v>312</v>
      </c>
      <c r="C165">
        <v>106971.421875</v>
      </c>
      <c r="D165">
        <v>32124000256</v>
      </c>
      <c r="E165">
        <v>10760364</v>
      </c>
      <c r="F165">
        <v>0.79359745979309082</v>
      </c>
      <c r="G165">
        <v>2239147.5</v>
      </c>
      <c r="H165">
        <v>5.8829388581216335E-3</v>
      </c>
      <c r="M165">
        <v>10760364</v>
      </c>
      <c r="N165">
        <v>32124000256</v>
      </c>
    </row>
    <row r="166" spans="1:16" x14ac:dyDescent="0.35">
      <c r="A166" t="s">
        <v>410</v>
      </c>
      <c r="B166" t="s">
        <v>313</v>
      </c>
      <c r="C166">
        <v>64487352</v>
      </c>
      <c r="D166">
        <v>32910999552</v>
      </c>
      <c r="E166">
        <v>3541065984</v>
      </c>
      <c r="F166">
        <v>3294.156982421875</v>
      </c>
      <c r="G166">
        <v>14073487360</v>
      </c>
      <c r="H166">
        <v>0.48885619640350342</v>
      </c>
      <c r="J166">
        <v>64487351.049999997</v>
      </c>
      <c r="K166">
        <v>1670144128</v>
      </c>
      <c r="M166">
        <v>3541066037.9433498</v>
      </c>
      <c r="N166">
        <v>32910999552</v>
      </c>
      <c r="O166">
        <v>3294.156982421875</v>
      </c>
      <c r="P166">
        <v>14073487589</v>
      </c>
    </row>
    <row r="167" spans="1:16" x14ac:dyDescent="0.35">
      <c r="A167" t="s">
        <v>410</v>
      </c>
      <c r="B167" t="s">
        <v>314</v>
      </c>
      <c r="C167">
        <v>6067413.5</v>
      </c>
      <c r="D167">
        <v>4269200128</v>
      </c>
      <c r="E167">
        <v>1024306688</v>
      </c>
      <c r="F167">
        <v>1512.7249755859375</v>
      </c>
      <c r="G167">
        <v>1482667392</v>
      </c>
      <c r="H167">
        <v>0.55993741750717163</v>
      </c>
      <c r="J167">
        <v>6067413.7300000004</v>
      </c>
      <c r="K167">
        <v>1912988416</v>
      </c>
      <c r="M167">
        <v>1024306660.06391</v>
      </c>
      <c r="N167">
        <v>4269200128</v>
      </c>
      <c r="O167">
        <v>1512.7249755859375</v>
      </c>
      <c r="P167">
        <v>1482667349</v>
      </c>
    </row>
    <row r="168" spans="1:16" x14ac:dyDescent="0.35">
      <c r="A168" t="s">
        <v>410</v>
      </c>
      <c r="B168" t="s">
        <v>315</v>
      </c>
      <c r="C168">
        <v>28964792</v>
      </c>
      <c r="D168">
        <v>10886799360</v>
      </c>
      <c r="E168">
        <v>443099136</v>
      </c>
      <c r="F168">
        <v>2175.070068359375</v>
      </c>
      <c r="G168">
        <v>2267008768</v>
      </c>
      <c r="H168">
        <v>0.38874399662017822</v>
      </c>
      <c r="J168">
        <v>28964792.359999999</v>
      </c>
      <c r="K168">
        <v>1328117632</v>
      </c>
      <c r="M168">
        <v>443099151.65556502</v>
      </c>
      <c r="N168">
        <v>10886799360</v>
      </c>
      <c r="O168">
        <v>2175.070068359375</v>
      </c>
      <c r="P168">
        <v>2267008685</v>
      </c>
    </row>
    <row r="169" spans="1:16" x14ac:dyDescent="0.35">
      <c r="A169" t="s">
        <v>410</v>
      </c>
      <c r="B169" t="s">
        <v>316</v>
      </c>
      <c r="C169">
        <v>3042956</v>
      </c>
      <c r="D169">
        <v>23495901184</v>
      </c>
      <c r="E169">
        <v>306094048</v>
      </c>
      <c r="F169">
        <v>671.231689453125</v>
      </c>
      <c r="G169">
        <v>63695776</v>
      </c>
      <c r="H169">
        <v>0.16734865307807922</v>
      </c>
      <c r="M169">
        <v>306094033.23240399</v>
      </c>
      <c r="N169">
        <v>23495901184</v>
      </c>
      <c r="O169">
        <v>671.231689453125</v>
      </c>
    </row>
    <row r="170" spans="1:16" x14ac:dyDescent="0.35">
      <c r="A170" t="s">
        <v>410</v>
      </c>
      <c r="B170" t="s">
        <v>317</v>
      </c>
      <c r="C170">
        <v>258890688</v>
      </c>
      <c r="D170">
        <v>89735397376</v>
      </c>
      <c r="E170">
        <v>8901794816</v>
      </c>
      <c r="F170">
        <v>3226.468017578125</v>
      </c>
      <c r="G170">
        <v>7489660416</v>
      </c>
      <c r="H170">
        <v>23.479372024536133</v>
      </c>
      <c r="J170">
        <v>258890688.90000001</v>
      </c>
      <c r="K170">
        <v>80215687168</v>
      </c>
      <c r="M170">
        <v>8901794781.1136303</v>
      </c>
      <c r="N170">
        <v>89735397376</v>
      </c>
      <c r="O170">
        <v>3226.468017578125</v>
      </c>
    </row>
    <row r="171" spans="1:16" x14ac:dyDescent="0.35">
      <c r="A171" t="s">
        <v>410</v>
      </c>
      <c r="B171" t="s">
        <v>318</v>
      </c>
      <c r="D171">
        <v>107100000</v>
      </c>
      <c r="F171">
        <v>83.688201904296875</v>
      </c>
      <c r="N171">
        <v>107100000</v>
      </c>
      <c r="O171">
        <v>83.688201904296875</v>
      </c>
    </row>
    <row r="172" spans="1:16" x14ac:dyDescent="0.35">
      <c r="A172" t="s">
        <v>410</v>
      </c>
      <c r="B172" t="s">
        <v>319</v>
      </c>
    </row>
    <row r="173" spans="1:16" x14ac:dyDescent="0.35">
      <c r="A173" t="s">
        <v>410</v>
      </c>
      <c r="B173" t="s">
        <v>320</v>
      </c>
      <c r="C173">
        <v>289321</v>
      </c>
      <c r="D173">
        <v>75200000</v>
      </c>
      <c r="E173">
        <v>29103094</v>
      </c>
      <c r="F173">
        <v>2.1464087963104248</v>
      </c>
      <c r="G173">
        <v>6056126</v>
      </c>
      <c r="H173">
        <v>1.591133140027523E-2</v>
      </c>
      <c r="M173">
        <v>29103093.902302999</v>
      </c>
      <c r="N173">
        <v>75200000</v>
      </c>
    </row>
    <row r="174" spans="1:16" x14ac:dyDescent="0.35">
      <c r="A174" t="s">
        <v>410</v>
      </c>
      <c r="B174" t="s">
        <v>321</v>
      </c>
      <c r="C174">
        <v>1919352.375</v>
      </c>
      <c r="D174">
        <v>1367100032</v>
      </c>
      <c r="E174">
        <v>152294432</v>
      </c>
      <c r="F174">
        <v>487.5419921875</v>
      </c>
      <c r="G174">
        <v>709991552</v>
      </c>
      <c r="H174">
        <v>0.27405661344528198</v>
      </c>
      <c r="J174">
        <v>1919352.3459999999</v>
      </c>
      <c r="K174">
        <v>936295936</v>
      </c>
      <c r="M174">
        <v>152294434.26169699</v>
      </c>
      <c r="N174">
        <v>1367100032</v>
      </c>
      <c r="O174">
        <v>487.5419921875</v>
      </c>
      <c r="P174">
        <v>709991555</v>
      </c>
    </row>
    <row r="175" spans="1:16" x14ac:dyDescent="0.35">
      <c r="A175" t="s">
        <v>410</v>
      </c>
      <c r="B175" t="s">
        <v>322</v>
      </c>
    </row>
    <row r="176" spans="1:16" x14ac:dyDescent="0.35">
      <c r="A176" t="s">
        <v>410</v>
      </c>
      <c r="B176" t="s">
        <v>323</v>
      </c>
      <c r="C176">
        <v>56763696</v>
      </c>
      <c r="D176">
        <v>149692006400</v>
      </c>
      <c r="E176">
        <v>46798131200</v>
      </c>
      <c r="F176">
        <v>7407.0498046875</v>
      </c>
      <c r="G176">
        <v>35690766336</v>
      </c>
      <c r="H176">
        <v>13.152121543884277</v>
      </c>
      <c r="J176">
        <v>56763694.329999998</v>
      </c>
      <c r="K176">
        <v>44933332992</v>
      </c>
      <c r="L176">
        <v>27817401060.4034</v>
      </c>
      <c r="M176">
        <v>46798132019.677696</v>
      </c>
      <c r="N176">
        <v>149692006400</v>
      </c>
      <c r="O176">
        <v>7407.0498046875</v>
      </c>
      <c r="P176">
        <v>35690766593</v>
      </c>
    </row>
    <row r="177" spans="1:16" x14ac:dyDescent="0.35">
      <c r="A177" t="s">
        <v>410</v>
      </c>
      <c r="B177" t="s">
        <v>324</v>
      </c>
      <c r="C177">
        <v>12628834</v>
      </c>
      <c r="D177">
        <v>2807899904</v>
      </c>
      <c r="E177">
        <v>1270347264</v>
      </c>
      <c r="F177">
        <v>1193.1619873046875</v>
      </c>
      <c r="G177">
        <v>2611672064</v>
      </c>
      <c r="H177">
        <v>0.69452810287475586</v>
      </c>
      <c r="M177">
        <v>1270347299.0749099</v>
      </c>
      <c r="N177">
        <v>2807899904</v>
      </c>
      <c r="O177">
        <v>1193.1619873046875</v>
      </c>
      <c r="P177">
        <v>2611671966</v>
      </c>
    </row>
    <row r="178" spans="1:16" x14ac:dyDescent="0.35">
      <c r="A178" t="s">
        <v>410</v>
      </c>
      <c r="B178" t="s">
        <v>325</v>
      </c>
      <c r="C178">
        <v>400.4691162109375</v>
      </c>
      <c r="D178">
        <v>4901299712</v>
      </c>
      <c r="E178">
        <v>40283.59765625</v>
      </c>
      <c r="F178">
        <v>366.04953002929688</v>
      </c>
      <c r="G178">
        <v>8382.701171875</v>
      </c>
      <c r="H178">
        <v>2.2023968995199539E-5</v>
      </c>
      <c r="M178">
        <v>40283.596519497303</v>
      </c>
      <c r="N178">
        <v>4901299712</v>
      </c>
      <c r="O178">
        <v>366.04953002929688</v>
      </c>
    </row>
    <row r="179" spans="1:16" x14ac:dyDescent="0.35">
      <c r="A179" t="s">
        <v>410</v>
      </c>
      <c r="B179" t="s">
        <v>326</v>
      </c>
      <c r="C179">
        <v>556034.375</v>
      </c>
      <c r="D179">
        <v>6794700288</v>
      </c>
      <c r="E179">
        <v>52591552</v>
      </c>
      <c r="F179">
        <v>1079.541748046875</v>
      </c>
      <c r="G179">
        <v>2164461312</v>
      </c>
      <c r="H179">
        <v>2.8753012418746948E-2</v>
      </c>
      <c r="J179">
        <v>556034.36869999999</v>
      </c>
      <c r="M179">
        <v>52591551.799999997</v>
      </c>
      <c r="N179">
        <v>6794700288</v>
      </c>
      <c r="O179">
        <v>1079.541748046875</v>
      </c>
      <c r="P179">
        <v>2164461193</v>
      </c>
    </row>
    <row r="180" spans="1:16" x14ac:dyDescent="0.35">
      <c r="A180" t="s">
        <v>410</v>
      </c>
      <c r="B180" t="s">
        <v>327</v>
      </c>
      <c r="C180">
        <v>6771907.5</v>
      </c>
      <c r="D180">
        <v>1629500032</v>
      </c>
      <c r="E180">
        <v>342953.21875</v>
      </c>
      <c r="F180">
        <v>454.9010009765625</v>
      </c>
      <c r="G180">
        <v>120555416</v>
      </c>
      <c r="H180">
        <v>0.37792974710464478</v>
      </c>
      <c r="K180">
        <v>1291171456</v>
      </c>
      <c r="M180">
        <v>342953.23383084597</v>
      </c>
      <c r="N180">
        <v>1629500032</v>
      </c>
      <c r="O180">
        <v>454.9010009765625</v>
      </c>
    </row>
    <row r="181" spans="1:16" x14ac:dyDescent="0.35">
      <c r="A181" t="s">
        <v>410</v>
      </c>
      <c r="B181" t="s">
        <v>328</v>
      </c>
      <c r="C181">
        <v>2661331.25</v>
      </c>
      <c r="D181">
        <v>109926320</v>
      </c>
      <c r="E181">
        <v>267706032</v>
      </c>
      <c r="F181">
        <v>19.743831634521484</v>
      </c>
      <c r="G181">
        <v>55707528</v>
      </c>
      <c r="H181">
        <v>0.14636105298995972</v>
      </c>
      <c r="M181">
        <v>267706024.23826799</v>
      </c>
    </row>
    <row r="182" spans="1:16" x14ac:dyDescent="0.35">
      <c r="A182" t="s">
        <v>410</v>
      </c>
      <c r="B182" t="s">
        <v>329</v>
      </c>
      <c r="C182">
        <v>34200</v>
      </c>
      <c r="D182">
        <v>332200000</v>
      </c>
      <c r="E182">
        <v>2504287.5</v>
      </c>
      <c r="F182">
        <v>72.958999633789063</v>
      </c>
      <c r="G182">
        <v>63138208</v>
      </c>
      <c r="H182">
        <v>0.19793225824832916</v>
      </c>
      <c r="J182">
        <v>34200</v>
      </c>
      <c r="K182">
        <v>676222208</v>
      </c>
      <c r="M182">
        <v>2504287.6184999999</v>
      </c>
      <c r="N182">
        <v>332200000</v>
      </c>
      <c r="O182">
        <v>72.958999633789063</v>
      </c>
    </row>
    <row r="183" spans="1:16" x14ac:dyDescent="0.35">
      <c r="A183" t="s">
        <v>410</v>
      </c>
      <c r="B183" t="s">
        <v>330</v>
      </c>
      <c r="C183">
        <v>802200</v>
      </c>
      <c r="D183">
        <v>33134880</v>
      </c>
      <c r="E183">
        <v>80694112</v>
      </c>
      <c r="F183">
        <v>5.9513454437255859</v>
      </c>
      <c r="G183">
        <v>16791814</v>
      </c>
      <c r="H183">
        <v>4.4117331504821777E-2</v>
      </c>
      <c r="M183">
        <v>80694115.113656998</v>
      </c>
    </row>
    <row r="184" spans="1:16" x14ac:dyDescent="0.35">
      <c r="A184" t="s">
        <v>410</v>
      </c>
      <c r="B184" t="s">
        <v>331</v>
      </c>
      <c r="C184">
        <v>2347696</v>
      </c>
      <c r="D184">
        <v>6470400000</v>
      </c>
      <c r="E184">
        <v>236157136</v>
      </c>
      <c r="F184">
        <v>246.177001953125</v>
      </c>
      <c r="G184">
        <v>49142452</v>
      </c>
      <c r="H184">
        <v>0.12911254167556763</v>
      </c>
      <c r="M184">
        <v>236157136.51935101</v>
      </c>
      <c r="N184">
        <v>6470400000</v>
      </c>
      <c r="O184">
        <v>246.177001953125</v>
      </c>
    </row>
    <row r="185" spans="1:16" x14ac:dyDescent="0.35">
      <c r="A185" t="s">
        <v>410</v>
      </c>
      <c r="B185" t="s">
        <v>332</v>
      </c>
      <c r="C185">
        <v>4970.62255859375</v>
      </c>
      <c r="D185">
        <v>205311.625</v>
      </c>
      <c r="E185">
        <v>500000</v>
      </c>
      <c r="F185">
        <v>3.6875955760478973E-2</v>
      </c>
      <c r="G185">
        <v>104046.0859375</v>
      </c>
      <c r="H185">
        <v>2.7336151106283069E-4</v>
      </c>
      <c r="M185">
        <v>500000</v>
      </c>
    </row>
    <row r="186" spans="1:16" x14ac:dyDescent="0.35">
      <c r="A186" t="s">
        <v>410</v>
      </c>
      <c r="B186" t="s">
        <v>333</v>
      </c>
      <c r="C186">
        <v>14727000</v>
      </c>
      <c r="D186">
        <v>2915200000</v>
      </c>
      <c r="E186">
        <v>1465797</v>
      </c>
      <c r="F186">
        <v>142.87600708007813</v>
      </c>
      <c r="G186">
        <v>1285827968</v>
      </c>
      <c r="H186">
        <v>8.0138497287407517E-4</v>
      </c>
      <c r="J186">
        <v>14727000</v>
      </c>
      <c r="M186">
        <v>1465797</v>
      </c>
      <c r="N186">
        <v>2915200000</v>
      </c>
      <c r="O186">
        <v>142.87600708007813</v>
      </c>
      <c r="P186">
        <v>1285827944</v>
      </c>
    </row>
    <row r="187" spans="1:16" x14ac:dyDescent="0.35">
      <c r="A187" t="s">
        <v>410</v>
      </c>
      <c r="B187" t="s">
        <v>334</v>
      </c>
      <c r="C187">
        <v>15028.3154296875</v>
      </c>
      <c r="D187">
        <v>415200000</v>
      </c>
      <c r="E187">
        <v>1511713.5</v>
      </c>
      <c r="F187">
        <v>60.733097076416016</v>
      </c>
      <c r="G187">
        <v>314575.75</v>
      </c>
      <c r="H187">
        <v>8.2648859824985266E-4</v>
      </c>
      <c r="M187">
        <v>1511713.51436222</v>
      </c>
      <c r="N187">
        <v>415200000</v>
      </c>
      <c r="O187">
        <v>60.733097076416016</v>
      </c>
    </row>
    <row r="188" spans="1:16" x14ac:dyDescent="0.35">
      <c r="A188" t="s">
        <v>410</v>
      </c>
      <c r="B188" t="s">
        <v>335</v>
      </c>
      <c r="C188">
        <v>2091055.875</v>
      </c>
      <c r="D188">
        <v>1485600000</v>
      </c>
      <c r="E188">
        <v>57074004</v>
      </c>
      <c r="F188">
        <v>519.85198974609375</v>
      </c>
      <c r="G188">
        <v>215240944</v>
      </c>
      <c r="H188">
        <v>0.10528499633073807</v>
      </c>
      <c r="J188">
        <v>2091055.923</v>
      </c>
      <c r="K188">
        <v>359699072</v>
      </c>
      <c r="M188">
        <v>57074005.645536996</v>
      </c>
      <c r="N188">
        <v>1485600000</v>
      </c>
      <c r="O188">
        <v>519.85198974609375</v>
      </c>
      <c r="P188">
        <v>215240949</v>
      </c>
    </row>
    <row r="189" spans="1:16" x14ac:dyDescent="0.35">
      <c r="A189" t="s">
        <v>410</v>
      </c>
      <c r="B189" t="s">
        <v>336</v>
      </c>
      <c r="C189">
        <v>5399082.5</v>
      </c>
      <c r="D189">
        <v>19982100480</v>
      </c>
      <c r="E189">
        <v>31775744</v>
      </c>
      <c r="F189">
        <v>173.3489990234375</v>
      </c>
      <c r="G189">
        <v>369153088</v>
      </c>
      <c r="H189">
        <v>1.1572597026824951</v>
      </c>
      <c r="J189">
        <v>5399082.3530000001</v>
      </c>
      <c r="K189">
        <v>3953699584</v>
      </c>
      <c r="M189">
        <v>31775744.724927299</v>
      </c>
      <c r="N189">
        <v>19982100480</v>
      </c>
      <c r="O189">
        <v>173.3489990234375</v>
      </c>
    </row>
    <row r="190" spans="1:16" x14ac:dyDescent="0.35">
      <c r="A190" t="s">
        <v>410</v>
      </c>
      <c r="B190" t="s">
        <v>337</v>
      </c>
    </row>
    <row r="191" spans="1:16" x14ac:dyDescent="0.35">
      <c r="A191" t="s">
        <v>410</v>
      </c>
      <c r="B191" t="s">
        <v>338</v>
      </c>
      <c r="C191">
        <v>115460.375</v>
      </c>
      <c r="D191">
        <v>4769092</v>
      </c>
      <c r="E191">
        <v>11614276</v>
      </c>
      <c r="F191">
        <v>0.8565751314163208</v>
      </c>
      <c r="G191">
        <v>2416840</v>
      </c>
      <c r="H191">
        <v>6.3497922383248806E-3</v>
      </c>
      <c r="M191">
        <v>11614276.345024999</v>
      </c>
    </row>
    <row r="192" spans="1:16" x14ac:dyDescent="0.35">
      <c r="A192" t="s">
        <v>410</v>
      </c>
      <c r="B192" t="s">
        <v>339</v>
      </c>
    </row>
    <row r="193" spans="1:16" x14ac:dyDescent="0.35">
      <c r="A193" t="s">
        <v>410</v>
      </c>
      <c r="B193" t="s">
        <v>340</v>
      </c>
      <c r="C193">
        <v>30600000</v>
      </c>
      <c r="D193">
        <v>17972099072</v>
      </c>
      <c r="E193">
        <v>532353536</v>
      </c>
      <c r="F193">
        <v>6633.5</v>
      </c>
      <c r="G193">
        <v>26660395008</v>
      </c>
      <c r="H193">
        <v>2.2490420341491699</v>
      </c>
      <c r="J193">
        <v>30600000</v>
      </c>
      <c r="K193">
        <v>7683700224</v>
      </c>
      <c r="L193">
        <v>133362673.279743</v>
      </c>
      <c r="M193">
        <v>532353529.99946898</v>
      </c>
      <c r="N193">
        <v>17972099072</v>
      </c>
      <c r="O193">
        <v>6633.5</v>
      </c>
      <c r="P193">
        <v>26660394600</v>
      </c>
    </row>
    <row r="194" spans="1:16" x14ac:dyDescent="0.35">
      <c r="A194" t="s">
        <v>410</v>
      </c>
      <c r="B194" t="s">
        <v>341</v>
      </c>
      <c r="C194">
        <v>3054227</v>
      </c>
      <c r="D194">
        <v>2112199936</v>
      </c>
      <c r="E194">
        <v>115894184</v>
      </c>
      <c r="F194">
        <v>252.39100646972656</v>
      </c>
      <c r="G194">
        <v>34457808</v>
      </c>
      <c r="H194">
        <v>0.10802194476127625</v>
      </c>
      <c r="J194">
        <v>3054227</v>
      </c>
      <c r="K194">
        <v>369049664</v>
      </c>
      <c r="M194">
        <v>115894181.35259999</v>
      </c>
      <c r="N194">
        <v>2112199936</v>
      </c>
      <c r="O194">
        <v>252.39100646972656</v>
      </c>
    </row>
    <row r="195" spans="1:16" x14ac:dyDescent="0.35">
      <c r="A195" t="s">
        <v>410</v>
      </c>
      <c r="B195" t="s">
        <v>342</v>
      </c>
    </row>
    <row r="196" spans="1:16" x14ac:dyDescent="0.35">
      <c r="A196" t="s">
        <v>410</v>
      </c>
      <c r="B196" t="s">
        <v>343</v>
      </c>
      <c r="C196">
        <v>706.732666015625</v>
      </c>
      <c r="D196">
        <v>13739299840</v>
      </c>
      <c r="E196">
        <v>71090.953125</v>
      </c>
      <c r="F196">
        <v>74.562515258789063</v>
      </c>
      <c r="G196">
        <v>14793.4716796875</v>
      </c>
      <c r="H196">
        <v>3.8867063267389312E-5</v>
      </c>
      <c r="M196">
        <v>71090.954567469395</v>
      </c>
      <c r="N196">
        <v>13739299840</v>
      </c>
      <c r="O196">
        <v>74.562515258789063</v>
      </c>
    </row>
    <row r="197" spans="1:16" x14ac:dyDescent="0.35">
      <c r="A197" t="s">
        <v>410</v>
      </c>
      <c r="B197" t="s">
        <v>344</v>
      </c>
      <c r="C197">
        <v>3814549.25</v>
      </c>
      <c r="D197">
        <v>12431099904</v>
      </c>
      <c r="E197">
        <v>1412105472</v>
      </c>
      <c r="F197">
        <v>2676.8720703125</v>
      </c>
      <c r="G197">
        <v>181621424</v>
      </c>
      <c r="H197">
        <v>0.56936585903167725</v>
      </c>
      <c r="J197">
        <v>3814549.3429999999</v>
      </c>
      <c r="K197">
        <v>1945200000</v>
      </c>
      <c r="L197">
        <v>294018200.63136101</v>
      </c>
      <c r="M197">
        <v>1412105490.33442</v>
      </c>
      <c r="N197">
        <v>12431099904</v>
      </c>
      <c r="O197">
        <v>2676.8720703125</v>
      </c>
    </row>
    <row r="198" spans="1:16" x14ac:dyDescent="0.35">
      <c r="A198" t="s">
        <v>410</v>
      </c>
      <c r="B198" t="s">
        <v>345</v>
      </c>
      <c r="C198">
        <v>310605.15625</v>
      </c>
      <c r="D198">
        <v>10692299776</v>
      </c>
      <c r="E198">
        <v>792666752</v>
      </c>
      <c r="F198">
        <v>2950.699951171875</v>
      </c>
      <c r="G198">
        <v>5027546112</v>
      </c>
      <c r="H198">
        <v>0.43336915969848633</v>
      </c>
      <c r="J198">
        <v>310605.16519999999</v>
      </c>
      <c r="M198">
        <v>792666729.53307199</v>
      </c>
      <c r="N198">
        <v>10692299776</v>
      </c>
      <c r="O198">
        <v>2950.699951171875</v>
      </c>
      <c r="P198">
        <v>5027546076</v>
      </c>
    </row>
    <row r="199" spans="1:16" x14ac:dyDescent="0.35">
      <c r="A199" t="s">
        <v>410</v>
      </c>
      <c r="B199" t="s">
        <v>346</v>
      </c>
      <c r="C199">
        <v>245578.71875</v>
      </c>
      <c r="D199">
        <v>626000000</v>
      </c>
      <c r="E199">
        <v>24703014</v>
      </c>
      <c r="F199">
        <v>116.32428741455078</v>
      </c>
      <c r="G199">
        <v>96853680</v>
      </c>
      <c r="H199">
        <v>1.3505706563591957E-2</v>
      </c>
      <c r="M199">
        <v>24703013.699999999</v>
      </c>
      <c r="N199">
        <v>626000000</v>
      </c>
      <c r="O199">
        <v>116.32428741455078</v>
      </c>
      <c r="P199">
        <v>96853681</v>
      </c>
    </row>
    <row r="200" spans="1:16" x14ac:dyDescent="0.35">
      <c r="A200" t="s">
        <v>410</v>
      </c>
      <c r="B200" t="s">
        <v>347</v>
      </c>
      <c r="C200">
        <v>17900000</v>
      </c>
      <c r="D200">
        <v>26629500928</v>
      </c>
      <c r="E200">
        <v>1673435392</v>
      </c>
      <c r="F200">
        <v>6259.7998046875</v>
      </c>
      <c r="G200">
        <v>49402580992</v>
      </c>
      <c r="H200">
        <v>0.91490566730499268</v>
      </c>
      <c r="J200">
        <v>17900000</v>
      </c>
      <c r="M200">
        <v>1673435416.80779</v>
      </c>
      <c r="N200">
        <v>26629500928</v>
      </c>
      <c r="O200">
        <v>6259.7998046875</v>
      </c>
      <c r="P200">
        <v>49402582280</v>
      </c>
    </row>
    <row r="201" spans="1:16" x14ac:dyDescent="0.35">
      <c r="A201" t="s">
        <v>410</v>
      </c>
      <c r="B201" t="s">
        <v>348</v>
      </c>
      <c r="C201">
        <v>97819896</v>
      </c>
      <c r="D201">
        <v>15627099136</v>
      </c>
      <c r="E201">
        <v>2575720192</v>
      </c>
      <c r="F201">
        <v>2356.9951171875</v>
      </c>
      <c r="G201">
        <v>18330607616</v>
      </c>
      <c r="H201">
        <v>8.8820705413818359</v>
      </c>
      <c r="J201">
        <v>97819893.359999999</v>
      </c>
      <c r="K201">
        <v>30344992768</v>
      </c>
      <c r="M201">
        <v>2575720111.4659901</v>
      </c>
      <c r="N201">
        <v>15627099136</v>
      </c>
      <c r="O201">
        <v>2356.9951171875</v>
      </c>
      <c r="P201">
        <v>18330607692</v>
      </c>
    </row>
    <row r="202" spans="1:16" x14ac:dyDescent="0.35">
      <c r="A202" t="s">
        <v>410</v>
      </c>
      <c r="B202" t="s">
        <v>349</v>
      </c>
      <c r="C202">
        <v>29918.720703125</v>
      </c>
      <c r="D202">
        <v>28768198656</v>
      </c>
      <c r="E202">
        <v>230363856</v>
      </c>
      <c r="F202">
        <v>722.6209716796875</v>
      </c>
      <c r="G202">
        <v>3196081920</v>
      </c>
      <c r="H202">
        <v>1.9884698390960693</v>
      </c>
      <c r="J202">
        <v>29918.720069999999</v>
      </c>
      <c r="K202">
        <v>6793473024</v>
      </c>
      <c r="M202">
        <v>230363852.32403901</v>
      </c>
      <c r="N202">
        <v>28768198656</v>
      </c>
      <c r="O202">
        <v>722.6209716796875</v>
      </c>
      <c r="P202">
        <v>3196081976</v>
      </c>
    </row>
    <row r="203" spans="1:16" x14ac:dyDescent="0.35">
      <c r="A203" t="s">
        <v>410</v>
      </c>
      <c r="B203" t="s">
        <v>350</v>
      </c>
      <c r="C203">
        <v>1283690.625</v>
      </c>
      <c r="D203">
        <v>4850200064</v>
      </c>
      <c r="E203">
        <v>1029125568</v>
      </c>
      <c r="F203">
        <v>799.2550048828125</v>
      </c>
      <c r="G203">
        <v>214152976</v>
      </c>
      <c r="H203">
        <v>0.56264662742614746</v>
      </c>
      <c r="J203">
        <v>1283690.6399999999</v>
      </c>
      <c r="M203">
        <v>1029125544.59497</v>
      </c>
      <c r="N203">
        <v>4850200064</v>
      </c>
      <c r="O203">
        <v>799.2550048828125</v>
      </c>
    </row>
    <row r="204" spans="1:16" x14ac:dyDescent="0.35">
      <c r="A204" t="s">
        <v>410</v>
      </c>
      <c r="B204" t="s">
        <v>351</v>
      </c>
      <c r="C204">
        <v>289119.84375</v>
      </c>
      <c r="D204">
        <v>9887599616</v>
      </c>
      <c r="E204">
        <v>29082860</v>
      </c>
      <c r="F204">
        <v>2.1449165344238281</v>
      </c>
      <c r="G204">
        <v>6051915.5</v>
      </c>
      <c r="H204">
        <v>1.5900269150733948E-2</v>
      </c>
      <c r="M204">
        <v>29082860.144939501</v>
      </c>
      <c r="N204">
        <v>9887599616</v>
      </c>
    </row>
    <row r="205" spans="1:16" x14ac:dyDescent="0.35">
      <c r="A205" t="s">
        <v>410</v>
      </c>
      <c r="B205" t="s">
        <v>352</v>
      </c>
      <c r="C205">
        <v>15411295</v>
      </c>
      <c r="D205">
        <v>1486300032</v>
      </c>
      <c r="E205">
        <v>16385320</v>
      </c>
      <c r="F205">
        <v>116.23999786376953</v>
      </c>
      <c r="G205">
        <v>1080100864</v>
      </c>
      <c r="H205">
        <v>0.12514841556549072</v>
      </c>
      <c r="J205">
        <v>15411294.939999999</v>
      </c>
      <c r="K205">
        <v>427561088</v>
      </c>
      <c r="M205">
        <v>16385320.029389501</v>
      </c>
      <c r="N205">
        <v>1486300032</v>
      </c>
      <c r="O205">
        <v>116.23999786376953</v>
      </c>
      <c r="P205">
        <v>1080100821</v>
      </c>
    </row>
    <row r="206" spans="1:16" x14ac:dyDescent="0.35">
      <c r="A206" t="s">
        <v>410</v>
      </c>
      <c r="B206" t="s">
        <v>353</v>
      </c>
      <c r="C206">
        <v>32903368</v>
      </c>
      <c r="D206">
        <v>1183300096</v>
      </c>
      <c r="E206">
        <v>345589184</v>
      </c>
      <c r="F206">
        <v>838.030029296875</v>
      </c>
      <c r="G206">
        <v>578693952</v>
      </c>
      <c r="H206">
        <v>8.5949510335922241E-2</v>
      </c>
      <c r="J206">
        <v>32903367.739999998</v>
      </c>
      <c r="K206">
        <v>293640704</v>
      </c>
      <c r="M206">
        <v>345589187.83096498</v>
      </c>
      <c r="N206">
        <v>1183300096</v>
      </c>
      <c r="O206">
        <v>838.030029296875</v>
      </c>
      <c r="P206">
        <v>578693958</v>
      </c>
    </row>
    <row r="207" spans="1:16" x14ac:dyDescent="0.35">
      <c r="A207" t="s">
        <v>410</v>
      </c>
      <c r="B207" t="s">
        <v>354</v>
      </c>
      <c r="C207">
        <v>302926.34375</v>
      </c>
      <c r="D207">
        <v>12512376</v>
      </c>
      <c r="E207">
        <v>30471670</v>
      </c>
      <c r="F207">
        <v>2.2473440170288086</v>
      </c>
      <c r="G207">
        <v>6340916</v>
      </c>
      <c r="H207">
        <v>1.6659563407301903E-2</v>
      </c>
      <c r="M207">
        <v>30471670.0852345</v>
      </c>
    </row>
    <row r="208" spans="1:16" x14ac:dyDescent="0.35">
      <c r="A208" t="s">
        <v>410</v>
      </c>
      <c r="B208" t="s">
        <v>355</v>
      </c>
      <c r="C208">
        <v>14676924</v>
      </c>
      <c r="D208">
        <v>3887200000</v>
      </c>
      <c r="E208">
        <v>193359008</v>
      </c>
      <c r="F208">
        <v>853.583984375</v>
      </c>
      <c r="G208">
        <v>1441467648</v>
      </c>
      <c r="H208">
        <v>0.41063106060028076</v>
      </c>
      <c r="J208">
        <v>14676924</v>
      </c>
      <c r="K208">
        <v>1402893312</v>
      </c>
      <c r="M208">
        <v>193359001.55283299</v>
      </c>
      <c r="N208">
        <v>3887200000</v>
      </c>
      <c r="O208">
        <v>853.583984375</v>
      </c>
      <c r="P208">
        <v>1441467621</v>
      </c>
    </row>
    <row r="209" spans="1:16" x14ac:dyDescent="0.35">
      <c r="A209" t="s">
        <v>410</v>
      </c>
      <c r="B209" t="s">
        <v>356</v>
      </c>
      <c r="C209">
        <v>33787508</v>
      </c>
      <c r="D209">
        <v>14738599936</v>
      </c>
      <c r="E209">
        <v>532839040</v>
      </c>
      <c r="F209">
        <v>3945.8349609375</v>
      </c>
      <c r="G209">
        <v>8542433792</v>
      </c>
      <c r="H209">
        <v>2.7554488182067871</v>
      </c>
      <c r="J209">
        <v>33787506.600000001</v>
      </c>
      <c r="K209">
        <v>9413805056</v>
      </c>
      <c r="M209">
        <v>532839033.507626</v>
      </c>
      <c r="N209">
        <v>14738599936</v>
      </c>
      <c r="O209">
        <v>3945.8349609375</v>
      </c>
      <c r="P209">
        <v>8542433639</v>
      </c>
    </row>
    <row r="210" spans="1:16" x14ac:dyDescent="0.35">
      <c r="A210" t="s">
        <v>410</v>
      </c>
      <c r="B210" t="s">
        <v>357</v>
      </c>
      <c r="C210">
        <v>7674098.5</v>
      </c>
      <c r="D210">
        <v>316978720</v>
      </c>
      <c r="E210">
        <v>771945344</v>
      </c>
      <c r="F210">
        <v>11369</v>
      </c>
      <c r="G210">
        <v>160635792</v>
      </c>
      <c r="H210">
        <v>0.42204028367996216</v>
      </c>
      <c r="M210">
        <v>771945352.11703002</v>
      </c>
      <c r="O210">
        <v>11369</v>
      </c>
    </row>
    <row r="211" spans="1:16" x14ac:dyDescent="0.35">
      <c r="A211" t="s">
        <v>410</v>
      </c>
      <c r="B211" t="s">
        <v>358</v>
      </c>
      <c r="C211">
        <v>8753210</v>
      </c>
      <c r="D211">
        <v>14101499904</v>
      </c>
      <c r="E211">
        <v>2080721408</v>
      </c>
      <c r="F211">
        <v>3058.826904296875</v>
      </c>
      <c r="G211">
        <v>1262584832</v>
      </c>
      <c r="H211">
        <v>1.28626549243927</v>
      </c>
      <c r="J211">
        <v>8753210.2650000006</v>
      </c>
      <c r="K211">
        <v>4394439168</v>
      </c>
      <c r="M211">
        <v>2080721411.3240299</v>
      </c>
      <c r="N211">
        <v>14101499904</v>
      </c>
      <c r="O211">
        <v>3058.826904296875</v>
      </c>
      <c r="P211">
        <v>1262584854</v>
      </c>
    </row>
    <row r="212" spans="1:16" x14ac:dyDescent="0.35">
      <c r="A212" t="s">
        <v>410</v>
      </c>
      <c r="B212" t="s">
        <v>359</v>
      </c>
    </row>
    <row r="213" spans="1:16" x14ac:dyDescent="0.35">
      <c r="A213" t="s">
        <v>410</v>
      </c>
      <c r="B213" t="s">
        <v>360</v>
      </c>
      <c r="C213">
        <v>253884000</v>
      </c>
      <c r="D213">
        <v>9971900416</v>
      </c>
      <c r="E213">
        <v>8975315968</v>
      </c>
      <c r="F213">
        <v>6396.6630859375</v>
      </c>
      <c r="G213">
        <v>10439729152</v>
      </c>
      <c r="H213">
        <v>0.76514679193496704</v>
      </c>
      <c r="J213">
        <v>253884000.69999999</v>
      </c>
      <c r="K213">
        <v>2614072320</v>
      </c>
      <c r="M213">
        <v>8975315680.5186291</v>
      </c>
      <c r="N213">
        <v>9971900416</v>
      </c>
      <c r="O213">
        <v>6396.6630859375</v>
      </c>
      <c r="P213">
        <v>10439729662</v>
      </c>
    </row>
    <row r="214" spans="1:16" x14ac:dyDescent="0.35">
      <c r="A214" t="s">
        <v>410</v>
      </c>
      <c r="B214" t="s">
        <v>361</v>
      </c>
      <c r="C214">
        <v>1494350.125</v>
      </c>
      <c r="D214">
        <v>798600000</v>
      </c>
      <c r="E214">
        <v>29670968</v>
      </c>
      <c r="F214">
        <v>266.3280029296875</v>
      </c>
      <c r="G214">
        <v>181985200</v>
      </c>
      <c r="H214">
        <v>0.57050627470016479</v>
      </c>
      <c r="J214">
        <v>1494350.102</v>
      </c>
      <c r="K214">
        <v>1949096064</v>
      </c>
      <c r="M214">
        <v>29670967.713460401</v>
      </c>
      <c r="N214">
        <v>798600000</v>
      </c>
      <c r="O214">
        <v>266.3280029296875</v>
      </c>
    </row>
    <row r="215" spans="1:16" x14ac:dyDescent="0.35">
      <c r="A215" t="s">
        <v>410</v>
      </c>
      <c r="B215" t="s">
        <v>362</v>
      </c>
      <c r="C215">
        <v>1930000</v>
      </c>
      <c r="D215">
        <v>4825500160</v>
      </c>
      <c r="E215">
        <v>545342912</v>
      </c>
      <c r="F215">
        <v>2250.467041015625</v>
      </c>
      <c r="G215">
        <v>1929657088</v>
      </c>
      <c r="H215">
        <v>0.72648608684539795</v>
      </c>
      <c r="J215">
        <v>1930000</v>
      </c>
      <c r="K215">
        <v>2481990656</v>
      </c>
      <c r="L215">
        <v>542760271.38506305</v>
      </c>
      <c r="M215">
        <v>545342924.92676699</v>
      </c>
      <c r="N215">
        <v>4825500160</v>
      </c>
      <c r="O215">
        <v>2250.467041015625</v>
      </c>
      <c r="P215">
        <v>1929657032</v>
      </c>
    </row>
    <row r="216" spans="1:16" x14ac:dyDescent="0.35">
      <c r="A216" t="s">
        <v>410</v>
      </c>
      <c r="B216" t="s">
        <v>363</v>
      </c>
      <c r="C216">
        <v>12334.75</v>
      </c>
      <c r="D216">
        <v>509486.96875</v>
      </c>
      <c r="E216">
        <v>1240765</v>
      </c>
      <c r="F216">
        <v>9.150879830121994E-2</v>
      </c>
      <c r="G216">
        <v>258193.5</v>
      </c>
      <c r="H216">
        <v>6.783548160456121E-4</v>
      </c>
      <c r="M216">
        <v>1240765</v>
      </c>
    </row>
    <row r="217" spans="1:16" x14ac:dyDescent="0.35">
      <c r="A217" t="s">
        <v>410</v>
      </c>
      <c r="B217" t="s">
        <v>364</v>
      </c>
      <c r="C217">
        <v>977802.75</v>
      </c>
      <c r="D217">
        <v>40388152</v>
      </c>
      <c r="E217">
        <v>98358176</v>
      </c>
      <c r="F217">
        <v>7.2541036605834961</v>
      </c>
      <c r="G217">
        <v>394945056</v>
      </c>
      <c r="H217">
        <v>5.3774677217006683E-2</v>
      </c>
      <c r="M217">
        <v>98358174.864606902</v>
      </c>
      <c r="P217">
        <v>394945064</v>
      </c>
    </row>
    <row r="218" spans="1:16" x14ac:dyDescent="0.35">
      <c r="A218" t="s">
        <v>410</v>
      </c>
      <c r="B218" t="s">
        <v>365</v>
      </c>
      <c r="C218">
        <v>22427580</v>
      </c>
      <c r="D218">
        <v>119833296896</v>
      </c>
      <c r="E218">
        <v>12792726528</v>
      </c>
      <c r="F218">
        <v>6409.5810546875</v>
      </c>
      <c r="G218">
        <v>45954424832</v>
      </c>
      <c r="H218">
        <v>9.770146369934082</v>
      </c>
      <c r="J218">
        <v>22427580</v>
      </c>
      <c r="K218">
        <v>33379045376</v>
      </c>
      <c r="L218">
        <v>64908303760.5439</v>
      </c>
      <c r="M218">
        <v>12792726866.2449</v>
      </c>
      <c r="N218">
        <v>119833296896</v>
      </c>
      <c r="O218">
        <v>6409.5810546875</v>
      </c>
      <c r="P218">
        <v>45954426051</v>
      </c>
    </row>
    <row r="219" spans="1:16" x14ac:dyDescent="0.35">
      <c r="A219" t="s">
        <v>410</v>
      </c>
      <c r="B219" t="s">
        <v>366</v>
      </c>
    </row>
    <row r="220" spans="1:16" x14ac:dyDescent="0.35">
      <c r="A220" t="s">
        <v>410</v>
      </c>
      <c r="B220" t="s">
        <v>367</v>
      </c>
      <c r="C220">
        <v>6963340.5</v>
      </c>
      <c r="D220">
        <v>16752699392</v>
      </c>
      <c r="E220">
        <v>3029416448</v>
      </c>
      <c r="F220">
        <v>690.63397216796875</v>
      </c>
      <c r="G220">
        <v>4669280256</v>
      </c>
      <c r="H220">
        <v>0.62775671482086182</v>
      </c>
      <c r="J220">
        <v>6963340.5489999996</v>
      </c>
      <c r="K220">
        <v>2144688384</v>
      </c>
      <c r="L220">
        <v>235097788.07276899</v>
      </c>
      <c r="M220">
        <v>3029416355.6213899</v>
      </c>
      <c r="N220">
        <v>16752699392</v>
      </c>
      <c r="O220">
        <v>690.63397216796875</v>
      </c>
      <c r="P220">
        <v>4669280457</v>
      </c>
    </row>
    <row r="221" spans="1:16" x14ac:dyDescent="0.35">
      <c r="A221" t="s">
        <v>410</v>
      </c>
      <c r="B221" t="s">
        <v>368</v>
      </c>
      <c r="C221">
        <v>64179064</v>
      </c>
      <c r="D221">
        <v>86114402304</v>
      </c>
      <c r="E221">
        <v>25556375552</v>
      </c>
      <c r="F221">
        <v>6226.23779296875</v>
      </c>
      <c r="G221">
        <v>33244872704</v>
      </c>
      <c r="H221">
        <v>11.435750961303711</v>
      </c>
      <c r="J221">
        <v>64179062.93</v>
      </c>
      <c r="K221">
        <v>39069470720</v>
      </c>
      <c r="L221">
        <v>22150864021.736801</v>
      </c>
      <c r="M221">
        <v>25556376538.848202</v>
      </c>
      <c r="N221">
        <v>86114402304</v>
      </c>
      <c r="O221">
        <v>6226.23779296875</v>
      </c>
      <c r="P221">
        <v>33244871761</v>
      </c>
    </row>
    <row r="222" spans="1:16" x14ac:dyDescent="0.35">
      <c r="A222" t="s">
        <v>410</v>
      </c>
      <c r="B222" t="s">
        <v>369</v>
      </c>
      <c r="C222">
        <v>3385985.75</v>
      </c>
      <c r="D222">
        <v>1848099968</v>
      </c>
      <c r="E222">
        <v>209621168</v>
      </c>
      <c r="F222">
        <v>14.438652992248535</v>
      </c>
      <c r="G222">
        <v>93257544</v>
      </c>
      <c r="H222">
        <v>0.11822309345006943</v>
      </c>
      <c r="J222">
        <v>3385985.6320000002</v>
      </c>
      <c r="K222">
        <v>403901216</v>
      </c>
      <c r="M222">
        <v>209621161.98602599</v>
      </c>
      <c r="N222">
        <v>1848099968</v>
      </c>
      <c r="P222">
        <v>93257547</v>
      </c>
    </row>
    <row r="223" spans="1:16" x14ac:dyDescent="0.35">
      <c r="A223" t="s">
        <v>410</v>
      </c>
      <c r="B223" t="s">
        <v>370</v>
      </c>
      <c r="C223">
        <v>12912.26953125</v>
      </c>
      <c r="D223">
        <v>533341.4375</v>
      </c>
      <c r="E223">
        <v>1298858.375</v>
      </c>
      <c r="F223">
        <v>9.5793291926383972E-2</v>
      </c>
      <c r="G223">
        <v>270282.25</v>
      </c>
      <c r="H223">
        <v>7.1011576801538467E-4</v>
      </c>
      <c r="M223">
        <v>1298858.3239500001</v>
      </c>
    </row>
    <row r="224" spans="1:16" x14ac:dyDescent="0.35">
      <c r="A224" t="s">
        <v>410</v>
      </c>
      <c r="B224" t="s">
        <v>371</v>
      </c>
      <c r="C224">
        <v>6336609</v>
      </c>
      <c r="D224">
        <v>20475899904</v>
      </c>
      <c r="E224">
        <v>93693776</v>
      </c>
      <c r="F224">
        <v>3857.340087890625</v>
      </c>
      <c r="G224">
        <v>586647360</v>
      </c>
      <c r="H224">
        <v>1.8390835523605347</v>
      </c>
      <c r="J224">
        <v>6336608.8839999996</v>
      </c>
      <c r="K224">
        <v>6283104768</v>
      </c>
      <c r="M224">
        <v>93693775.814201206</v>
      </c>
      <c r="N224">
        <v>20475899904</v>
      </c>
      <c r="O224">
        <v>3857.340087890625</v>
      </c>
    </row>
    <row r="225" spans="1:16" x14ac:dyDescent="0.35">
      <c r="A225" t="s">
        <v>410</v>
      </c>
      <c r="B225" t="s">
        <v>372</v>
      </c>
      <c r="C225">
        <v>1345983.75</v>
      </c>
      <c r="D225">
        <v>905000000</v>
      </c>
      <c r="E225">
        <v>135393872</v>
      </c>
      <c r="F225">
        <v>978.24932861328125</v>
      </c>
      <c r="G225">
        <v>130193768</v>
      </c>
      <c r="H225">
        <v>7.4022948741912842E-2</v>
      </c>
      <c r="M225">
        <v>135393870.78906301</v>
      </c>
      <c r="N225">
        <v>905000000</v>
      </c>
      <c r="O225">
        <v>978.24932861328125</v>
      </c>
      <c r="P225">
        <v>130193767</v>
      </c>
    </row>
    <row r="226" spans="1:16" x14ac:dyDescent="0.35">
      <c r="A226" t="s">
        <v>410</v>
      </c>
      <c r="B226" t="s">
        <v>373</v>
      </c>
      <c r="C226">
        <v>25359940</v>
      </c>
      <c r="D226">
        <v>28825198592</v>
      </c>
      <c r="E226">
        <v>8624625664</v>
      </c>
      <c r="F226">
        <v>5796.69482421875</v>
      </c>
      <c r="G226">
        <v>13378933760</v>
      </c>
      <c r="H226">
        <v>2.0216708183288574</v>
      </c>
      <c r="J226">
        <v>25359940.170000002</v>
      </c>
      <c r="K226">
        <v>6906902016</v>
      </c>
      <c r="M226">
        <v>8624625329.6429005</v>
      </c>
      <c r="N226">
        <v>28825198592</v>
      </c>
      <c r="O226">
        <v>5796.69482421875</v>
      </c>
      <c r="P226">
        <v>13378933798</v>
      </c>
    </row>
    <row r="227" spans="1:16" x14ac:dyDescent="0.35">
      <c r="A227" t="s">
        <v>410</v>
      </c>
      <c r="B227" t="s">
        <v>374</v>
      </c>
      <c r="C227">
        <v>922547.5625</v>
      </c>
      <c r="D227">
        <v>38105840</v>
      </c>
      <c r="E227">
        <v>92800000</v>
      </c>
      <c r="F227">
        <v>6.8441777229309082</v>
      </c>
      <c r="G227">
        <v>19310954</v>
      </c>
      <c r="H227">
        <v>5.0735898315906525E-2</v>
      </c>
      <c r="M227">
        <v>92800000</v>
      </c>
    </row>
    <row r="228" spans="1:16" x14ac:dyDescent="0.35">
      <c r="A228" t="s">
        <v>410</v>
      </c>
      <c r="B228" t="s">
        <v>375</v>
      </c>
    </row>
    <row r="229" spans="1:16" x14ac:dyDescent="0.35">
      <c r="A229" t="s">
        <v>410</v>
      </c>
      <c r="B229" t="s">
        <v>376</v>
      </c>
      <c r="D229">
        <v>663900032</v>
      </c>
      <c r="N229">
        <v>663900032</v>
      </c>
    </row>
    <row r="230" spans="1:16" x14ac:dyDescent="0.35">
      <c r="A230" t="s">
        <v>410</v>
      </c>
      <c r="B230" t="s">
        <v>377</v>
      </c>
    </row>
    <row r="231" spans="1:16" x14ac:dyDescent="0.35">
      <c r="A231" t="s">
        <v>410</v>
      </c>
      <c r="B231" t="s">
        <v>378</v>
      </c>
      <c r="C231">
        <v>37650000</v>
      </c>
      <c r="D231">
        <v>486638.21875</v>
      </c>
      <c r="E231">
        <v>1185120.875</v>
      </c>
      <c r="F231">
        <v>40.359241485595703</v>
      </c>
      <c r="G231">
        <v>246614.390625</v>
      </c>
      <c r="H231">
        <v>6.4793287310749292E-4</v>
      </c>
      <c r="J231">
        <v>37650000</v>
      </c>
      <c r="M231">
        <v>1185120.9136574699</v>
      </c>
      <c r="O231">
        <v>40.359241485595703</v>
      </c>
    </row>
    <row r="232" spans="1:16" x14ac:dyDescent="0.35">
      <c r="A232" t="s">
        <v>410</v>
      </c>
      <c r="B232" t="s">
        <v>379</v>
      </c>
      <c r="C232">
        <v>680822.3125</v>
      </c>
      <c r="D232">
        <v>17761699840</v>
      </c>
      <c r="E232">
        <v>68484608</v>
      </c>
      <c r="F232">
        <v>483.42291259765625</v>
      </c>
      <c r="G232">
        <v>14251111</v>
      </c>
      <c r="H232">
        <v>3.7442110478878021E-2</v>
      </c>
      <c r="M232">
        <v>68484607.861251995</v>
      </c>
      <c r="N232">
        <v>17761699840</v>
      </c>
      <c r="O232">
        <v>483.42291259765625</v>
      </c>
    </row>
    <row r="233" spans="1:16" x14ac:dyDescent="0.35">
      <c r="A233" t="s">
        <v>410</v>
      </c>
      <c r="B233" t="s">
        <v>380</v>
      </c>
    </row>
    <row r="234" spans="1:16" x14ac:dyDescent="0.35">
      <c r="A234" t="s">
        <v>410</v>
      </c>
      <c r="B234" t="s">
        <v>381</v>
      </c>
      <c r="C234">
        <v>7802610.5</v>
      </c>
      <c r="D234">
        <v>7318099968</v>
      </c>
      <c r="E234">
        <v>4911888896</v>
      </c>
      <c r="F234">
        <v>762.385009765625</v>
      </c>
      <c r="G234">
        <v>11844759552</v>
      </c>
      <c r="H234">
        <v>4.6888251304626465</v>
      </c>
      <c r="J234">
        <v>7802610.2680000002</v>
      </c>
      <c r="K234">
        <v>16019054592</v>
      </c>
      <c r="M234">
        <v>4911888795.8377705</v>
      </c>
      <c r="N234">
        <v>7318099968</v>
      </c>
      <c r="O234">
        <v>762.385009765625</v>
      </c>
      <c r="P234">
        <v>11844759208</v>
      </c>
    </row>
    <row r="235" spans="1:16" x14ac:dyDescent="0.35">
      <c r="A235" t="s">
        <v>410</v>
      </c>
      <c r="B235" t="s">
        <v>382</v>
      </c>
      <c r="C235">
        <v>2718000</v>
      </c>
      <c r="D235">
        <v>22183000064</v>
      </c>
      <c r="E235">
        <v>3100483072</v>
      </c>
      <c r="F235">
        <v>4443.990234375</v>
      </c>
      <c r="G235">
        <v>11326840832</v>
      </c>
      <c r="H235">
        <v>1.6951054334640503</v>
      </c>
      <c r="J235">
        <v>2718000</v>
      </c>
      <c r="M235">
        <v>3100482945.5952301</v>
      </c>
      <c r="N235">
        <v>22183000064</v>
      </c>
      <c r="O235">
        <v>4443.990234375</v>
      </c>
      <c r="P235">
        <v>11326841102</v>
      </c>
    </row>
    <row r="236" spans="1:16" x14ac:dyDescent="0.35">
      <c r="A236" t="s">
        <v>410</v>
      </c>
      <c r="B236" t="s">
        <v>383</v>
      </c>
    </row>
    <row r="237" spans="1:16" x14ac:dyDescent="0.35">
      <c r="A237" t="s">
        <v>410</v>
      </c>
      <c r="B237" t="s">
        <v>384</v>
      </c>
      <c r="C237">
        <v>4902709.5</v>
      </c>
      <c r="D237">
        <v>4076899840</v>
      </c>
      <c r="E237">
        <v>66280476</v>
      </c>
      <c r="F237">
        <v>1254.9119873046875</v>
      </c>
      <c r="G237">
        <v>895160000</v>
      </c>
      <c r="H237">
        <v>0.1811319887638092</v>
      </c>
      <c r="J237">
        <v>4902709.2680000002</v>
      </c>
      <c r="K237">
        <v>618825216</v>
      </c>
      <c r="M237">
        <v>66280476.470299996</v>
      </c>
      <c r="N237">
        <v>4076899840</v>
      </c>
      <c r="O237">
        <v>1254.9119873046875</v>
      </c>
      <c r="P237">
        <v>895159986</v>
      </c>
    </row>
    <row r="238" spans="1:16" x14ac:dyDescent="0.35">
      <c r="A238" t="s">
        <v>410</v>
      </c>
      <c r="B238" t="s">
        <v>385</v>
      </c>
    </row>
    <row r="239" spans="1:16" x14ac:dyDescent="0.35">
      <c r="A239" t="s">
        <v>410</v>
      </c>
      <c r="B239" t="s">
        <v>386</v>
      </c>
      <c r="C239">
        <v>681801.25</v>
      </c>
      <c r="D239">
        <v>28161808</v>
      </c>
      <c r="E239">
        <v>68583080</v>
      </c>
      <c r="F239">
        <v>5.058133602142334</v>
      </c>
      <c r="G239">
        <v>14271603</v>
      </c>
      <c r="H239">
        <v>3.7495948374271393E-2</v>
      </c>
      <c r="M239">
        <v>68583082.210420504</v>
      </c>
    </row>
    <row r="240" spans="1:16" x14ac:dyDescent="0.35">
      <c r="A240" t="s">
        <v>410</v>
      </c>
      <c r="B240" t="s">
        <v>387</v>
      </c>
    </row>
    <row r="241" spans="1:16" x14ac:dyDescent="0.35">
      <c r="A241" t="s">
        <v>410</v>
      </c>
      <c r="B241" t="s">
        <v>388</v>
      </c>
      <c r="C241">
        <v>3006.8330078125</v>
      </c>
      <c r="D241">
        <v>886499968</v>
      </c>
      <c r="E241">
        <v>302460.375</v>
      </c>
      <c r="F241">
        <v>2.2307032719254494E-2</v>
      </c>
      <c r="G241">
        <v>62939.640625</v>
      </c>
      <c r="H241">
        <v>1.6536205657757819E-4</v>
      </c>
      <c r="M241">
        <v>302460.38451071799</v>
      </c>
      <c r="N241">
        <v>886499968</v>
      </c>
    </row>
    <row r="242" spans="1:16" x14ac:dyDescent="0.35">
      <c r="A242" t="s">
        <v>410</v>
      </c>
      <c r="B242" t="s">
        <v>389</v>
      </c>
      <c r="C242">
        <v>15001593</v>
      </c>
      <c r="D242">
        <v>6805400064</v>
      </c>
      <c r="E242">
        <v>1509025408</v>
      </c>
      <c r="F242">
        <v>423.02813720703125</v>
      </c>
      <c r="G242">
        <v>314016384</v>
      </c>
      <c r="H242">
        <v>0.82501894235610962</v>
      </c>
      <c r="M242">
        <v>1509025470.5413599</v>
      </c>
      <c r="N242">
        <v>6805400064</v>
      </c>
      <c r="O242">
        <v>423.02813720703125</v>
      </c>
    </row>
    <row r="243" spans="1:16" x14ac:dyDescent="0.35">
      <c r="A243" t="s">
        <v>410</v>
      </c>
      <c r="B243" t="s">
        <v>390</v>
      </c>
      <c r="C243">
        <v>130028.6171875</v>
      </c>
      <c r="D243">
        <v>5370833.5</v>
      </c>
      <c r="E243">
        <v>13079710</v>
      </c>
      <c r="F243">
        <v>0.96465367078781128</v>
      </c>
      <c r="G243">
        <v>2721785.5</v>
      </c>
      <c r="H243">
        <v>7.1509787812829018E-3</v>
      </c>
      <c r="M243">
        <v>13079710.5</v>
      </c>
    </row>
    <row r="244" spans="1:16" x14ac:dyDescent="0.35">
      <c r="A244" t="s">
        <v>410</v>
      </c>
      <c r="B244" t="s">
        <v>391</v>
      </c>
      <c r="C244">
        <v>95915496</v>
      </c>
      <c r="D244">
        <v>29957599232</v>
      </c>
      <c r="E244">
        <v>6405988352</v>
      </c>
      <c r="F244">
        <v>6307.88720703125</v>
      </c>
      <c r="G244">
        <v>7832976384</v>
      </c>
      <c r="H244">
        <v>1.3276981115341187</v>
      </c>
      <c r="J244">
        <v>95915492.959999993</v>
      </c>
      <c r="K244">
        <v>4535990784</v>
      </c>
      <c r="M244">
        <v>6405988299.5399704</v>
      </c>
      <c r="N244">
        <v>29957599232</v>
      </c>
      <c r="O244">
        <v>6307.88720703125</v>
      </c>
      <c r="P244">
        <v>7832976598</v>
      </c>
    </row>
    <row r="245" spans="1:16" x14ac:dyDescent="0.35">
      <c r="A245" t="s">
        <v>410</v>
      </c>
      <c r="B245" t="s">
        <v>392</v>
      </c>
      <c r="C245">
        <v>11022688</v>
      </c>
      <c r="D245">
        <v>1270000000</v>
      </c>
      <c r="E245">
        <v>530552.1875</v>
      </c>
      <c r="F245">
        <v>723.510009765625</v>
      </c>
      <c r="G245">
        <v>90924624</v>
      </c>
      <c r="H245">
        <v>0.28504005074501038</v>
      </c>
      <c r="J245">
        <v>11022688.48</v>
      </c>
      <c r="K245">
        <v>973820032</v>
      </c>
      <c r="M245">
        <v>530552.19377500005</v>
      </c>
      <c r="N245">
        <v>1270000000</v>
      </c>
      <c r="O245">
        <v>723.510009765625</v>
      </c>
    </row>
    <row r="246" spans="1:16" x14ac:dyDescent="0.35">
      <c r="A246" t="s">
        <v>410</v>
      </c>
      <c r="B246" t="s">
        <v>393</v>
      </c>
      <c r="C246">
        <v>9456.1572265625</v>
      </c>
      <c r="D246">
        <v>251000000</v>
      </c>
      <c r="E246">
        <v>123047552</v>
      </c>
      <c r="F246">
        <v>45.680999755859375</v>
      </c>
      <c r="G246">
        <v>25491694</v>
      </c>
      <c r="H246">
        <v>7.991403341293335E-2</v>
      </c>
      <c r="J246">
        <v>9456.1574600000004</v>
      </c>
      <c r="K246">
        <v>273020896</v>
      </c>
      <c r="N246">
        <v>251000000</v>
      </c>
      <c r="O246">
        <v>45.680999755859375</v>
      </c>
    </row>
    <row r="247" spans="1:16" x14ac:dyDescent="0.35">
      <c r="A247" t="s">
        <v>410</v>
      </c>
      <c r="B247" t="s">
        <v>394</v>
      </c>
      <c r="C247">
        <v>6115998.5</v>
      </c>
      <c r="D247">
        <v>579299968</v>
      </c>
      <c r="E247">
        <v>29362152</v>
      </c>
      <c r="F247">
        <v>1430.47900390625</v>
      </c>
      <c r="G247">
        <v>660182016</v>
      </c>
      <c r="H247">
        <v>0.34132447838783264</v>
      </c>
      <c r="K247">
        <v>1166112000</v>
      </c>
      <c r="M247">
        <v>29362151.110337202</v>
      </c>
      <c r="N247">
        <v>579299968</v>
      </c>
      <c r="O247">
        <v>1430.47900390625</v>
      </c>
      <c r="P247">
        <v>660181989</v>
      </c>
    </row>
    <row r="248" spans="1:16" x14ac:dyDescent="0.35">
      <c r="A248" t="s">
        <v>410</v>
      </c>
      <c r="B248" t="s">
        <v>395</v>
      </c>
      <c r="C248">
        <v>2332743.5</v>
      </c>
      <c r="D248">
        <v>5161200128</v>
      </c>
      <c r="E248">
        <v>129408960</v>
      </c>
      <c r="F248">
        <v>231.50651550292969</v>
      </c>
      <c r="G248">
        <v>789770304</v>
      </c>
      <c r="H248">
        <v>0.1749090850353241</v>
      </c>
      <c r="J248">
        <v>2332743.5099999998</v>
      </c>
      <c r="K248">
        <v>597565056</v>
      </c>
      <c r="M248">
        <v>129408959.89022499</v>
      </c>
      <c r="N248">
        <v>5161200128</v>
      </c>
      <c r="O248">
        <v>231.50651550292969</v>
      </c>
      <c r="P248">
        <v>789770313</v>
      </c>
    </row>
    <row r="249" spans="1:16" x14ac:dyDescent="0.35">
      <c r="A249" t="s">
        <v>410</v>
      </c>
      <c r="B249" t="s">
        <v>396</v>
      </c>
      <c r="C249">
        <v>7636871.5</v>
      </c>
      <c r="D249">
        <v>25923432448</v>
      </c>
      <c r="E249">
        <v>63097368576</v>
      </c>
      <c r="F249">
        <v>4764.2021484375</v>
      </c>
      <c r="G249">
        <v>12948457472</v>
      </c>
      <c r="H249">
        <v>38.414459228515625</v>
      </c>
      <c r="J249">
        <v>7636871.5080000004</v>
      </c>
      <c r="L249">
        <v>62856758700</v>
      </c>
    </row>
    <row r="250" spans="1:16" x14ac:dyDescent="0.35">
      <c r="A250" t="s">
        <v>410</v>
      </c>
      <c r="B250" t="s">
        <v>397</v>
      </c>
      <c r="C250">
        <v>770626.9375</v>
      </c>
      <c r="D250">
        <v>31830752</v>
      </c>
      <c r="E250">
        <v>77518144</v>
      </c>
      <c r="F250">
        <v>5.7171115875244141</v>
      </c>
      <c r="G250">
        <v>16130920</v>
      </c>
      <c r="H250">
        <v>4.2380955070257187E-2</v>
      </c>
      <c r="M250">
        <v>77518144.260726199</v>
      </c>
    </row>
    <row r="251" spans="1:16" x14ac:dyDescent="0.35">
      <c r="A251" t="s">
        <v>410</v>
      </c>
      <c r="B251" t="s">
        <v>398</v>
      </c>
      <c r="C251">
        <v>2882875.75</v>
      </c>
      <c r="D251">
        <v>3966800128</v>
      </c>
      <c r="E251">
        <v>289991392</v>
      </c>
      <c r="F251">
        <v>386.68301391601563</v>
      </c>
      <c r="G251">
        <v>2704096000</v>
      </c>
      <c r="H251">
        <v>0.15854497253894806</v>
      </c>
      <c r="M251">
        <v>289991405.17769903</v>
      </c>
      <c r="N251">
        <v>3966800128</v>
      </c>
      <c r="O251">
        <v>386.68301391601563</v>
      </c>
      <c r="P251">
        <v>2704095948</v>
      </c>
    </row>
    <row r="252" spans="1:16" x14ac:dyDescent="0.35">
      <c r="A252" t="s">
        <v>410</v>
      </c>
      <c r="B252" t="s">
        <v>399</v>
      </c>
      <c r="C252">
        <v>234636.875</v>
      </c>
      <c r="D252">
        <v>331500000</v>
      </c>
      <c r="E252">
        <v>122800000</v>
      </c>
      <c r="F252">
        <v>1125.531005859375</v>
      </c>
      <c r="G252">
        <v>41790044</v>
      </c>
      <c r="H252">
        <v>0.13100780546665192</v>
      </c>
      <c r="J252">
        <v>234636.87150000001</v>
      </c>
      <c r="K252">
        <v>447579328</v>
      </c>
      <c r="M252">
        <v>122800000</v>
      </c>
      <c r="N252">
        <v>331500000</v>
      </c>
      <c r="O252">
        <v>1125.531005859375</v>
      </c>
    </row>
    <row r="253" spans="1:16" x14ac:dyDescent="0.35">
      <c r="A253" t="s">
        <v>410</v>
      </c>
      <c r="B253" t="s">
        <v>400</v>
      </c>
      <c r="C253">
        <v>108000000</v>
      </c>
      <c r="D253">
        <v>31599699968</v>
      </c>
      <c r="E253">
        <v>7900383744</v>
      </c>
      <c r="F253">
        <v>5781</v>
      </c>
      <c r="G253">
        <v>22089017344</v>
      </c>
      <c r="H253">
        <v>2.2739095687866211</v>
      </c>
      <c r="J253">
        <v>108000000</v>
      </c>
      <c r="K253">
        <v>7768658432</v>
      </c>
      <c r="L253">
        <v>326103023.11055601</v>
      </c>
      <c r="M253">
        <v>7900383871.0817404</v>
      </c>
      <c r="N253">
        <v>31599699968</v>
      </c>
      <c r="O253">
        <v>5781</v>
      </c>
      <c r="P253">
        <v>22089018057</v>
      </c>
    </row>
    <row r="254" spans="1:16" x14ac:dyDescent="0.35">
      <c r="A254" t="s">
        <v>410</v>
      </c>
      <c r="B254" t="s">
        <v>401</v>
      </c>
      <c r="C254">
        <v>6240761</v>
      </c>
      <c r="D254">
        <v>8918599680</v>
      </c>
      <c r="E254">
        <v>97367424</v>
      </c>
      <c r="F254">
        <v>1437.0999755859375</v>
      </c>
      <c r="G254">
        <v>4667365376</v>
      </c>
      <c r="H254">
        <v>0.34828731417655945</v>
      </c>
      <c r="K254">
        <v>1189900032</v>
      </c>
      <c r="M254">
        <v>97367421.412128299</v>
      </c>
      <c r="N254">
        <v>8918599680</v>
      </c>
      <c r="O254">
        <v>1437.0999755859375</v>
      </c>
      <c r="P254">
        <v>4667365609</v>
      </c>
    </row>
    <row r="255" spans="1:16" x14ac:dyDescent="0.35">
      <c r="A255" t="s">
        <v>410</v>
      </c>
      <c r="B255" t="s">
        <v>402</v>
      </c>
    </row>
    <row r="256" spans="1:16" x14ac:dyDescent="0.35">
      <c r="A256" t="s">
        <v>410</v>
      </c>
      <c r="B256" t="s">
        <v>403</v>
      </c>
      <c r="C256">
        <v>6630.78076171875</v>
      </c>
      <c r="D256">
        <v>375900000</v>
      </c>
      <c r="E256">
        <v>30438294</v>
      </c>
      <c r="F256">
        <v>78.761001586914063</v>
      </c>
      <c r="G256">
        <v>9223182</v>
      </c>
      <c r="H256">
        <v>1.9768347963690758E-2</v>
      </c>
      <c r="J256">
        <v>6630.7807199999997</v>
      </c>
      <c r="K256">
        <v>67537224</v>
      </c>
      <c r="N256">
        <v>375900000</v>
      </c>
      <c r="O256">
        <v>78.761001586914063</v>
      </c>
      <c r="P256">
        <v>9223182</v>
      </c>
    </row>
    <row r="257" spans="1:16" x14ac:dyDescent="0.35">
      <c r="A257" t="s">
        <v>410</v>
      </c>
      <c r="B257" t="s">
        <v>404</v>
      </c>
      <c r="C257">
        <v>204354.140625</v>
      </c>
      <c r="D257">
        <v>8440850</v>
      </c>
      <c r="E257">
        <v>20556190</v>
      </c>
      <c r="F257">
        <v>1.5160584449768066</v>
      </c>
      <c r="G257">
        <v>4277582.5</v>
      </c>
      <c r="H257">
        <v>1.1238542385399342E-2</v>
      </c>
      <c r="M257">
        <v>20556190.183800001</v>
      </c>
    </row>
    <row r="258" spans="1:16" x14ac:dyDescent="0.35">
      <c r="A258" t="s">
        <v>410</v>
      </c>
      <c r="B258" t="s">
        <v>405</v>
      </c>
      <c r="C258">
        <v>26565244</v>
      </c>
      <c r="D258">
        <v>3707300096</v>
      </c>
      <c r="E258">
        <v>1135274880</v>
      </c>
      <c r="F258">
        <v>922.5360107421875</v>
      </c>
      <c r="G258">
        <v>4628291584</v>
      </c>
      <c r="H258">
        <v>1.8611623048782349</v>
      </c>
      <c r="J258">
        <v>26565243.190000001</v>
      </c>
      <c r="K258">
        <v>6358535168</v>
      </c>
      <c r="M258">
        <v>1135274829.3903999</v>
      </c>
      <c r="N258">
        <v>3707300096</v>
      </c>
      <c r="O258">
        <v>922.5360107421875</v>
      </c>
      <c r="P258">
        <v>4628291751</v>
      </c>
    </row>
    <row r="259" spans="1:16" x14ac:dyDescent="0.35">
      <c r="A259" t="s">
        <v>410</v>
      </c>
      <c r="B259" t="s">
        <v>406</v>
      </c>
      <c r="C259">
        <v>289214</v>
      </c>
      <c r="D259">
        <v>1682499968</v>
      </c>
      <c r="E259">
        <v>29092330</v>
      </c>
      <c r="F259">
        <v>390.64715576171875</v>
      </c>
      <c r="G259">
        <v>2177496576</v>
      </c>
      <c r="H259">
        <v>1.590544730424881E-2</v>
      </c>
      <c r="M259">
        <v>29092330.728313699</v>
      </c>
      <c r="N259">
        <v>1682499968</v>
      </c>
      <c r="O259">
        <v>390.64715576171875</v>
      </c>
      <c r="P259">
        <v>2177496616</v>
      </c>
    </row>
    <row r="260" spans="1:16" x14ac:dyDescent="0.35">
      <c r="A260" t="s">
        <v>410</v>
      </c>
      <c r="B260" t="s">
        <v>407</v>
      </c>
      <c r="C260">
        <v>206900000</v>
      </c>
      <c r="D260">
        <v>94265999360</v>
      </c>
      <c r="E260">
        <v>8234464768</v>
      </c>
      <c r="F260">
        <v>18538.5</v>
      </c>
      <c r="G260">
        <v>21967323136</v>
      </c>
      <c r="H260">
        <v>5.7405204772949219</v>
      </c>
      <c r="J260">
        <v>206900000</v>
      </c>
      <c r="K260">
        <v>19612100608</v>
      </c>
      <c r="L260">
        <v>1541300000</v>
      </c>
      <c r="M260">
        <v>8234464913.64188</v>
      </c>
      <c r="N260">
        <v>94265999360</v>
      </c>
      <c r="O260">
        <v>18538.5</v>
      </c>
      <c r="P260">
        <v>21967323008</v>
      </c>
    </row>
    <row r="261" spans="1:16" x14ac:dyDescent="0.35">
      <c r="C261">
        <f>SUM(C114:C260)</f>
        <v>3086790066.9537354</v>
      </c>
    </row>
    <row r="263" spans="1:16" x14ac:dyDescent="0.35">
      <c r="A263" s="123" t="s">
        <v>139</v>
      </c>
    </row>
    <row r="264" spans="1:16" x14ac:dyDescent="0.35">
      <c r="A264" s="160" t="s">
        <v>425</v>
      </c>
    </row>
    <row r="265" spans="1:16" x14ac:dyDescent="0.35">
      <c r="A265" t="s">
        <v>426</v>
      </c>
    </row>
    <row r="266" spans="1:16" x14ac:dyDescent="0.35">
      <c r="A266" t="s">
        <v>427</v>
      </c>
    </row>
    <row r="267" spans="1:16" x14ac:dyDescent="0.35">
      <c r="A267" t="s">
        <v>428</v>
      </c>
    </row>
    <row r="268" spans="1:16" x14ac:dyDescent="0.35">
      <c r="A268" t="s">
        <v>431</v>
      </c>
    </row>
    <row r="269" spans="1:16" x14ac:dyDescent="0.35">
      <c r="A269" t="s">
        <v>429</v>
      </c>
    </row>
    <row r="270" spans="1:16" x14ac:dyDescent="0.35">
      <c r="A270" t="s">
        <v>430</v>
      </c>
    </row>
    <row r="271" spans="1:16" x14ac:dyDescent="0.35">
      <c r="A271" t="s">
        <v>432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726B60DF748E44C8B119F79DE2EE58A" ma:contentTypeVersion="8" ma:contentTypeDescription="Create a new document." ma:contentTypeScope="" ma:versionID="d075dba90f37667a0466f7b2df64da45">
  <xsd:schema xmlns:xsd="http://www.w3.org/2001/XMLSchema" xmlns:xs="http://www.w3.org/2001/XMLSchema" xmlns:p="http://schemas.microsoft.com/office/2006/metadata/properties" xmlns:ns2="a1f5e52f-5db6-4aed-a7d5-4e2012bf2055" xmlns:ns3="271afa4c-0d36-4de2-98f2-c7eec1aa6a46" targetNamespace="http://schemas.microsoft.com/office/2006/metadata/properties" ma:root="true" ma:fieldsID="fd3ae094660c7de65e67d8105f7177cc" ns2:_="" ns3:_="">
    <xsd:import namespace="a1f5e52f-5db6-4aed-a7d5-4e2012bf2055"/>
    <xsd:import namespace="271afa4c-0d36-4de2-98f2-c7eec1aa6a46"/>
    <xsd:element name="properties">
      <xsd:complexType>
        <xsd:sequence>
          <xsd:element name="documentManagement">
            <xsd:complexType>
              <xsd:all>
                <xsd:element ref="ns2:SharedWithUser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5e52f-5db6-4aed-a7d5-4e2012bf205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71afa4c-0d36-4de2-98f2-c7eec1aa6a46"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9B70151-55A0-46C8-84A0-42357F8F55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f5e52f-5db6-4aed-a7d5-4e2012bf2055"/>
    <ds:schemaRef ds:uri="271afa4c-0d36-4de2-98f2-c7eec1aa6a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60A9313-63E8-4FA2-AC5B-21129090516D}">
  <ds:schemaRefs>
    <ds:schemaRef ds:uri="http://schemas.microsoft.com/sharepoint/v3/contenttype/forms"/>
  </ds:schemaRefs>
</ds:datastoreItem>
</file>

<file path=customXml/itemProps3.xml><?xml version="1.0" encoding="utf-8"?>
<ds:datastoreItem xmlns:ds="http://schemas.openxmlformats.org/officeDocument/2006/customXml" ds:itemID="{2CC0D27A-34A5-4D8D-B0D1-9235A46677AC}">
  <ds:schemaRefs>
    <ds:schemaRef ds:uri="http://purl.org/dc/elements/1.1/"/>
    <ds:schemaRef ds:uri="http://schemas.microsoft.com/office/2006/metadata/properties"/>
    <ds:schemaRef ds:uri="271afa4c-0d36-4de2-98f2-c7eec1aa6a46"/>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a1f5e52f-5db6-4aed-a7d5-4e2012bf205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FSI Results</vt:lpstr>
      <vt:lpstr>SS</vt:lpstr>
      <vt:lpstr>GSW </vt:lpstr>
      <vt:lpstr>GSW Alternatives (FSI)</vt:lpstr>
      <vt:lpstr>GSW Alternatives (All)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Knobel</dc:creator>
  <cp:lastModifiedBy>Andres Knobel</cp:lastModifiedBy>
  <dcterms:created xsi:type="dcterms:W3CDTF">2018-03-13T03:30:46Z</dcterms:created>
  <dcterms:modified xsi:type="dcterms:W3CDTF">2018-07-18T17:17:26Z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0x0101007726B60DF748E44C8B119F79DE2EE58A</vt:lpwstr>
  </property>
</Properties>
</file>