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" sheetId="1" r:id="rId4"/>
    <sheet state="visible" name="Moneypenny" sheetId="2" r:id="rId5"/>
    <sheet state="visible" name="Bond girl" sheetId="3" r:id="rId6"/>
    <sheet state="visible" name="women" sheetId="4" r:id="rId7"/>
    <sheet state="visible" name="antagonist" sheetId="5" r:id="rId8"/>
  </sheets>
  <definedNames/>
  <calcPr/>
</workbook>
</file>

<file path=xl/sharedStrings.xml><?xml version="1.0" encoding="utf-8"?>
<sst xmlns="http://schemas.openxmlformats.org/spreadsheetml/2006/main" count="653" uniqueCount="203">
  <si>
    <t>n</t>
  </si>
  <si>
    <t>film</t>
  </si>
  <si>
    <t>name</t>
  </si>
  <si>
    <t>gender</t>
  </si>
  <si>
    <t>degree</t>
  </si>
  <si>
    <t>weighted degree</t>
  </si>
  <si>
    <t>norm. weighted degree</t>
  </si>
  <si>
    <t>closeness centrality</t>
  </si>
  <si>
    <t>betweenness centrality</t>
  </si>
  <si>
    <t>weighted degree position</t>
  </si>
  <si>
    <t>closeness centrality position</t>
  </si>
  <si>
    <t>betweenness centrality position</t>
  </si>
  <si>
    <t>Dr. No</t>
  </si>
  <si>
    <t>M</t>
  </si>
  <si>
    <t>m</t>
  </si>
  <si>
    <t>From Russia with Love</t>
  </si>
  <si>
    <t>GoldFinger</t>
  </si>
  <si>
    <t>Thunderball</t>
  </si>
  <si>
    <t>You Only Live Twice</t>
  </si>
  <si>
    <t>On Her Majesty's Secret Service</t>
  </si>
  <si>
    <t>Diamonds Are Forever</t>
  </si>
  <si>
    <t>Live and Let Die</t>
  </si>
  <si>
    <t>The Man with the Golden Gun</t>
  </si>
  <si>
    <t>The Spy Who Loved Me</t>
  </si>
  <si>
    <t>Moonraker</t>
  </si>
  <si>
    <t>For Your Eyes Only</t>
  </si>
  <si>
    <t>Octopussy</t>
  </si>
  <si>
    <t>A_view_to_kill</t>
  </si>
  <si>
    <t>The Living Daylights</t>
  </si>
  <si>
    <t>License to Kill</t>
  </si>
  <si>
    <t>Golden Eye</t>
  </si>
  <si>
    <t>f</t>
  </si>
  <si>
    <t>Tomorrow Never Dies</t>
  </si>
  <si>
    <t>The World Is Not Enough</t>
  </si>
  <si>
    <t>Die Another Day</t>
  </si>
  <si>
    <t>Casino Royal</t>
  </si>
  <si>
    <t>Quantum of solace</t>
  </si>
  <si>
    <t>Skyfall</t>
  </si>
  <si>
    <t>Spectre</t>
  </si>
  <si>
    <t>No Time to Die</t>
  </si>
  <si>
    <t>среднее арифметическое</t>
  </si>
  <si>
    <t>медианное значение</t>
  </si>
  <si>
    <t>медианное значение до того, как М стала женщиной</t>
  </si>
  <si>
    <t>Moneypenny</t>
  </si>
  <si>
    <t>A view to kill</t>
  </si>
  <si>
    <t>медианное значение без учета фильмов после перезапуска</t>
  </si>
  <si>
    <t>Honey</t>
  </si>
  <si>
    <t>0.358</t>
  </si>
  <si>
    <t>0.385</t>
  </si>
  <si>
    <t>0.122</t>
  </si>
  <si>
    <t>Tania</t>
  </si>
  <si>
    <t>0.443</t>
  </si>
  <si>
    <t>0.545</t>
  </si>
  <si>
    <t>0.148</t>
  </si>
  <si>
    <t>Pussy Galore</t>
  </si>
  <si>
    <t>0.321</t>
  </si>
  <si>
    <t>0.543</t>
  </si>
  <si>
    <t>0.176</t>
  </si>
  <si>
    <t>Dominique</t>
  </si>
  <si>
    <t>0.264</t>
  </si>
  <si>
    <t>0.495</t>
  </si>
  <si>
    <t>0.016</t>
  </si>
  <si>
    <t>Aki</t>
  </si>
  <si>
    <t>0.235</t>
  </si>
  <si>
    <t>0.440</t>
  </si>
  <si>
    <t>0.004</t>
  </si>
  <si>
    <t>Tracy</t>
  </si>
  <si>
    <t>0.30</t>
  </si>
  <si>
    <t>0.582</t>
  </si>
  <si>
    <t>0.03</t>
  </si>
  <si>
    <t>Tiffany</t>
  </si>
  <si>
    <t>0.366</t>
  </si>
  <si>
    <t>0.518</t>
  </si>
  <si>
    <t>0.194</t>
  </si>
  <si>
    <t>Solitaire</t>
  </si>
  <si>
    <t>0.43</t>
  </si>
  <si>
    <t>0.537</t>
  </si>
  <si>
    <t>0.05</t>
  </si>
  <si>
    <t>Goodnight</t>
  </si>
  <si>
    <t>0.20</t>
  </si>
  <si>
    <t>0.515</t>
  </si>
  <si>
    <t>0.02</t>
  </si>
  <si>
    <t>Anya</t>
  </si>
  <si>
    <t>0.71</t>
  </si>
  <si>
    <t>0.583</t>
  </si>
  <si>
    <t>0.17</t>
  </si>
  <si>
    <t>Holly</t>
  </si>
  <si>
    <t>0.27</t>
  </si>
  <si>
    <t>0.51</t>
  </si>
  <si>
    <t>Melina</t>
  </si>
  <si>
    <t>0.47</t>
  </si>
  <si>
    <t>0.56</t>
  </si>
  <si>
    <t>0.12</t>
  </si>
  <si>
    <t>0.415</t>
  </si>
  <si>
    <t>0.528</t>
  </si>
  <si>
    <t>A View to Kill</t>
  </si>
  <si>
    <t>Stacey</t>
  </si>
  <si>
    <t>0.57</t>
  </si>
  <si>
    <t>Kara</t>
  </si>
  <si>
    <t>0.13</t>
  </si>
  <si>
    <t>Pam</t>
  </si>
  <si>
    <t>0.36</t>
  </si>
  <si>
    <t>0.10</t>
  </si>
  <si>
    <t>Natalia</t>
  </si>
  <si>
    <t>0.15</t>
  </si>
  <si>
    <t>Wai Lin</t>
  </si>
  <si>
    <t>0.46</t>
  </si>
  <si>
    <t>0.48</t>
  </si>
  <si>
    <t>Christmas</t>
  </si>
  <si>
    <t>0.31</t>
  </si>
  <si>
    <t>0.59</t>
  </si>
  <si>
    <t>Jinx</t>
  </si>
  <si>
    <t>0.39</t>
  </si>
  <si>
    <t>0.58</t>
  </si>
  <si>
    <t>Vesper</t>
  </si>
  <si>
    <t>0.34</t>
  </si>
  <si>
    <t>0.60</t>
  </si>
  <si>
    <t>Camille</t>
  </si>
  <si>
    <t>0.32</t>
  </si>
  <si>
    <t>0.54</t>
  </si>
  <si>
    <t>0.08</t>
  </si>
  <si>
    <t>Severine</t>
  </si>
  <si>
    <t>0.102</t>
  </si>
  <si>
    <t>0.500</t>
  </si>
  <si>
    <t>0.009</t>
  </si>
  <si>
    <t>Madeleine</t>
  </si>
  <si>
    <t>0.55</t>
  </si>
  <si>
    <t>0.04</t>
  </si>
  <si>
    <t>0.33</t>
  </si>
  <si>
    <t>0.64</t>
  </si>
  <si>
    <t>0.16</t>
  </si>
  <si>
    <t>count</t>
  </si>
  <si>
    <t>Kleb</t>
  </si>
  <si>
    <t>Paula</t>
  </si>
  <si>
    <t>Fiona</t>
  </si>
  <si>
    <t>Kissy</t>
  </si>
  <si>
    <t>Irma</t>
  </si>
  <si>
    <t>Nancy</t>
  </si>
  <si>
    <t>Ruby</t>
  </si>
  <si>
    <t>Rosie</t>
  </si>
  <si>
    <t>Andrea</t>
  </si>
  <si>
    <t>Bibi</t>
  </si>
  <si>
    <t>Brink</t>
  </si>
  <si>
    <t>Magda</t>
  </si>
  <si>
    <t>May Day</t>
  </si>
  <si>
    <t>Jenny</t>
  </si>
  <si>
    <t>Pan Ho</t>
  </si>
  <si>
    <t>Lupe</t>
  </si>
  <si>
    <t>Xenia</t>
  </si>
  <si>
    <t>Elektra</t>
  </si>
  <si>
    <t>Miranda</t>
  </si>
  <si>
    <t>Madame Wu</t>
  </si>
  <si>
    <t>Dowar</t>
  </si>
  <si>
    <t>Nomi</t>
  </si>
  <si>
    <t>Mathilde</t>
  </si>
  <si>
    <t>0.18</t>
  </si>
  <si>
    <t>0.53</t>
  </si>
  <si>
    <t>0.25</t>
  </si>
  <si>
    <t>Grant</t>
  </si>
  <si>
    <t>0.14</t>
  </si>
  <si>
    <t>0.50</t>
  </si>
  <si>
    <t>0.06</t>
  </si>
  <si>
    <t>Goldfinger</t>
  </si>
  <si>
    <t>0.63</t>
  </si>
  <si>
    <t>Largo</t>
  </si>
  <si>
    <t>Blofeld</t>
  </si>
  <si>
    <t>0.07</t>
  </si>
  <si>
    <t>0.37</t>
  </si>
  <si>
    <t>0.49</t>
  </si>
  <si>
    <t>Kananga</t>
  </si>
  <si>
    <t>0.38</t>
  </si>
  <si>
    <t>Scaramanga</t>
  </si>
  <si>
    <t>Stromberg</t>
  </si>
  <si>
    <t>0.24</t>
  </si>
  <si>
    <t>Drax</t>
  </si>
  <si>
    <t>0.61</t>
  </si>
  <si>
    <t>0.22</t>
  </si>
  <si>
    <t>Kristatos</t>
  </si>
  <si>
    <t>Kamal</t>
  </si>
  <si>
    <t>0.574</t>
  </si>
  <si>
    <t>0.549</t>
  </si>
  <si>
    <t>0.118</t>
  </si>
  <si>
    <t>Zorin</t>
  </si>
  <si>
    <t>0.619</t>
  </si>
  <si>
    <t>0.667</t>
  </si>
  <si>
    <t>0.275</t>
  </si>
  <si>
    <t>Koskov</t>
  </si>
  <si>
    <t>Sanchez</t>
  </si>
  <si>
    <t>0.68</t>
  </si>
  <si>
    <t>0.62</t>
  </si>
  <si>
    <t>GoldenEye</t>
  </si>
  <si>
    <t>Alec</t>
  </si>
  <si>
    <t>0.44</t>
  </si>
  <si>
    <t>Carver</t>
  </si>
  <si>
    <t>0.65</t>
  </si>
  <si>
    <t>0.21</t>
  </si>
  <si>
    <t>Graves (Moon)</t>
  </si>
  <si>
    <t>Le Chiffre</t>
  </si>
  <si>
    <t>0.11</t>
  </si>
  <si>
    <t>Dominic</t>
  </si>
  <si>
    <t>Silva</t>
  </si>
  <si>
    <t>0.09</t>
  </si>
  <si>
    <t>Safin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</si>
</sst>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#,##0.000"/>
  </numFmts>
  <fonts count="6">
    <font>
      <sz val="10.0"/>
      <color rgb="FF000000"/>
      <name val="Arial"/>
      <scheme val="minor"/>
    </font>
    <font>
      <sz val="7.0"/>
      <color rgb="FF000000"/>
      <name val="Arial"/>
    </font>
    <font>
      <sz val="8.0"/>
      <color rgb="FF000000"/>
      <name val="Calibri"/>
    </font>
    <font>
      <sz val="8.0"/>
      <color theme="1"/>
      <name val="Calibri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3" numFmtId="3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11" xfId="0" applyAlignment="1" applyBorder="1" applyFont="1" applyNumberFormat="1">
      <alignment horizontal="center" vertical="bottom"/>
    </xf>
    <xf borderId="1" fillId="2" fontId="2" numFmtId="3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3" numFmtId="3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2" fontId="2" numFmtId="3" xfId="0" applyAlignment="1" applyBorder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5" fillId="0" fontId="4" numFmtId="0" xfId="0" applyBorder="1" applyFont="1"/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1" xfId="0" applyAlignment="1" applyFont="1" applyNumberFormat="1">
      <alignment horizontal="center" vertical="bottom"/>
    </xf>
    <xf borderId="6" fillId="0" fontId="3" numFmtId="164" xfId="0" applyAlignment="1" applyBorder="1" applyFont="1" applyNumberFormat="1">
      <alignment horizontal="center" vertical="bottom"/>
    </xf>
    <xf borderId="7" fillId="3" fontId="2" numFmtId="0" xfId="0" applyAlignment="1" applyBorder="1" applyFont="1">
      <alignment horizontal="center" readingOrder="0"/>
    </xf>
    <xf borderId="6" fillId="0" fontId="4" numFmtId="0" xfId="0" applyBorder="1" applyFont="1"/>
    <xf borderId="0" fillId="0" fontId="3" numFmtId="3" xfId="0" applyAlignment="1" applyFont="1" applyNumberFormat="1">
      <alignment horizontal="center" vertical="bottom"/>
    </xf>
    <xf borderId="8" fillId="3" fontId="2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10" fillId="0" fontId="3" numFmtId="0" xfId="0" applyAlignment="1" applyBorder="1" applyFont="1">
      <alignment horizontal="center" vertical="bottom"/>
    </xf>
    <xf borderId="10" fillId="0" fontId="3" numFmtId="3" xfId="0" applyAlignment="1" applyBorder="1" applyFont="1" applyNumberFormat="1">
      <alignment horizontal="center" vertical="bottom"/>
    </xf>
    <xf borderId="10" fillId="0" fontId="3" numFmtId="164" xfId="0" applyAlignment="1" applyBorder="1" applyFont="1" applyNumberFormat="1">
      <alignment horizontal="center" vertical="bottom"/>
    </xf>
    <xf borderId="10" fillId="0" fontId="3" numFmtId="4" xfId="0" applyAlignment="1" applyBorder="1" applyFont="1" applyNumberFormat="1">
      <alignment horizontal="center" vertical="bottom"/>
    </xf>
    <xf borderId="9" fillId="0" fontId="3" numFmtId="164" xfId="0" applyAlignment="1" applyBorder="1" applyFont="1" applyNumberForma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2" fillId="0" fontId="3" numFmtId="4" xfId="0" applyAlignment="1" applyBorder="1" applyFont="1" applyNumberFormat="1">
      <alignment horizontal="center" vertical="bottom"/>
    </xf>
    <xf borderId="7" fillId="3" fontId="2" numFmtId="3" xfId="0" applyAlignment="1" applyBorder="1" applyFont="1" applyNumberFormat="1">
      <alignment horizontal="center" readingOrder="0"/>
    </xf>
    <xf borderId="7" fillId="2" fontId="2" numFmtId="3" xfId="0" applyAlignment="1" applyBorder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6" fillId="2" fontId="2" numFmtId="3" xfId="0" applyAlignment="1" applyBorder="1" applyFont="1" applyNumberFormat="1">
      <alignment horizontal="center" readingOrder="0"/>
    </xf>
    <xf borderId="8" fillId="3" fontId="2" numFmtId="3" xfId="0" applyAlignment="1" applyBorder="1" applyFont="1" applyNumberFormat="1">
      <alignment horizontal="center" readingOrder="0" shrinkToFit="0" wrapText="1"/>
    </xf>
    <xf borderId="8" fillId="2" fontId="2" numFmtId="3" xfId="0" applyAlignment="1" applyBorder="1" applyFont="1" applyNumberFormat="1">
      <alignment horizontal="center" readingOrder="0"/>
    </xf>
    <xf borderId="10" fillId="2" fontId="2" numFmtId="3" xfId="0" applyAlignment="1" applyBorder="1" applyFont="1" applyNumberFormat="1">
      <alignment horizontal="center" readingOrder="0"/>
    </xf>
    <xf borderId="9" fillId="2" fontId="2" numFmtId="3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4" xfId="0" applyAlignment="1" applyBorder="1" applyFont="1" applyNumberFormat="1">
      <alignment horizontal="center" readingOrder="0"/>
    </xf>
    <xf borderId="1" fillId="2" fontId="3" numFmtId="164" xfId="0" applyAlignment="1" applyBorder="1" applyFont="1" applyNumberFormat="1">
      <alignment horizontal="center" readingOrder="0" vertical="bottom"/>
    </xf>
    <xf borderId="2" fillId="2" fontId="2" numFmtId="0" xfId="0" applyAlignment="1" applyBorder="1" applyFont="1">
      <alignment horizontal="center"/>
    </xf>
    <xf borderId="2" fillId="2" fontId="2" numFmtId="4" xfId="0" applyAlignment="1" applyBorder="1" applyFont="1" applyNumberFormat="1">
      <alignment horizontal="center" readingOrder="0"/>
    </xf>
    <xf borderId="3" fillId="2" fontId="2" numFmtId="3" xfId="0" applyAlignment="1" applyBorder="1" applyFont="1" applyNumberFormat="1">
      <alignment horizontal="center" readingOrder="0"/>
    </xf>
    <xf borderId="4" fillId="2" fontId="2" numFmtId="3" xfId="0" applyAlignment="1" applyBorder="1" applyFont="1" applyNumberFormat="1">
      <alignment horizontal="center" readingOrder="0"/>
    </xf>
    <xf borderId="11" fillId="2" fontId="2" numFmtId="3" xfId="0" applyAlignment="1" applyBorder="1" applyFont="1" applyNumberFormat="1">
      <alignment horizontal="center" readingOrder="0"/>
    </xf>
    <xf borderId="5" fillId="2" fontId="2" numFmtId="3" xfId="0" applyAlignment="1" applyBorder="1" applyFont="1" applyNumberFormat="1">
      <alignment horizontal="center" readingOrder="0"/>
    </xf>
    <xf borderId="8" fillId="3" fontId="2" numFmtId="3" xfId="0" applyAlignment="1" applyBorder="1" applyFont="1" applyNumberFormat="1">
      <alignment horizontal="center" readingOrder="0"/>
    </xf>
    <xf borderId="1" fillId="2" fontId="2" numFmtId="4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1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7" max="7" width="15.0"/>
    <col customWidth="1" min="10" max="10" width="22.5"/>
    <col customWidth="1" min="11" max="11" width="22.25"/>
    <col customWidth="1" min="12" max="12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1.0</v>
      </c>
      <c r="B2" s="2" t="s">
        <v>12</v>
      </c>
      <c r="C2" s="3" t="s">
        <v>13</v>
      </c>
      <c r="D2" s="3" t="s">
        <v>14</v>
      </c>
      <c r="E2" s="3">
        <v>3.0</v>
      </c>
      <c r="F2" s="4">
        <v>6.0</v>
      </c>
      <c r="G2" s="5">
        <f>(F2-1)/(121-1)</f>
        <v>0.04166666667</v>
      </c>
      <c r="H2" s="5">
        <v>0.426229508196721</v>
      </c>
      <c r="I2" s="6">
        <v>5.65610859728506E-4</v>
      </c>
      <c r="J2" s="7">
        <v>24.0</v>
      </c>
      <c r="K2" s="7">
        <v>14.0</v>
      </c>
      <c r="L2" s="7">
        <v>16.0</v>
      </c>
    </row>
    <row r="3">
      <c r="A3" s="1">
        <v>2.0</v>
      </c>
      <c r="B3" s="2" t="s">
        <v>15</v>
      </c>
      <c r="C3" s="3" t="s">
        <v>13</v>
      </c>
      <c r="D3" s="3" t="s">
        <v>14</v>
      </c>
      <c r="E3" s="3">
        <v>3.0</v>
      </c>
      <c r="F3" s="4">
        <v>11.0</v>
      </c>
      <c r="G3" s="5">
        <f>(F3-1)/122</f>
        <v>0.08196721311</v>
      </c>
      <c r="H3" s="5">
        <v>0.409090909090909</v>
      </c>
      <c r="I3" s="8">
        <v>0.0</v>
      </c>
      <c r="J3" s="7">
        <v>12.0</v>
      </c>
      <c r="K3" s="7">
        <v>28.0</v>
      </c>
      <c r="L3" s="7">
        <v>33.0</v>
      </c>
    </row>
    <row r="4">
      <c r="A4" s="1">
        <v>3.0</v>
      </c>
      <c r="B4" s="2" t="s">
        <v>16</v>
      </c>
      <c r="C4" s="3" t="s">
        <v>13</v>
      </c>
      <c r="D4" s="3" t="s">
        <v>14</v>
      </c>
      <c r="E4" s="3">
        <v>5.0</v>
      </c>
      <c r="F4" s="4">
        <v>7.0</v>
      </c>
      <c r="G4" s="5">
        <f>(F4-1)/(85-1)</f>
        <v>0.07142857143</v>
      </c>
      <c r="H4" s="5">
        <v>0.447368421052631</v>
      </c>
      <c r="I4" s="5">
        <v>0.0122175634754251</v>
      </c>
      <c r="J4" s="7">
        <v>15.0</v>
      </c>
      <c r="K4" s="7">
        <v>16.0</v>
      </c>
      <c r="L4" s="7">
        <v>9.0</v>
      </c>
    </row>
    <row r="5">
      <c r="A5" s="1">
        <v>4.0</v>
      </c>
      <c r="B5" s="2" t="s">
        <v>17</v>
      </c>
      <c r="C5" s="3" t="s">
        <v>13</v>
      </c>
      <c r="D5" s="3" t="s">
        <v>14</v>
      </c>
      <c r="E5" s="3">
        <v>8.0</v>
      </c>
      <c r="F5" s="4">
        <v>15.0</v>
      </c>
      <c r="G5" s="5">
        <f>(F5-1)/(107-1)</f>
        <v>0.1320754717</v>
      </c>
      <c r="H5" s="5">
        <v>0.433333333333333</v>
      </c>
      <c r="I5" s="5">
        <v>0.00647586980920314</v>
      </c>
      <c r="J5" s="7">
        <v>8.0</v>
      </c>
      <c r="K5" s="7">
        <v>21.0</v>
      </c>
      <c r="L5" s="7">
        <v>15.0</v>
      </c>
    </row>
    <row r="6">
      <c r="A6" s="1">
        <v>5.0</v>
      </c>
      <c r="B6" s="2" t="s">
        <v>18</v>
      </c>
      <c r="C6" s="3" t="s">
        <v>13</v>
      </c>
      <c r="D6" s="3" t="s">
        <v>14</v>
      </c>
      <c r="E6" s="3">
        <v>5.0</v>
      </c>
      <c r="F6" s="4">
        <v>7.0</v>
      </c>
      <c r="G6" s="9">
        <f>(F6-1)/(103-1)</f>
        <v>0.05882352941</v>
      </c>
      <c r="H6" s="5">
        <v>0.430656934306569</v>
      </c>
      <c r="I6" s="5">
        <v>0.00233100233100233</v>
      </c>
      <c r="J6" s="7">
        <v>16.0</v>
      </c>
      <c r="K6" s="7">
        <v>20.0</v>
      </c>
      <c r="L6" s="7">
        <v>16.0</v>
      </c>
    </row>
    <row r="7">
      <c r="A7" s="1">
        <v>6.0</v>
      </c>
      <c r="B7" s="2" t="s">
        <v>19</v>
      </c>
      <c r="C7" s="3" t="s">
        <v>13</v>
      </c>
      <c r="D7" s="3" t="s">
        <v>14</v>
      </c>
      <c r="E7" s="3">
        <v>6.0</v>
      </c>
      <c r="F7" s="4">
        <v>15.0</v>
      </c>
      <c r="G7" s="8">
        <f>(F7-1)/(176-1)</f>
        <v>0.08</v>
      </c>
      <c r="H7" s="5">
        <v>0.534883720930232</v>
      </c>
      <c r="I7" s="5">
        <v>0.0443262411347517</v>
      </c>
      <c r="J7" s="7">
        <v>21.0</v>
      </c>
      <c r="K7" s="7">
        <v>20.0</v>
      </c>
      <c r="L7" s="7">
        <v>4.0</v>
      </c>
    </row>
    <row r="8">
      <c r="A8" s="1">
        <v>7.0</v>
      </c>
      <c r="B8" s="2" t="s">
        <v>20</v>
      </c>
      <c r="C8" s="3" t="s">
        <v>13</v>
      </c>
      <c r="D8" s="3" t="s">
        <v>14</v>
      </c>
      <c r="E8" s="3">
        <v>4.0</v>
      </c>
      <c r="F8" s="4">
        <v>8.0</v>
      </c>
      <c r="G8" s="5">
        <f>(F8-1)/(102-1)</f>
        <v>0.06930693069</v>
      </c>
      <c r="H8" s="5">
        <v>0.411428571428571</v>
      </c>
      <c r="I8" s="6">
        <v>9.78090766823161E-4</v>
      </c>
      <c r="J8" s="7">
        <v>10.0</v>
      </c>
      <c r="K8" s="7">
        <v>26.0</v>
      </c>
      <c r="L8" s="7">
        <v>26.0</v>
      </c>
    </row>
    <row r="9">
      <c r="A9" s="1">
        <v>8.0</v>
      </c>
      <c r="B9" s="2" t="s">
        <v>21</v>
      </c>
      <c r="C9" s="3" t="s">
        <v>13</v>
      </c>
      <c r="D9" s="3" t="s">
        <v>14</v>
      </c>
      <c r="E9" s="3">
        <v>5.0</v>
      </c>
      <c r="F9" s="4">
        <v>7.0</v>
      </c>
      <c r="G9" s="5">
        <f>(F9-1)/(85-1)</f>
        <v>0.07142857143</v>
      </c>
      <c r="H9" s="9">
        <v>0.473118279569892</v>
      </c>
      <c r="I9" s="5">
        <v>0.128259337561663</v>
      </c>
      <c r="J9" s="7">
        <v>11.0</v>
      </c>
      <c r="K9" s="7">
        <v>10.0</v>
      </c>
      <c r="L9" s="7">
        <v>3.0</v>
      </c>
    </row>
    <row r="10">
      <c r="A10" s="1">
        <v>9.0</v>
      </c>
      <c r="B10" s="2" t="s">
        <v>22</v>
      </c>
      <c r="C10" s="3" t="s">
        <v>13</v>
      </c>
      <c r="D10" s="3" t="s">
        <v>14</v>
      </c>
      <c r="E10" s="3">
        <v>9.0</v>
      </c>
      <c r="F10" s="4">
        <v>19.0</v>
      </c>
      <c r="G10" s="5">
        <f>(F10-1)/(117-1)</f>
        <v>0.1551724138</v>
      </c>
      <c r="H10" s="5">
        <v>0.504761904761904</v>
      </c>
      <c r="I10" s="5">
        <v>0.0141025641025641</v>
      </c>
      <c r="J10" s="7">
        <v>6.0</v>
      </c>
      <c r="K10" s="7">
        <v>7.0</v>
      </c>
      <c r="L10" s="7">
        <v>10.0</v>
      </c>
    </row>
    <row r="11">
      <c r="A11" s="1">
        <v>10.0</v>
      </c>
      <c r="B11" s="2" t="s">
        <v>23</v>
      </c>
      <c r="C11" s="3" t="s">
        <v>13</v>
      </c>
      <c r="D11" s="3" t="s">
        <v>14</v>
      </c>
      <c r="E11" s="3">
        <v>7.0</v>
      </c>
      <c r="F11" s="4">
        <v>23.0</v>
      </c>
      <c r="G11" s="5">
        <f>(F11-1)/(120-1)</f>
        <v>0.1848739496</v>
      </c>
      <c r="H11" s="5">
        <v>0.466666666666666</v>
      </c>
      <c r="I11" s="5">
        <v>0.0404575163398692</v>
      </c>
      <c r="J11" s="7">
        <v>6.0</v>
      </c>
      <c r="K11" s="7">
        <v>12.0</v>
      </c>
      <c r="L11" s="7">
        <v>8.0</v>
      </c>
    </row>
    <row r="12">
      <c r="A12" s="1">
        <v>11.0</v>
      </c>
      <c r="B12" s="2" t="s">
        <v>24</v>
      </c>
      <c r="C12" s="3" t="s">
        <v>13</v>
      </c>
      <c r="D12" s="3" t="s">
        <v>14</v>
      </c>
      <c r="E12" s="3">
        <v>7.0</v>
      </c>
      <c r="F12" s="4">
        <v>19.0</v>
      </c>
      <c r="G12" s="5">
        <f>(F12-1)/(90-1)</f>
        <v>0.202247191</v>
      </c>
      <c r="H12" s="8">
        <v>0.5</v>
      </c>
      <c r="I12" s="5">
        <v>0.0668602400309717</v>
      </c>
      <c r="J12" s="7">
        <v>5.0</v>
      </c>
      <c r="K12" s="7">
        <v>7.0</v>
      </c>
      <c r="L12" s="7">
        <v>5.0</v>
      </c>
    </row>
    <row r="13">
      <c r="A13" s="1">
        <v>12.0</v>
      </c>
      <c r="B13" s="2" t="s">
        <v>25</v>
      </c>
      <c r="C13" s="3" t="s">
        <v>13</v>
      </c>
      <c r="D13" s="3" t="s">
        <v>14</v>
      </c>
      <c r="E13" s="3">
        <v>5.0</v>
      </c>
      <c r="F13" s="4">
        <v>6.0</v>
      </c>
      <c r="G13" s="5">
        <f>(F13-1)/(106-1)</f>
        <v>0.04761904762</v>
      </c>
      <c r="H13" s="5">
        <v>0.494623655913978</v>
      </c>
      <c r="I13" s="8">
        <v>0.0</v>
      </c>
      <c r="J13" s="7">
        <v>20.0</v>
      </c>
      <c r="K13" s="7">
        <v>16.0</v>
      </c>
      <c r="L13" s="7">
        <v>23.0</v>
      </c>
    </row>
    <row r="14">
      <c r="A14" s="1">
        <v>13.0</v>
      </c>
      <c r="B14" s="2" t="s">
        <v>26</v>
      </c>
      <c r="C14" s="3" t="s">
        <v>13</v>
      </c>
      <c r="D14" s="3" t="s">
        <v>14</v>
      </c>
      <c r="E14" s="3">
        <v>9.0</v>
      </c>
      <c r="F14" s="4">
        <v>17.0</v>
      </c>
      <c r="G14" s="5">
        <f>(F14-1)/(95-1)</f>
        <v>0.170212766</v>
      </c>
      <c r="H14" s="5">
        <v>0.485507246376811</v>
      </c>
      <c r="I14" s="5">
        <v>0.0570890138054317</v>
      </c>
      <c r="J14" s="7">
        <v>6.0</v>
      </c>
      <c r="K14" s="7">
        <v>8.0</v>
      </c>
      <c r="L14" s="7">
        <v>6.0</v>
      </c>
    </row>
    <row r="15">
      <c r="A15" s="1">
        <v>14.0</v>
      </c>
      <c r="B15" s="2" t="s">
        <v>27</v>
      </c>
      <c r="C15" s="3" t="s">
        <v>13</v>
      </c>
      <c r="D15" s="3" t="s">
        <v>14</v>
      </c>
      <c r="E15" s="3">
        <v>6.0</v>
      </c>
      <c r="F15" s="4">
        <v>29.0</v>
      </c>
      <c r="G15" s="10">
        <f>(F15-1)/139</f>
        <v>0.2014388489</v>
      </c>
      <c r="H15" s="5">
        <v>0.484848484848484</v>
      </c>
      <c r="I15" s="5">
        <v>0.00418259341131681</v>
      </c>
      <c r="J15" s="7">
        <v>6.0</v>
      </c>
      <c r="K15" s="7">
        <v>18.0</v>
      </c>
      <c r="L15" s="7">
        <v>13.0</v>
      </c>
    </row>
    <row r="16">
      <c r="A16" s="1">
        <v>15.0</v>
      </c>
      <c r="B16" s="2" t="s">
        <v>28</v>
      </c>
      <c r="C16" s="3" t="s">
        <v>13</v>
      </c>
      <c r="D16" s="3" t="s">
        <v>14</v>
      </c>
      <c r="E16" s="3">
        <v>17.0</v>
      </c>
      <c r="F16" s="4">
        <v>27.0</v>
      </c>
      <c r="G16" s="5">
        <f>(F16-1)/106</f>
        <v>0.2452830189</v>
      </c>
      <c r="H16" s="5">
        <v>0.557692307692307</v>
      </c>
      <c r="I16" s="5">
        <v>0.183982705806662</v>
      </c>
      <c r="J16" s="7">
        <v>4.0</v>
      </c>
      <c r="K16" s="7">
        <v>4.0</v>
      </c>
      <c r="L16" s="7">
        <v>3.0</v>
      </c>
    </row>
    <row r="17">
      <c r="A17" s="1">
        <v>16.0</v>
      </c>
      <c r="B17" s="2" t="s">
        <v>29</v>
      </c>
      <c r="C17" s="3" t="s">
        <v>13</v>
      </c>
      <c r="D17" s="3" t="s">
        <v>14</v>
      </c>
      <c r="E17" s="3">
        <v>5.0</v>
      </c>
      <c r="F17" s="4">
        <v>5.0</v>
      </c>
      <c r="G17" s="5">
        <f>(F17-1)/180</f>
        <v>0.02222222222</v>
      </c>
      <c r="H17" s="5">
        <v>0.462686567164179</v>
      </c>
      <c r="I17" s="5">
        <v>0.0130342183169564</v>
      </c>
      <c r="J17" s="7">
        <v>29.0</v>
      </c>
      <c r="K17" s="7">
        <v>40.0</v>
      </c>
      <c r="L17" s="7">
        <v>14.0</v>
      </c>
    </row>
    <row r="18">
      <c r="A18" s="1">
        <v>17.0</v>
      </c>
      <c r="B18" s="2" t="s">
        <v>30</v>
      </c>
      <c r="C18" s="3" t="s">
        <v>13</v>
      </c>
      <c r="D18" s="3" t="s">
        <v>31</v>
      </c>
      <c r="E18" s="3">
        <v>6.0</v>
      </c>
      <c r="F18" s="4">
        <v>11.0</v>
      </c>
      <c r="G18" s="5">
        <f>(F18-1)/79</f>
        <v>0.1265822785</v>
      </c>
      <c r="H18" s="5">
        <v>0.474358974358974</v>
      </c>
      <c r="I18" s="5">
        <v>0.0659409409409409</v>
      </c>
      <c r="J18" s="7">
        <v>8.0</v>
      </c>
      <c r="K18" s="7">
        <v>8.0</v>
      </c>
      <c r="L18" s="7">
        <v>7.0</v>
      </c>
    </row>
    <row r="19">
      <c r="A19" s="1">
        <v>18.0</v>
      </c>
      <c r="B19" s="2" t="s">
        <v>32</v>
      </c>
      <c r="C19" s="3" t="s">
        <v>13</v>
      </c>
      <c r="D19" s="3" t="s">
        <v>31</v>
      </c>
      <c r="E19" s="3">
        <v>8.0</v>
      </c>
      <c r="F19" s="4">
        <v>47.0</v>
      </c>
      <c r="G19" s="5">
        <f>(F19-1)/113</f>
        <v>0.407079646</v>
      </c>
      <c r="H19" s="5">
        <v>0.448275862068965</v>
      </c>
      <c r="I19" s="5">
        <v>0.0530920060331825</v>
      </c>
      <c r="J19" s="7">
        <v>5.0</v>
      </c>
      <c r="K19" s="7">
        <v>10.0</v>
      </c>
      <c r="L19" s="7">
        <v>7.0</v>
      </c>
    </row>
    <row r="20">
      <c r="A20" s="1">
        <v>19.0</v>
      </c>
      <c r="B20" s="2" t="s">
        <v>33</v>
      </c>
      <c r="C20" s="3" t="s">
        <v>13</v>
      </c>
      <c r="D20" s="3" t="s">
        <v>31</v>
      </c>
      <c r="E20" s="3">
        <v>13.0</v>
      </c>
      <c r="F20" s="4">
        <v>53.0</v>
      </c>
      <c r="G20" s="5">
        <f>(F20-1)/135</f>
        <v>0.3851851852</v>
      </c>
      <c r="H20" s="8">
        <v>0.6</v>
      </c>
      <c r="I20" s="5">
        <v>0.0433284064863012</v>
      </c>
      <c r="J20" s="7">
        <v>3.0</v>
      </c>
      <c r="K20" s="7">
        <v>4.0</v>
      </c>
      <c r="L20" s="7">
        <v>5.0</v>
      </c>
    </row>
    <row r="21">
      <c r="A21" s="1">
        <v>20.0</v>
      </c>
      <c r="B21" s="2" t="s">
        <v>34</v>
      </c>
      <c r="C21" s="3" t="s">
        <v>13</v>
      </c>
      <c r="D21" s="3" t="s">
        <v>31</v>
      </c>
      <c r="E21" s="3">
        <v>9.0</v>
      </c>
      <c r="F21" s="4">
        <v>20.0</v>
      </c>
      <c r="G21" s="5">
        <f>(F21-1)/101</f>
        <v>0.1881188119</v>
      </c>
      <c r="H21" s="5">
        <v>0.516853932584269</v>
      </c>
      <c r="I21" s="5">
        <v>0.0350134889265324</v>
      </c>
      <c r="J21" s="7">
        <v>6.0</v>
      </c>
      <c r="K21" s="7">
        <v>6.0</v>
      </c>
      <c r="L21" s="7">
        <v>8.0</v>
      </c>
    </row>
    <row r="22">
      <c r="A22" s="1">
        <v>21.0</v>
      </c>
      <c r="B22" s="2" t="s">
        <v>35</v>
      </c>
      <c r="C22" s="3" t="s">
        <v>13</v>
      </c>
      <c r="D22" s="3" t="s">
        <v>31</v>
      </c>
      <c r="E22" s="3">
        <v>7.0</v>
      </c>
      <c r="F22" s="4">
        <v>17.0</v>
      </c>
      <c r="G22" s="5">
        <f>(F22-1)/140</f>
        <v>0.1142857143</v>
      </c>
      <c r="H22" s="5">
        <v>0.514851485148514</v>
      </c>
      <c r="I22" s="9">
        <v>0.00678733031674208</v>
      </c>
      <c r="J22" s="7">
        <v>13.0</v>
      </c>
      <c r="K22" s="7">
        <v>15.0</v>
      </c>
      <c r="L22" s="7">
        <v>9.0</v>
      </c>
    </row>
    <row r="23">
      <c r="A23" s="1">
        <v>22.0</v>
      </c>
      <c r="B23" s="2" t="s">
        <v>36</v>
      </c>
      <c r="C23" s="3" t="s">
        <v>13</v>
      </c>
      <c r="D23" s="3" t="s">
        <v>31</v>
      </c>
      <c r="E23" s="3">
        <v>11.0</v>
      </c>
      <c r="F23" s="4">
        <v>48.0</v>
      </c>
      <c r="G23" s="5">
        <f>(F23-1)/119</f>
        <v>0.3949579832</v>
      </c>
      <c r="H23" s="5">
        <v>0.514018691588785</v>
      </c>
      <c r="I23" s="5">
        <v>0.0547407941852386</v>
      </c>
      <c r="J23" s="7">
        <v>3.0</v>
      </c>
      <c r="K23" s="7">
        <v>6.0</v>
      </c>
      <c r="L23" s="7">
        <v>4.0</v>
      </c>
    </row>
    <row r="24">
      <c r="A24" s="1">
        <v>23.0</v>
      </c>
      <c r="B24" s="2" t="s">
        <v>37</v>
      </c>
      <c r="C24" s="11" t="s">
        <v>13</v>
      </c>
      <c r="D24" s="11" t="s">
        <v>31</v>
      </c>
      <c r="E24" s="11">
        <v>16.0</v>
      </c>
      <c r="F24" s="12">
        <v>79.0</v>
      </c>
      <c r="G24" s="13">
        <f>(F24-1)/88</f>
        <v>0.8863636364</v>
      </c>
      <c r="H24" s="13">
        <v>0.620689655172413</v>
      </c>
      <c r="I24" s="13">
        <v>0.121566000137428</v>
      </c>
      <c r="J24" s="7">
        <v>2.0</v>
      </c>
      <c r="K24" s="7">
        <v>2.0</v>
      </c>
      <c r="L24" s="7">
        <v>2.0</v>
      </c>
    </row>
    <row r="25">
      <c r="A25" s="1">
        <v>24.0</v>
      </c>
      <c r="B25" s="2" t="s">
        <v>38</v>
      </c>
      <c r="C25" s="3" t="s">
        <v>13</v>
      </c>
      <c r="D25" s="3" t="s">
        <v>14</v>
      </c>
      <c r="E25" s="3">
        <v>9.0</v>
      </c>
      <c r="F25" s="4">
        <v>31.0</v>
      </c>
      <c r="G25" s="5">
        <f>(F25-1)/83</f>
        <v>0.3614457831</v>
      </c>
      <c r="H25" s="5">
        <v>0.546511627906976</v>
      </c>
      <c r="I25" s="5">
        <v>0.0124278666138055</v>
      </c>
      <c r="J25" s="7">
        <v>4.0</v>
      </c>
      <c r="K25" s="7">
        <v>6.0</v>
      </c>
      <c r="L25" s="7">
        <v>8.0</v>
      </c>
    </row>
    <row r="26">
      <c r="A26" s="14">
        <v>25.0</v>
      </c>
      <c r="B26" s="15" t="s">
        <v>39</v>
      </c>
      <c r="C26" s="16" t="s">
        <v>13</v>
      </c>
      <c r="D26" s="16" t="s">
        <v>14</v>
      </c>
      <c r="E26" s="17">
        <v>8.0</v>
      </c>
      <c r="F26" s="18">
        <v>61.0</v>
      </c>
      <c r="G26" s="19">
        <f>(F26-1)/190</f>
        <v>0.3157894737</v>
      </c>
      <c r="H26" s="19">
        <v>0.547169811320754</v>
      </c>
      <c r="I26" s="19">
        <v>0.080295566502463</v>
      </c>
      <c r="J26" s="20">
        <v>5.0</v>
      </c>
      <c r="K26" s="20">
        <v>8.0</v>
      </c>
      <c r="L26" s="20">
        <v>5.0</v>
      </c>
    </row>
    <row r="27">
      <c r="A27" s="21"/>
      <c r="B27" s="22"/>
      <c r="C27" s="23" t="s">
        <v>40</v>
      </c>
      <c r="D27" s="24"/>
      <c r="E27" s="25">
        <f t="shared" ref="E27:L27" si="1">sum(E2:E26)/25</f>
        <v>7.64</v>
      </c>
      <c r="F27" s="25">
        <f t="shared" si="1"/>
        <v>23.52</v>
      </c>
      <c r="G27" s="26">
        <f t="shared" si="1"/>
        <v>0.200622997</v>
      </c>
      <c r="H27" s="26">
        <f t="shared" si="1"/>
        <v>0.4922250621</v>
      </c>
      <c r="I27" s="27">
        <f t="shared" si="1"/>
        <v>0.04192219872</v>
      </c>
      <c r="J27" s="26">
        <f t="shared" si="1"/>
        <v>9.92</v>
      </c>
      <c r="K27" s="26">
        <f t="shared" si="1"/>
        <v>13.28</v>
      </c>
      <c r="L27" s="28">
        <f t="shared" si="1"/>
        <v>10.36</v>
      </c>
    </row>
    <row r="28">
      <c r="A28" s="21"/>
      <c r="B28" s="22"/>
      <c r="C28" s="29" t="s">
        <v>41</v>
      </c>
      <c r="D28" s="30"/>
      <c r="E28" s="25">
        <f t="shared" ref="E28:L28" si="2">MEDIAN(E2:E26)</f>
        <v>7</v>
      </c>
      <c r="F28" s="31">
        <f t="shared" si="2"/>
        <v>17</v>
      </c>
      <c r="G28" s="26">
        <f t="shared" si="2"/>
        <v>0.1551724138</v>
      </c>
      <c r="H28" s="26">
        <f t="shared" si="2"/>
        <v>0.4855072464</v>
      </c>
      <c r="I28" s="27">
        <f t="shared" si="2"/>
        <v>0.03501348893</v>
      </c>
      <c r="J28" s="26">
        <f t="shared" si="2"/>
        <v>6</v>
      </c>
      <c r="K28" s="26">
        <f t="shared" si="2"/>
        <v>10</v>
      </c>
      <c r="L28" s="28">
        <f t="shared" si="2"/>
        <v>8</v>
      </c>
    </row>
    <row r="29" ht="27.0" customHeight="1">
      <c r="A29" s="21"/>
      <c r="B29" s="22"/>
      <c r="C29" s="32" t="s">
        <v>42</v>
      </c>
      <c r="D29" s="33"/>
      <c r="E29" s="34">
        <f t="shared" ref="E29:L29" si="3">MEDIAN(E3:E16)</f>
        <v>6</v>
      </c>
      <c r="F29" s="35">
        <f t="shared" si="3"/>
        <v>15</v>
      </c>
      <c r="G29" s="36">
        <f t="shared" si="3"/>
        <v>0.1070213424</v>
      </c>
      <c r="H29" s="36">
        <f t="shared" si="3"/>
        <v>0.4789833822</v>
      </c>
      <c r="I29" s="37">
        <f t="shared" si="3"/>
        <v>0.01316006379</v>
      </c>
      <c r="J29" s="36">
        <f t="shared" si="3"/>
        <v>9</v>
      </c>
      <c r="K29" s="36">
        <f t="shared" si="3"/>
        <v>16</v>
      </c>
      <c r="L29" s="38">
        <f t="shared" si="3"/>
        <v>9.5</v>
      </c>
    </row>
  </sheetData>
  <mergeCells count="3">
    <mergeCell ref="C27:D27"/>
    <mergeCell ref="C28:D28"/>
    <mergeCell ref="C29:D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11" max="12" width="2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1.0</v>
      </c>
      <c r="B2" s="2" t="s">
        <v>12</v>
      </c>
      <c r="C2" s="3" t="s">
        <v>43</v>
      </c>
      <c r="D2" s="3" t="s">
        <v>31</v>
      </c>
      <c r="E2" s="3">
        <v>2.0</v>
      </c>
      <c r="F2" s="4">
        <v>5.0</v>
      </c>
      <c r="G2" s="5">
        <v>0.03333333333333333</v>
      </c>
      <c r="H2" s="5">
        <v>0.348993288590604</v>
      </c>
      <c r="I2" s="8">
        <v>0.0</v>
      </c>
      <c r="J2" s="7">
        <v>26.0</v>
      </c>
      <c r="K2" s="7">
        <v>40.0</v>
      </c>
      <c r="L2" s="7">
        <v>43.0</v>
      </c>
    </row>
    <row r="3">
      <c r="A3" s="1">
        <v>2.0</v>
      </c>
      <c r="B3" s="2" t="s">
        <v>15</v>
      </c>
      <c r="C3" s="3" t="s">
        <v>43</v>
      </c>
      <c r="D3" s="3" t="s">
        <v>31</v>
      </c>
      <c r="E3" s="3">
        <v>4.0</v>
      </c>
      <c r="F3" s="4">
        <v>12.0</v>
      </c>
      <c r="G3" s="5">
        <v>0.09016393442622951</v>
      </c>
      <c r="H3" s="5">
        <v>0.412213740458015</v>
      </c>
      <c r="I3" s="6">
        <v>5.64971751412429E-4</v>
      </c>
      <c r="J3" s="7">
        <v>10.0</v>
      </c>
      <c r="K3" s="7">
        <v>27.0</v>
      </c>
      <c r="L3" s="7">
        <v>14.0</v>
      </c>
    </row>
    <row r="4">
      <c r="A4" s="1">
        <v>3.0</v>
      </c>
      <c r="B4" s="2" t="s">
        <v>16</v>
      </c>
      <c r="C4" s="3" t="s">
        <v>43</v>
      </c>
      <c r="D4" s="3" t="s">
        <v>31</v>
      </c>
      <c r="E4" s="3">
        <v>2.0</v>
      </c>
      <c r="F4" s="4">
        <v>4.0</v>
      </c>
      <c r="G4" s="5">
        <v>0.03571428571428571</v>
      </c>
      <c r="H4" s="5">
        <v>0.411290322580645</v>
      </c>
      <c r="I4" s="8">
        <v>0.0</v>
      </c>
      <c r="J4" s="7">
        <v>26.0</v>
      </c>
      <c r="K4" s="7">
        <v>23.0</v>
      </c>
      <c r="L4" s="7">
        <v>28.0</v>
      </c>
    </row>
    <row r="5">
      <c r="A5" s="1">
        <v>4.0</v>
      </c>
      <c r="B5" s="2" t="s">
        <v>17</v>
      </c>
      <c r="C5" s="3" t="s">
        <v>43</v>
      </c>
      <c r="D5" s="3" t="s">
        <v>31</v>
      </c>
      <c r="E5" s="3">
        <v>4.0</v>
      </c>
      <c r="F5" s="4">
        <v>8.0</v>
      </c>
      <c r="G5" s="5">
        <v>0.0660377358490566</v>
      </c>
      <c r="H5" s="8">
        <v>0.416</v>
      </c>
      <c r="I5" s="6">
        <v>4.48933782267115E-4</v>
      </c>
      <c r="J5" s="7">
        <v>24.0</v>
      </c>
      <c r="K5" s="7">
        <v>28.0</v>
      </c>
      <c r="L5" s="7">
        <v>21.0</v>
      </c>
    </row>
    <row r="6" ht="16.5" customHeight="1">
      <c r="A6" s="1">
        <v>5.0</v>
      </c>
      <c r="B6" s="2" t="s">
        <v>18</v>
      </c>
      <c r="C6" s="3" t="s">
        <v>43</v>
      </c>
      <c r="D6" s="3" t="s">
        <v>31</v>
      </c>
      <c r="E6" s="3">
        <v>2.0</v>
      </c>
      <c r="F6" s="4">
        <v>5.0</v>
      </c>
      <c r="G6" s="9">
        <v>0.0392156862745098</v>
      </c>
      <c r="H6" s="5">
        <v>0.412587412587412</v>
      </c>
      <c r="I6" s="8">
        <v>0.0</v>
      </c>
      <c r="J6" s="7">
        <v>21.0</v>
      </c>
      <c r="K6" s="7">
        <v>39.0</v>
      </c>
      <c r="L6" s="7">
        <v>42.0</v>
      </c>
    </row>
    <row r="7">
      <c r="A7" s="1">
        <v>6.0</v>
      </c>
      <c r="B7" s="2" t="s">
        <v>19</v>
      </c>
      <c r="C7" s="3" t="s">
        <v>43</v>
      </c>
      <c r="D7" s="3" t="s">
        <v>31</v>
      </c>
      <c r="E7" s="3">
        <v>3.0</v>
      </c>
      <c r="F7" s="4">
        <v>12.0</v>
      </c>
      <c r="G7" s="5">
        <v>0.06285714285714286</v>
      </c>
      <c r="H7" s="5">
        <v>0.505494505494505</v>
      </c>
      <c r="I7" s="8">
        <v>0.0</v>
      </c>
      <c r="J7" s="7">
        <v>33.0</v>
      </c>
      <c r="K7" s="7">
        <v>29.0</v>
      </c>
      <c r="L7" s="7">
        <v>34.0</v>
      </c>
    </row>
    <row r="8">
      <c r="A8" s="1">
        <v>7.0</v>
      </c>
      <c r="B8" s="2" t="s">
        <v>20</v>
      </c>
      <c r="C8" s="3" t="s">
        <v>43</v>
      </c>
      <c r="D8" s="3" t="s">
        <v>31</v>
      </c>
      <c r="E8" s="3">
        <v>1.0</v>
      </c>
      <c r="F8" s="4">
        <v>1.0</v>
      </c>
      <c r="G8" s="8">
        <v>0.0</v>
      </c>
      <c r="H8" s="5">
        <v>0.404494382022471</v>
      </c>
      <c r="I8" s="8">
        <v>0.0</v>
      </c>
      <c r="J8" s="7">
        <v>61.0</v>
      </c>
      <c r="K8" s="7">
        <v>40.0</v>
      </c>
      <c r="L8" s="7">
        <v>47.0</v>
      </c>
    </row>
    <row r="9">
      <c r="A9" s="1">
        <v>8.0</v>
      </c>
      <c r="B9" s="2" t="s">
        <v>21</v>
      </c>
      <c r="C9" s="3" t="s">
        <v>43</v>
      </c>
      <c r="D9" s="3" t="s">
        <v>31</v>
      </c>
      <c r="E9" s="3">
        <v>3.0</v>
      </c>
      <c r="F9" s="4">
        <v>5.0</v>
      </c>
      <c r="G9" s="5">
        <v>0.047619047619047616</v>
      </c>
      <c r="H9" s="9">
        <v>0.45360824742268</v>
      </c>
      <c r="I9" s="5">
        <v>0.00211416490486257</v>
      </c>
      <c r="J9" s="7">
        <v>19.0</v>
      </c>
      <c r="K9" s="7">
        <v>22.0</v>
      </c>
      <c r="L9" s="7">
        <v>17.0</v>
      </c>
    </row>
    <row r="10">
      <c r="A10" s="1">
        <v>9.0</v>
      </c>
      <c r="B10" s="2" t="s">
        <v>22</v>
      </c>
      <c r="C10" s="3" t="s">
        <v>43</v>
      </c>
      <c r="D10" s="3" t="s">
        <v>31</v>
      </c>
      <c r="E10" s="3">
        <v>2.0</v>
      </c>
      <c r="F10" s="4">
        <v>3.0</v>
      </c>
      <c r="G10" s="5">
        <v>0.017241379310344827</v>
      </c>
      <c r="H10" s="5">
        <v>0.452991452991453</v>
      </c>
      <c r="I10" s="8">
        <v>0.0</v>
      </c>
      <c r="J10" s="7">
        <v>30.0</v>
      </c>
      <c r="K10" s="7">
        <v>31.0</v>
      </c>
      <c r="L10" s="7">
        <v>32.0</v>
      </c>
    </row>
    <row r="11">
      <c r="A11" s="1">
        <v>10.0</v>
      </c>
      <c r="B11" s="2" t="s">
        <v>23</v>
      </c>
      <c r="C11" s="3" t="s">
        <v>43</v>
      </c>
      <c r="D11" s="3" t="s">
        <v>31</v>
      </c>
      <c r="E11" s="3">
        <v>2.0</v>
      </c>
      <c r="F11" s="4">
        <v>2.0</v>
      </c>
      <c r="G11" s="5">
        <v>0.008403361344537815</v>
      </c>
      <c r="H11" s="5">
        <v>0.429824561403508</v>
      </c>
      <c r="I11" s="8">
        <v>0.0</v>
      </c>
      <c r="J11" s="7">
        <v>35.0</v>
      </c>
      <c r="K11" s="7">
        <v>28.0</v>
      </c>
      <c r="L11" s="7">
        <v>31.0</v>
      </c>
    </row>
    <row r="12">
      <c r="A12" s="1">
        <v>11.0</v>
      </c>
      <c r="B12" s="2" t="s">
        <v>24</v>
      </c>
      <c r="C12" s="3" t="s">
        <v>43</v>
      </c>
      <c r="D12" s="3" t="s">
        <v>31</v>
      </c>
      <c r="E12" s="3">
        <v>3.0</v>
      </c>
      <c r="F12" s="4">
        <v>4.0</v>
      </c>
      <c r="G12" s="5">
        <v>0.033707865168539325</v>
      </c>
      <c r="H12" s="5">
        <v>0.459770114942528</v>
      </c>
      <c r="I12" s="8">
        <v>0.0</v>
      </c>
      <c r="J12" s="7">
        <v>17.0</v>
      </c>
      <c r="K12" s="7">
        <v>22.0</v>
      </c>
      <c r="L12" s="7">
        <v>35.0</v>
      </c>
    </row>
    <row r="13">
      <c r="A13" s="1">
        <v>12.0</v>
      </c>
      <c r="B13" s="2" t="s">
        <v>25</v>
      </c>
      <c r="C13" s="3" t="s">
        <v>43</v>
      </c>
      <c r="D13" s="3" t="s">
        <v>31</v>
      </c>
      <c r="E13" s="3">
        <v>5.0</v>
      </c>
      <c r="F13" s="4">
        <v>5.0</v>
      </c>
      <c r="G13" s="5">
        <v>0.0380952380952381</v>
      </c>
      <c r="H13" s="5">
        <v>0.494623655913978</v>
      </c>
      <c r="I13" s="8">
        <v>0.0</v>
      </c>
      <c r="J13" s="7">
        <v>22.0</v>
      </c>
      <c r="K13" s="7">
        <v>17.0</v>
      </c>
      <c r="L13" s="7">
        <v>30.0</v>
      </c>
    </row>
    <row r="14">
      <c r="A14" s="1">
        <v>13.0</v>
      </c>
      <c r="B14" s="2" t="s">
        <v>26</v>
      </c>
      <c r="C14" s="3" t="s">
        <v>43</v>
      </c>
      <c r="D14" s="3" t="s">
        <v>31</v>
      </c>
      <c r="E14" s="3">
        <v>3.0</v>
      </c>
      <c r="F14" s="4">
        <v>3.0</v>
      </c>
      <c r="G14" s="5">
        <v>0.02127659574468085</v>
      </c>
      <c r="H14" s="5">
        <v>0.341836734693877</v>
      </c>
      <c r="I14" s="6">
        <v>2.41218151665912E-4</v>
      </c>
      <c r="J14" s="7">
        <v>26.0</v>
      </c>
      <c r="K14" s="7">
        <v>62.0</v>
      </c>
      <c r="L14" s="7">
        <v>26.0</v>
      </c>
    </row>
    <row r="15">
      <c r="A15" s="1">
        <v>14.0</v>
      </c>
      <c r="B15" s="2" t="s">
        <v>44</v>
      </c>
      <c r="C15" s="3" t="s">
        <v>43</v>
      </c>
      <c r="D15" s="3" t="s">
        <v>31</v>
      </c>
      <c r="E15" s="3">
        <v>4.0</v>
      </c>
      <c r="F15" s="4">
        <v>10.0</v>
      </c>
      <c r="G15" s="10">
        <v>0.06474820143884892</v>
      </c>
      <c r="H15" s="5">
        <v>0.466019417475728</v>
      </c>
      <c r="I15" s="39">
        <v>0.0</v>
      </c>
      <c r="J15" s="7">
        <v>15.0</v>
      </c>
      <c r="K15" s="7">
        <v>29.0</v>
      </c>
      <c r="L15" s="7">
        <v>29.0</v>
      </c>
    </row>
    <row r="16">
      <c r="A16" s="1">
        <v>15.0</v>
      </c>
      <c r="B16" s="2" t="s">
        <v>28</v>
      </c>
      <c r="C16" s="3" t="s">
        <v>43</v>
      </c>
      <c r="D16" s="3" t="s">
        <v>31</v>
      </c>
      <c r="E16" s="3">
        <v>3.0</v>
      </c>
      <c r="F16" s="4">
        <v>6.0</v>
      </c>
      <c r="G16" s="5">
        <v>0.04716981132075472</v>
      </c>
      <c r="H16" s="5">
        <v>0.453125</v>
      </c>
      <c r="I16" s="8">
        <v>0.0</v>
      </c>
      <c r="J16" s="7">
        <v>18.0</v>
      </c>
      <c r="K16" s="7">
        <v>15.0</v>
      </c>
      <c r="L16" s="7">
        <v>26.0</v>
      </c>
    </row>
    <row r="17">
      <c r="A17" s="1">
        <v>16.0</v>
      </c>
      <c r="B17" s="2" t="s">
        <v>29</v>
      </c>
      <c r="C17" s="3" t="s">
        <v>43</v>
      </c>
      <c r="D17" s="3" t="s">
        <v>31</v>
      </c>
      <c r="E17" s="3">
        <v>2.0</v>
      </c>
      <c r="F17" s="4">
        <v>2.0</v>
      </c>
      <c r="G17" s="5">
        <v>0.005555555555555556</v>
      </c>
      <c r="H17" s="5">
        <v>0.335135135135135</v>
      </c>
      <c r="I17" s="8">
        <v>0.0</v>
      </c>
      <c r="J17" s="7">
        <v>52.0</v>
      </c>
      <c r="K17" s="7">
        <v>65.0</v>
      </c>
      <c r="L17" s="7">
        <v>65.0</v>
      </c>
    </row>
    <row r="18">
      <c r="A18" s="1">
        <v>17.0</v>
      </c>
      <c r="B18" s="2" t="s">
        <v>30</v>
      </c>
      <c r="C18" s="3" t="s">
        <v>43</v>
      </c>
      <c r="D18" s="3" t="s">
        <v>31</v>
      </c>
      <c r="E18" s="3">
        <v>3.0</v>
      </c>
      <c r="F18" s="4">
        <v>4.0</v>
      </c>
      <c r="G18" s="5">
        <v>0.0379746835443038</v>
      </c>
      <c r="H18" s="5">
        <v>0.435294117647058</v>
      </c>
      <c r="I18" s="8">
        <v>0.0</v>
      </c>
      <c r="J18" s="7">
        <v>14.0</v>
      </c>
      <c r="K18" s="7">
        <v>16.0</v>
      </c>
      <c r="L18" s="7">
        <v>16.0</v>
      </c>
    </row>
    <row r="19">
      <c r="A19" s="1">
        <v>18.0</v>
      </c>
      <c r="B19" s="2" t="s">
        <v>32</v>
      </c>
      <c r="C19" s="3" t="s">
        <v>43</v>
      </c>
      <c r="D19" s="3" t="s">
        <v>31</v>
      </c>
      <c r="E19" s="3">
        <v>4.0</v>
      </c>
      <c r="F19" s="4">
        <v>9.0</v>
      </c>
      <c r="G19" s="5">
        <v>0.07079646017699115</v>
      </c>
      <c r="H19" s="5">
        <v>0.416</v>
      </c>
      <c r="I19" s="8">
        <v>0.0</v>
      </c>
      <c r="J19" s="7">
        <v>16.0</v>
      </c>
      <c r="K19" s="7">
        <v>21.0</v>
      </c>
      <c r="L19" s="7">
        <v>29.0</v>
      </c>
    </row>
    <row r="20">
      <c r="A20" s="1">
        <v>19.0</v>
      </c>
      <c r="B20" s="2" t="s">
        <v>33</v>
      </c>
      <c r="C20" s="3" t="s">
        <v>43</v>
      </c>
      <c r="D20" s="3" t="s">
        <v>31</v>
      </c>
      <c r="E20" s="3">
        <v>7.0</v>
      </c>
      <c r="F20" s="4">
        <v>17.0</v>
      </c>
      <c r="G20" s="5">
        <v>0.11851851851851852</v>
      </c>
      <c r="H20" s="8">
        <v>0.5</v>
      </c>
      <c r="I20" s="5">
        <v>0.00191183085919928</v>
      </c>
      <c r="J20" s="7">
        <v>10.0</v>
      </c>
      <c r="K20" s="7">
        <v>16.0</v>
      </c>
      <c r="L20" s="7">
        <v>13.0</v>
      </c>
    </row>
    <row r="21">
      <c r="A21" s="1">
        <v>20.0</v>
      </c>
      <c r="B21" s="2" t="s">
        <v>34</v>
      </c>
      <c r="C21" s="3" t="s">
        <v>43</v>
      </c>
      <c r="D21" s="3" t="s">
        <v>31</v>
      </c>
      <c r="E21" s="3">
        <v>3.0</v>
      </c>
      <c r="F21" s="4">
        <v>3.0</v>
      </c>
      <c r="G21" s="5">
        <v>0.019801980198019802</v>
      </c>
      <c r="H21" s="5">
        <v>0.348484848484848</v>
      </c>
      <c r="I21" s="6">
        <v>3.22061191626409E-4</v>
      </c>
      <c r="J21" s="7">
        <v>27.0</v>
      </c>
      <c r="K21" s="7">
        <v>43.0</v>
      </c>
      <c r="L21" s="7">
        <v>25.0</v>
      </c>
    </row>
    <row r="22">
      <c r="A22" s="1">
        <v>23.0</v>
      </c>
      <c r="B22" s="2" t="s">
        <v>37</v>
      </c>
      <c r="C22" s="3" t="s">
        <v>43</v>
      </c>
      <c r="D22" s="3" t="s">
        <v>31</v>
      </c>
      <c r="E22" s="3">
        <v>13.0</v>
      </c>
      <c r="F22" s="4">
        <v>45.0</v>
      </c>
      <c r="G22" s="5">
        <v>0.5</v>
      </c>
      <c r="H22" s="5">
        <v>0.610169491525423</v>
      </c>
      <c r="I22" s="5">
        <v>0.0767934446505874</v>
      </c>
      <c r="J22" s="7">
        <v>4.0</v>
      </c>
      <c r="K22" s="7">
        <v>3.0</v>
      </c>
      <c r="L22" s="7">
        <v>5.0</v>
      </c>
    </row>
    <row r="23">
      <c r="A23" s="1">
        <v>24.0</v>
      </c>
      <c r="B23" s="2" t="s">
        <v>38</v>
      </c>
      <c r="C23" s="3" t="s">
        <v>43</v>
      </c>
      <c r="D23" s="3" t="s">
        <v>31</v>
      </c>
      <c r="E23" s="3">
        <v>8.0</v>
      </c>
      <c r="F23" s="4">
        <v>24.0</v>
      </c>
      <c r="G23" s="5">
        <v>0.27710843373493976</v>
      </c>
      <c r="H23" s="5">
        <v>0.516483516483516</v>
      </c>
      <c r="I23" s="5">
        <v>0.0428615479494295</v>
      </c>
      <c r="J23" s="7">
        <v>6.0</v>
      </c>
      <c r="K23" s="7">
        <v>10.0</v>
      </c>
      <c r="L23" s="7">
        <v>6.0</v>
      </c>
    </row>
    <row r="24">
      <c r="A24" s="14">
        <v>25.0</v>
      </c>
      <c r="B24" s="15" t="s">
        <v>39</v>
      </c>
      <c r="C24" s="17" t="s">
        <v>43</v>
      </c>
      <c r="D24" s="17" t="s">
        <v>31</v>
      </c>
      <c r="E24" s="17">
        <v>5.0</v>
      </c>
      <c r="F24" s="18">
        <v>46.0</v>
      </c>
      <c r="G24" s="19">
        <v>0.23684210526315788</v>
      </c>
      <c r="H24" s="40">
        <v>0.5</v>
      </c>
      <c r="I24" s="40">
        <v>0.0</v>
      </c>
      <c r="J24" s="20">
        <v>7.0</v>
      </c>
      <c r="K24" s="20">
        <v>14.0</v>
      </c>
      <c r="L24" s="20">
        <v>19.0</v>
      </c>
    </row>
    <row r="25">
      <c r="H25" s="41" t="s">
        <v>40</v>
      </c>
      <c r="I25" s="30"/>
      <c r="J25" s="42">
        <f t="shared" ref="J25:L25" si="1">SUM(J2:J24)/25</f>
        <v>20.76</v>
      </c>
      <c r="K25" s="43">
        <f t="shared" si="1"/>
        <v>25.6</v>
      </c>
      <c r="L25" s="44">
        <f t="shared" si="1"/>
        <v>25.32</v>
      </c>
    </row>
    <row r="26">
      <c r="H26" s="41" t="s">
        <v>41</v>
      </c>
      <c r="I26" s="30"/>
      <c r="J26" s="42">
        <f t="shared" ref="J26:L26" si="2">MEDIAN(J2:J24)</f>
        <v>21</v>
      </c>
      <c r="K26" s="43">
        <f t="shared" si="2"/>
        <v>27</v>
      </c>
      <c r="L26" s="44">
        <f t="shared" si="2"/>
        <v>28</v>
      </c>
    </row>
    <row r="27" ht="24.0" customHeight="1">
      <c r="H27" s="45" t="s">
        <v>45</v>
      </c>
      <c r="I27" s="33"/>
      <c r="J27" s="46">
        <f t="shared" ref="J27:L27" si="3">MEDIAN(J2:J21)</f>
        <v>23</v>
      </c>
      <c r="K27" s="47">
        <f t="shared" si="3"/>
        <v>28</v>
      </c>
      <c r="L27" s="48">
        <f t="shared" si="3"/>
        <v>29</v>
      </c>
    </row>
  </sheetData>
  <mergeCells count="3">
    <mergeCell ref="H25:I25"/>
    <mergeCell ref="H26:I26"/>
    <mergeCell ref="H27:I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1.0</v>
      </c>
      <c r="B2" s="2" t="s">
        <v>12</v>
      </c>
      <c r="C2" s="49" t="s">
        <v>46</v>
      </c>
      <c r="D2" s="49" t="s">
        <v>31</v>
      </c>
      <c r="E2" s="49">
        <v>13.0</v>
      </c>
      <c r="F2" s="50">
        <v>44.0</v>
      </c>
      <c r="G2" s="51" t="s">
        <v>47</v>
      </c>
      <c r="H2" s="51" t="s">
        <v>48</v>
      </c>
      <c r="I2" s="51" t="s">
        <v>49</v>
      </c>
      <c r="J2" s="7">
        <v>3.0</v>
      </c>
      <c r="K2" s="7">
        <v>38.0</v>
      </c>
      <c r="L2" s="7">
        <v>4.0</v>
      </c>
    </row>
    <row r="3">
      <c r="A3" s="1">
        <v>2.0</v>
      </c>
      <c r="B3" s="2" t="s">
        <v>15</v>
      </c>
      <c r="C3" s="49" t="s">
        <v>50</v>
      </c>
      <c r="D3" s="49" t="s">
        <v>31</v>
      </c>
      <c r="E3" s="49">
        <v>15.0</v>
      </c>
      <c r="F3" s="50">
        <v>55.0</v>
      </c>
      <c r="G3" s="51" t="s">
        <v>51</v>
      </c>
      <c r="H3" s="51" t="s">
        <v>52</v>
      </c>
      <c r="I3" s="51" t="s">
        <v>53</v>
      </c>
      <c r="J3" s="7">
        <v>2.0</v>
      </c>
      <c r="K3" s="7">
        <v>8.0</v>
      </c>
      <c r="L3" s="7">
        <v>3.0</v>
      </c>
    </row>
    <row r="4">
      <c r="A4" s="1">
        <v>3.0</v>
      </c>
      <c r="B4" s="52" t="s">
        <v>16</v>
      </c>
      <c r="C4" s="49" t="s">
        <v>54</v>
      </c>
      <c r="D4" s="49" t="s">
        <v>31</v>
      </c>
      <c r="E4" s="49">
        <v>11.0</v>
      </c>
      <c r="F4" s="50">
        <v>28.0</v>
      </c>
      <c r="G4" s="51" t="s">
        <v>55</v>
      </c>
      <c r="H4" s="51" t="s">
        <v>56</v>
      </c>
      <c r="I4" s="51" t="s">
        <v>57</v>
      </c>
      <c r="J4" s="7">
        <v>3.0</v>
      </c>
      <c r="K4" s="7">
        <v>6.0</v>
      </c>
      <c r="L4" s="7">
        <v>4.0</v>
      </c>
    </row>
    <row r="5">
      <c r="A5" s="1">
        <v>4.0</v>
      </c>
      <c r="B5" s="2" t="s">
        <v>17</v>
      </c>
      <c r="C5" s="49" t="s">
        <v>58</v>
      </c>
      <c r="D5" s="49" t="s">
        <v>31</v>
      </c>
      <c r="E5" s="49">
        <v>6.0</v>
      </c>
      <c r="F5" s="50">
        <v>29.0</v>
      </c>
      <c r="G5" s="51" t="s">
        <v>59</v>
      </c>
      <c r="H5" s="51" t="s">
        <v>60</v>
      </c>
      <c r="I5" s="51" t="s">
        <v>61</v>
      </c>
      <c r="J5" s="7">
        <v>3.0</v>
      </c>
      <c r="K5" s="7">
        <v>8.0</v>
      </c>
      <c r="L5" s="7">
        <v>11.0</v>
      </c>
    </row>
    <row r="6">
      <c r="A6" s="1">
        <v>5.0</v>
      </c>
      <c r="B6" s="52" t="s">
        <v>18</v>
      </c>
      <c r="C6" s="49" t="s">
        <v>62</v>
      </c>
      <c r="D6" s="49" t="s">
        <v>31</v>
      </c>
      <c r="E6" s="49">
        <v>8.0</v>
      </c>
      <c r="F6" s="50">
        <v>25.0</v>
      </c>
      <c r="G6" s="51" t="s">
        <v>63</v>
      </c>
      <c r="H6" s="51" t="s">
        <v>64</v>
      </c>
      <c r="I6" s="51" t="s">
        <v>65</v>
      </c>
      <c r="J6" s="7">
        <v>3.0</v>
      </c>
      <c r="K6" s="7">
        <v>18.0</v>
      </c>
      <c r="L6" s="7">
        <v>15.0</v>
      </c>
    </row>
    <row r="7">
      <c r="A7" s="1">
        <v>6.0</v>
      </c>
      <c r="B7" s="52" t="s">
        <v>19</v>
      </c>
      <c r="C7" s="49" t="s">
        <v>66</v>
      </c>
      <c r="D7" s="49" t="s">
        <v>31</v>
      </c>
      <c r="E7" s="49">
        <v>14.0</v>
      </c>
      <c r="F7" s="50">
        <v>54.0</v>
      </c>
      <c r="G7" s="53" t="s">
        <v>67</v>
      </c>
      <c r="H7" s="51" t="s">
        <v>68</v>
      </c>
      <c r="I7" s="53" t="s">
        <v>69</v>
      </c>
      <c r="J7" s="7">
        <v>6.0</v>
      </c>
      <c r="K7" s="7">
        <v>6.0</v>
      </c>
      <c r="L7" s="7">
        <v>5.0</v>
      </c>
    </row>
    <row r="8">
      <c r="A8" s="1">
        <v>7.0</v>
      </c>
      <c r="B8" s="2" t="s">
        <v>20</v>
      </c>
      <c r="C8" s="49" t="s">
        <v>70</v>
      </c>
      <c r="D8" s="49" t="s">
        <v>31</v>
      </c>
      <c r="E8" s="49">
        <v>17.0</v>
      </c>
      <c r="F8" s="50">
        <v>38.0</v>
      </c>
      <c r="G8" s="51" t="s">
        <v>71</v>
      </c>
      <c r="H8" s="51" t="s">
        <v>72</v>
      </c>
      <c r="I8" s="51" t="s">
        <v>73</v>
      </c>
      <c r="J8" s="7">
        <v>3.0</v>
      </c>
      <c r="K8" s="7">
        <v>2.0</v>
      </c>
      <c r="L8" s="7">
        <v>2.0</v>
      </c>
    </row>
    <row r="9">
      <c r="A9" s="1">
        <v>8.0</v>
      </c>
      <c r="B9" s="2" t="s">
        <v>21</v>
      </c>
      <c r="C9" s="49" t="s">
        <v>74</v>
      </c>
      <c r="D9" s="49" t="s">
        <v>31</v>
      </c>
      <c r="E9" s="49">
        <v>13.0</v>
      </c>
      <c r="F9" s="50">
        <v>37.0</v>
      </c>
      <c r="G9" s="53" t="s">
        <v>75</v>
      </c>
      <c r="H9" s="51" t="s">
        <v>76</v>
      </c>
      <c r="I9" s="53" t="s">
        <v>77</v>
      </c>
      <c r="J9" s="7">
        <v>2.0</v>
      </c>
      <c r="K9" s="7">
        <v>2.0</v>
      </c>
      <c r="L9" s="7">
        <v>10.0</v>
      </c>
    </row>
    <row r="10">
      <c r="A10" s="1">
        <v>9.0</v>
      </c>
      <c r="B10" s="2" t="s">
        <v>22</v>
      </c>
      <c r="C10" s="49" t="s">
        <v>78</v>
      </c>
      <c r="D10" s="49" t="s">
        <v>31</v>
      </c>
      <c r="E10" s="49">
        <v>6.0</v>
      </c>
      <c r="F10" s="50">
        <v>24.0</v>
      </c>
      <c r="G10" s="53" t="s">
        <v>79</v>
      </c>
      <c r="H10" s="51" t="s">
        <v>80</v>
      </c>
      <c r="I10" s="53" t="s">
        <v>81</v>
      </c>
      <c r="J10" s="7">
        <v>5.0</v>
      </c>
      <c r="K10" s="7">
        <v>6.0</v>
      </c>
      <c r="L10" s="7">
        <v>9.0</v>
      </c>
    </row>
    <row r="11">
      <c r="A11" s="1">
        <v>10.0</v>
      </c>
      <c r="B11" s="2" t="s">
        <v>23</v>
      </c>
      <c r="C11" s="49" t="s">
        <v>82</v>
      </c>
      <c r="D11" s="49" t="s">
        <v>31</v>
      </c>
      <c r="E11" s="49">
        <v>21.0</v>
      </c>
      <c r="F11" s="50">
        <v>85.0</v>
      </c>
      <c r="G11" s="53" t="s">
        <v>83</v>
      </c>
      <c r="H11" s="51" t="s">
        <v>84</v>
      </c>
      <c r="I11" s="53" t="s">
        <v>85</v>
      </c>
      <c r="J11" s="7">
        <v>2.0</v>
      </c>
      <c r="K11" s="7">
        <v>4.0</v>
      </c>
      <c r="L11" s="7">
        <v>2.0</v>
      </c>
    </row>
    <row r="12">
      <c r="A12" s="1">
        <v>11.0</v>
      </c>
      <c r="B12" s="2" t="s">
        <v>24</v>
      </c>
      <c r="C12" s="49" t="s">
        <v>86</v>
      </c>
      <c r="D12" s="49" t="s">
        <v>31</v>
      </c>
      <c r="E12" s="49">
        <v>6.0</v>
      </c>
      <c r="F12" s="50">
        <v>25.0</v>
      </c>
      <c r="G12" s="53" t="s">
        <v>87</v>
      </c>
      <c r="H12" s="53" t="s">
        <v>88</v>
      </c>
      <c r="I12" s="53" t="s">
        <v>81</v>
      </c>
      <c r="J12" s="7">
        <v>3.0</v>
      </c>
      <c r="K12" s="7">
        <v>6.0</v>
      </c>
      <c r="L12" s="7">
        <v>9.0</v>
      </c>
    </row>
    <row r="13">
      <c r="A13" s="1">
        <v>12.0</v>
      </c>
      <c r="B13" s="2" t="s">
        <v>25</v>
      </c>
      <c r="C13" s="49" t="s">
        <v>89</v>
      </c>
      <c r="D13" s="49" t="s">
        <v>31</v>
      </c>
      <c r="E13" s="49">
        <v>17.0</v>
      </c>
      <c r="F13" s="50">
        <v>50.0</v>
      </c>
      <c r="G13" s="53" t="s">
        <v>90</v>
      </c>
      <c r="H13" s="53" t="s">
        <v>91</v>
      </c>
      <c r="I13" s="53" t="s">
        <v>92</v>
      </c>
      <c r="J13" s="7">
        <v>2.0</v>
      </c>
      <c r="K13" s="7">
        <v>7.0</v>
      </c>
      <c r="L13" s="7">
        <v>2.0</v>
      </c>
    </row>
    <row r="14">
      <c r="A14" s="1">
        <v>13.0</v>
      </c>
      <c r="B14" s="2" t="s">
        <v>26</v>
      </c>
      <c r="C14" s="49" t="s">
        <v>26</v>
      </c>
      <c r="D14" s="49" t="s">
        <v>31</v>
      </c>
      <c r="E14" s="50">
        <v>15.0</v>
      </c>
      <c r="F14" s="50">
        <v>40.0</v>
      </c>
      <c r="G14" s="51" t="s">
        <v>93</v>
      </c>
      <c r="H14" s="51" t="s">
        <v>94</v>
      </c>
      <c r="I14" s="53" t="s">
        <v>92</v>
      </c>
      <c r="J14" s="7">
        <v>3.0</v>
      </c>
      <c r="K14" s="7">
        <v>3.0</v>
      </c>
      <c r="L14" s="7">
        <v>3.0</v>
      </c>
    </row>
    <row r="15">
      <c r="A15" s="1">
        <v>14.0</v>
      </c>
      <c r="B15" s="2" t="s">
        <v>95</v>
      </c>
      <c r="C15" s="49" t="s">
        <v>96</v>
      </c>
      <c r="D15" s="49" t="s">
        <v>31</v>
      </c>
      <c r="E15" s="49">
        <v>14.0</v>
      </c>
      <c r="F15" s="50">
        <v>61.0</v>
      </c>
      <c r="G15" s="53" t="s">
        <v>75</v>
      </c>
      <c r="H15" s="53" t="s">
        <v>97</v>
      </c>
      <c r="I15" s="53" t="s">
        <v>77</v>
      </c>
      <c r="J15" s="7">
        <v>4.0</v>
      </c>
      <c r="K15" s="7">
        <v>4.0</v>
      </c>
      <c r="L15" s="7">
        <v>5.0</v>
      </c>
    </row>
    <row r="16">
      <c r="A16" s="1">
        <v>15.0</v>
      </c>
      <c r="B16" s="2" t="s">
        <v>28</v>
      </c>
      <c r="C16" s="49" t="s">
        <v>98</v>
      </c>
      <c r="D16" s="49" t="s">
        <v>31</v>
      </c>
      <c r="E16" s="49">
        <v>18.0</v>
      </c>
      <c r="F16" s="50">
        <v>60.0</v>
      </c>
      <c r="G16" s="53" t="s">
        <v>91</v>
      </c>
      <c r="H16" s="53" t="s">
        <v>97</v>
      </c>
      <c r="I16" s="53" t="s">
        <v>99</v>
      </c>
      <c r="J16" s="7">
        <v>2.0</v>
      </c>
      <c r="K16" s="7">
        <v>3.0</v>
      </c>
      <c r="L16" s="7">
        <v>4.0</v>
      </c>
    </row>
    <row r="17">
      <c r="A17" s="1">
        <v>16.0</v>
      </c>
      <c r="B17" s="2" t="s">
        <v>29</v>
      </c>
      <c r="C17" s="49" t="s">
        <v>100</v>
      </c>
      <c r="D17" s="49" t="s">
        <v>31</v>
      </c>
      <c r="E17" s="49">
        <v>20.0</v>
      </c>
      <c r="F17" s="50">
        <v>66.0</v>
      </c>
      <c r="G17" s="53" t="s">
        <v>101</v>
      </c>
      <c r="H17" s="53" t="s">
        <v>91</v>
      </c>
      <c r="I17" s="53" t="s">
        <v>102</v>
      </c>
      <c r="J17" s="7">
        <v>3.0</v>
      </c>
      <c r="K17" s="7">
        <v>6.0</v>
      </c>
      <c r="L17" s="7">
        <v>4.0</v>
      </c>
    </row>
    <row r="18">
      <c r="A18" s="1">
        <v>17.0</v>
      </c>
      <c r="B18" s="2" t="s">
        <v>30</v>
      </c>
      <c r="C18" s="49" t="s">
        <v>103</v>
      </c>
      <c r="D18" s="49" t="s">
        <v>31</v>
      </c>
      <c r="E18" s="49">
        <v>11.0</v>
      </c>
      <c r="F18" s="50">
        <v>41.0</v>
      </c>
      <c r="G18" s="53" t="s">
        <v>88</v>
      </c>
      <c r="H18" s="53" t="s">
        <v>91</v>
      </c>
      <c r="I18" s="53" t="s">
        <v>104</v>
      </c>
      <c r="J18" s="7">
        <v>2.0</v>
      </c>
      <c r="K18" s="7">
        <v>4.0</v>
      </c>
      <c r="L18" s="7">
        <v>4.0</v>
      </c>
    </row>
    <row r="19">
      <c r="A19" s="1">
        <v>18.0</v>
      </c>
      <c r="B19" s="2" t="s">
        <v>32</v>
      </c>
      <c r="C19" s="49" t="s">
        <v>105</v>
      </c>
      <c r="D19" s="49" t="s">
        <v>31</v>
      </c>
      <c r="E19" s="49">
        <v>10.0</v>
      </c>
      <c r="F19" s="50">
        <v>53.0</v>
      </c>
      <c r="G19" s="53" t="s">
        <v>106</v>
      </c>
      <c r="H19" s="53" t="s">
        <v>107</v>
      </c>
      <c r="I19" s="53" t="s">
        <v>69</v>
      </c>
      <c r="J19" s="7">
        <v>3.0</v>
      </c>
      <c r="K19" s="7">
        <v>4.0</v>
      </c>
      <c r="L19" s="7">
        <v>10.0</v>
      </c>
    </row>
    <row r="20">
      <c r="A20" s="1">
        <v>19.0</v>
      </c>
      <c r="B20" s="2" t="s">
        <v>33</v>
      </c>
      <c r="C20" s="49" t="s">
        <v>108</v>
      </c>
      <c r="D20" s="49" t="s">
        <v>31</v>
      </c>
      <c r="E20" s="49">
        <v>12.0</v>
      </c>
      <c r="F20" s="50">
        <v>43.0</v>
      </c>
      <c r="G20" s="53" t="s">
        <v>109</v>
      </c>
      <c r="H20" s="53" t="s">
        <v>110</v>
      </c>
      <c r="I20" s="53" t="s">
        <v>81</v>
      </c>
      <c r="J20" s="7">
        <v>4.0</v>
      </c>
      <c r="K20" s="7">
        <v>6.0</v>
      </c>
      <c r="L20" s="7">
        <v>7.0</v>
      </c>
    </row>
    <row r="21">
      <c r="A21" s="1">
        <v>20.0</v>
      </c>
      <c r="B21" s="2" t="s">
        <v>34</v>
      </c>
      <c r="C21" s="49" t="s">
        <v>111</v>
      </c>
      <c r="D21" s="49" t="s">
        <v>31</v>
      </c>
      <c r="E21" s="49">
        <v>14.0</v>
      </c>
      <c r="F21" s="50">
        <v>40.0</v>
      </c>
      <c r="G21" s="53" t="s">
        <v>112</v>
      </c>
      <c r="H21" s="53" t="s">
        <v>113</v>
      </c>
      <c r="I21" s="53" t="s">
        <v>92</v>
      </c>
      <c r="J21" s="7">
        <v>3.0</v>
      </c>
      <c r="K21" s="7">
        <v>2.0</v>
      </c>
      <c r="L21" s="7">
        <v>2.0</v>
      </c>
    </row>
    <row r="22">
      <c r="A22" s="1">
        <v>21.0</v>
      </c>
      <c r="B22" s="2" t="s">
        <v>35</v>
      </c>
      <c r="C22" s="49" t="s">
        <v>114</v>
      </c>
      <c r="D22" s="49" t="s">
        <v>31</v>
      </c>
      <c r="E22" s="49">
        <v>20.0</v>
      </c>
      <c r="F22" s="50">
        <v>49.0</v>
      </c>
      <c r="G22" s="53" t="s">
        <v>115</v>
      </c>
      <c r="H22" s="53" t="s">
        <v>116</v>
      </c>
      <c r="I22" s="53" t="s">
        <v>77</v>
      </c>
      <c r="J22" s="7">
        <v>4.0</v>
      </c>
      <c r="K22" s="7">
        <v>3.0</v>
      </c>
      <c r="L22" s="7">
        <v>3.0</v>
      </c>
    </row>
    <row r="23">
      <c r="A23" s="1">
        <v>22.0</v>
      </c>
      <c r="B23" s="2" t="s">
        <v>36</v>
      </c>
      <c r="C23" s="49" t="s">
        <v>117</v>
      </c>
      <c r="D23" s="49" t="s">
        <v>31</v>
      </c>
      <c r="E23" s="49">
        <v>13.0</v>
      </c>
      <c r="F23" s="50">
        <v>39.0</v>
      </c>
      <c r="G23" s="53" t="s">
        <v>118</v>
      </c>
      <c r="H23" s="53" t="s">
        <v>119</v>
      </c>
      <c r="I23" s="53" t="s">
        <v>120</v>
      </c>
      <c r="J23" s="7">
        <v>4.0</v>
      </c>
      <c r="K23" s="7">
        <v>3.0</v>
      </c>
      <c r="L23" s="7">
        <v>2.0</v>
      </c>
    </row>
    <row r="24">
      <c r="A24" s="1">
        <v>23.0</v>
      </c>
      <c r="B24" s="2" t="s">
        <v>37</v>
      </c>
      <c r="C24" s="11" t="s">
        <v>121</v>
      </c>
      <c r="D24" s="11" t="s">
        <v>31</v>
      </c>
      <c r="E24" s="11">
        <v>6.0</v>
      </c>
      <c r="F24" s="12">
        <v>10.0</v>
      </c>
      <c r="G24" s="54" t="s">
        <v>122</v>
      </c>
      <c r="H24" s="54" t="s">
        <v>123</v>
      </c>
      <c r="I24" s="54" t="s">
        <v>124</v>
      </c>
      <c r="J24" s="7">
        <v>11.0</v>
      </c>
      <c r="K24" s="7">
        <v>13.0</v>
      </c>
      <c r="L24" s="7">
        <v>9.0</v>
      </c>
    </row>
    <row r="25">
      <c r="A25" s="1">
        <v>24.0</v>
      </c>
      <c r="B25" s="2" t="s">
        <v>38</v>
      </c>
      <c r="C25" s="49" t="s">
        <v>125</v>
      </c>
      <c r="D25" s="49" t="s">
        <v>31</v>
      </c>
      <c r="E25" s="49">
        <v>11.0</v>
      </c>
      <c r="F25" s="50">
        <v>40.0</v>
      </c>
      <c r="G25" s="53" t="s">
        <v>90</v>
      </c>
      <c r="H25" s="53" t="s">
        <v>126</v>
      </c>
      <c r="I25" s="53" t="s">
        <v>127</v>
      </c>
      <c r="J25" s="7">
        <v>2.0</v>
      </c>
      <c r="K25" s="7">
        <v>5.0</v>
      </c>
      <c r="L25" s="7">
        <v>7.0</v>
      </c>
    </row>
    <row r="26">
      <c r="A26" s="14">
        <v>25.0</v>
      </c>
      <c r="B26" s="15" t="s">
        <v>39</v>
      </c>
      <c r="C26" s="55" t="s">
        <v>125</v>
      </c>
      <c r="D26" s="55" t="s">
        <v>31</v>
      </c>
      <c r="E26" s="55">
        <v>14.0</v>
      </c>
      <c r="F26" s="55">
        <v>63.0</v>
      </c>
      <c r="G26" s="56" t="s">
        <v>128</v>
      </c>
      <c r="H26" s="56" t="s">
        <v>129</v>
      </c>
      <c r="I26" s="56" t="s">
        <v>130</v>
      </c>
      <c r="J26" s="57">
        <v>4.0</v>
      </c>
      <c r="K26" s="57">
        <v>2.0</v>
      </c>
      <c r="L26" s="57">
        <v>2.0</v>
      </c>
    </row>
    <row r="27">
      <c r="H27" s="41" t="s">
        <v>40</v>
      </c>
      <c r="I27" s="30"/>
      <c r="J27" s="58">
        <f t="shared" ref="J27:L27" si="1">SUM(J2:J26)/25</f>
        <v>3.44</v>
      </c>
      <c r="K27" s="59">
        <f t="shared" si="1"/>
        <v>6.76</v>
      </c>
      <c r="L27" s="60">
        <f t="shared" si="1"/>
        <v>5.52</v>
      </c>
    </row>
    <row r="28">
      <c r="H28" s="61" t="s">
        <v>41</v>
      </c>
      <c r="I28" s="33"/>
      <c r="J28" s="46">
        <f t="shared" ref="J28:L28" si="2">MEDIAN(J2:J26)</f>
        <v>3</v>
      </c>
      <c r="K28" s="47">
        <f t="shared" si="2"/>
        <v>5</v>
      </c>
      <c r="L28" s="48">
        <f t="shared" si="2"/>
        <v>4</v>
      </c>
    </row>
  </sheetData>
  <mergeCells count="2">
    <mergeCell ref="H27:I27"/>
    <mergeCell ref="H28:I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0.75"/>
    <col customWidth="1" min="13" max="13" width="23.13"/>
  </cols>
  <sheetData>
    <row r="1">
      <c r="A1" s="1" t="s">
        <v>0</v>
      </c>
      <c r="B1" s="2" t="s">
        <v>1</v>
      </c>
      <c r="C1" s="2" t="s">
        <v>131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>
        <v>1.0</v>
      </c>
      <c r="B2" s="2" t="s">
        <v>12</v>
      </c>
      <c r="C2" s="49">
        <v>1.0</v>
      </c>
      <c r="D2" s="49" t="s">
        <v>46</v>
      </c>
      <c r="E2" s="49" t="s">
        <v>31</v>
      </c>
      <c r="F2" s="50">
        <v>13.0</v>
      </c>
      <c r="G2" s="50">
        <v>44.0</v>
      </c>
      <c r="H2" s="62">
        <v>0.35833333333333334</v>
      </c>
      <c r="I2" s="62">
        <v>0.385185185185185</v>
      </c>
      <c r="J2" s="62">
        <v>0.121574014221072</v>
      </c>
      <c r="K2" s="7">
        <v>3.0</v>
      </c>
      <c r="L2" s="7">
        <v>38.0</v>
      </c>
      <c r="M2" s="7">
        <v>4.0</v>
      </c>
    </row>
    <row r="3">
      <c r="A3" s="1">
        <v>2.0</v>
      </c>
      <c r="B3" s="2" t="s">
        <v>15</v>
      </c>
      <c r="C3" s="49">
        <v>3.0</v>
      </c>
      <c r="D3" s="49" t="s">
        <v>50</v>
      </c>
      <c r="E3" s="49" t="s">
        <v>31</v>
      </c>
      <c r="F3" s="50">
        <v>15.0</v>
      </c>
      <c r="G3" s="50">
        <v>55.0</v>
      </c>
      <c r="H3" s="62">
        <v>0.4426229508196721</v>
      </c>
      <c r="I3" s="62">
        <v>0.545454545454545</v>
      </c>
      <c r="J3" s="62">
        <v>0.1484934086629</v>
      </c>
      <c r="K3" s="7">
        <v>2.0</v>
      </c>
      <c r="L3" s="7">
        <v>8.0</v>
      </c>
      <c r="M3" s="7">
        <v>3.0</v>
      </c>
    </row>
    <row r="4">
      <c r="A4" s="1"/>
      <c r="B4" s="52"/>
      <c r="C4" s="49"/>
      <c r="D4" s="49" t="s">
        <v>132</v>
      </c>
      <c r="E4" s="49" t="s">
        <v>31</v>
      </c>
      <c r="F4" s="50">
        <v>7.0</v>
      </c>
      <c r="G4" s="50">
        <v>19.0</v>
      </c>
      <c r="H4" s="62">
        <v>0.14754098360655737</v>
      </c>
      <c r="I4" s="62">
        <v>0.5</v>
      </c>
      <c r="J4" s="62">
        <v>0.0616760828625235</v>
      </c>
      <c r="K4" s="7">
        <v>5.0</v>
      </c>
      <c r="L4" s="7">
        <v>11.0</v>
      </c>
      <c r="M4" s="7">
        <v>6.0</v>
      </c>
    </row>
    <row r="5">
      <c r="A5" s="1"/>
      <c r="B5" s="52"/>
      <c r="C5" s="49"/>
      <c r="D5" s="49" t="s">
        <v>43</v>
      </c>
      <c r="E5" s="49" t="s">
        <v>31</v>
      </c>
      <c r="F5" s="50">
        <v>4.0</v>
      </c>
      <c r="G5" s="50">
        <v>12.0</v>
      </c>
      <c r="H5" s="62">
        <v>0.09016393442622951</v>
      </c>
      <c r="I5" s="62">
        <v>0.412213740458015</v>
      </c>
      <c r="J5" s="62">
        <v>5.64971751412429E-4</v>
      </c>
      <c r="K5" s="7">
        <v>10.0</v>
      </c>
      <c r="L5" s="7">
        <v>27.0</v>
      </c>
      <c r="M5" s="7">
        <v>14.0</v>
      </c>
    </row>
    <row r="6">
      <c r="A6" s="1">
        <v>3.0</v>
      </c>
      <c r="B6" s="2" t="s">
        <v>16</v>
      </c>
      <c r="C6" s="49">
        <v>1.0</v>
      </c>
      <c r="D6" s="49" t="s">
        <v>54</v>
      </c>
      <c r="E6" s="49" t="s">
        <v>31</v>
      </c>
      <c r="F6" s="50">
        <v>11.0</v>
      </c>
      <c r="G6" s="50">
        <v>28.0</v>
      </c>
      <c r="H6" s="62">
        <v>0.32142857142857145</v>
      </c>
      <c r="I6" s="62">
        <v>0.542553191489361</v>
      </c>
      <c r="J6" s="62">
        <v>0.176158863265781</v>
      </c>
      <c r="K6" s="7">
        <v>3.0</v>
      </c>
      <c r="L6" s="7">
        <v>6.0</v>
      </c>
      <c r="M6" s="7">
        <v>4.0</v>
      </c>
    </row>
    <row r="7">
      <c r="A7" s="1">
        <v>4.0</v>
      </c>
      <c r="B7" s="2" t="s">
        <v>17</v>
      </c>
      <c r="C7" s="49">
        <v>3.0</v>
      </c>
      <c r="D7" s="49" t="s">
        <v>58</v>
      </c>
      <c r="E7" s="49" t="s">
        <v>31</v>
      </c>
      <c r="F7" s="50">
        <v>6.0</v>
      </c>
      <c r="G7" s="50">
        <v>29.0</v>
      </c>
      <c r="H7" s="62">
        <v>0.2641509433962264</v>
      </c>
      <c r="I7" s="62">
        <v>0.495238095238095</v>
      </c>
      <c r="J7" s="62">
        <v>0.0160998877665544</v>
      </c>
      <c r="K7" s="7">
        <v>3.0</v>
      </c>
      <c r="L7" s="7">
        <v>8.0</v>
      </c>
      <c r="M7" s="7">
        <v>11.0</v>
      </c>
    </row>
    <row r="8">
      <c r="A8" s="1"/>
      <c r="B8" s="52"/>
      <c r="C8" s="49"/>
      <c r="D8" s="49" t="s">
        <v>133</v>
      </c>
      <c r="E8" s="49" t="s">
        <v>31</v>
      </c>
      <c r="F8" s="50">
        <v>11.0</v>
      </c>
      <c r="G8" s="50">
        <v>21.0</v>
      </c>
      <c r="H8" s="62">
        <v>0.18867924528301888</v>
      </c>
      <c r="I8" s="62">
        <v>0.481481481481481</v>
      </c>
      <c r="J8" s="62">
        <v>0.0338271604938271</v>
      </c>
      <c r="K8" s="7">
        <v>5.0</v>
      </c>
      <c r="L8" s="7">
        <v>10.0</v>
      </c>
      <c r="M8" s="7">
        <v>10.0</v>
      </c>
    </row>
    <row r="9">
      <c r="A9" s="1"/>
      <c r="B9" s="52"/>
      <c r="C9" s="49"/>
      <c r="D9" s="49" t="s">
        <v>134</v>
      </c>
      <c r="E9" s="49" t="s">
        <v>31</v>
      </c>
      <c r="F9" s="50">
        <v>11.0</v>
      </c>
      <c r="G9" s="50">
        <v>17.0</v>
      </c>
      <c r="H9" s="62">
        <v>0.1509433962264151</v>
      </c>
      <c r="I9" s="62">
        <v>0.52</v>
      </c>
      <c r="J9" s="62">
        <v>0.0844893378226711</v>
      </c>
      <c r="K9" s="7">
        <v>7.0</v>
      </c>
      <c r="L9" s="7">
        <v>6.0</v>
      </c>
      <c r="M9" s="7">
        <v>5.0</v>
      </c>
    </row>
    <row r="10">
      <c r="A10" s="1">
        <v>5.0</v>
      </c>
      <c r="B10" s="52" t="s">
        <v>18</v>
      </c>
      <c r="C10" s="49">
        <v>2.0</v>
      </c>
      <c r="D10" s="49" t="s">
        <v>62</v>
      </c>
      <c r="E10" s="49" t="s">
        <v>31</v>
      </c>
      <c r="F10" s="50">
        <v>8.0</v>
      </c>
      <c r="G10" s="50">
        <v>25.0</v>
      </c>
      <c r="H10" s="62">
        <v>0.23529411764705882</v>
      </c>
      <c r="I10" s="62">
        <v>0.440298507462686</v>
      </c>
      <c r="J10" s="62">
        <v>0.00431235431235431</v>
      </c>
      <c r="K10" s="7">
        <v>3.0</v>
      </c>
      <c r="L10" s="7">
        <v>18.0</v>
      </c>
      <c r="M10" s="7">
        <v>15.0</v>
      </c>
    </row>
    <row r="11">
      <c r="A11" s="1"/>
      <c r="B11" s="52"/>
      <c r="C11" s="49"/>
      <c r="D11" s="49" t="s">
        <v>135</v>
      </c>
      <c r="E11" s="49" t="s">
        <v>31</v>
      </c>
      <c r="F11" s="50">
        <v>7.0</v>
      </c>
      <c r="G11" s="50">
        <v>17.0</v>
      </c>
      <c r="H11" s="62">
        <v>0.1568627450980392</v>
      </c>
      <c r="I11" s="62">
        <v>0.437037037037037</v>
      </c>
      <c r="J11" s="62">
        <v>0.0101165501165501</v>
      </c>
      <c r="K11" s="7">
        <v>7.0</v>
      </c>
      <c r="L11" s="7">
        <v>19.0</v>
      </c>
      <c r="M11" s="7">
        <v>13.0</v>
      </c>
    </row>
    <row r="12">
      <c r="A12" s="1">
        <v>6.0</v>
      </c>
      <c r="B12" s="52" t="s">
        <v>19</v>
      </c>
      <c r="C12" s="49">
        <v>4.0</v>
      </c>
      <c r="D12" s="49" t="s">
        <v>136</v>
      </c>
      <c r="E12" s="49" t="s">
        <v>31</v>
      </c>
      <c r="F12" s="50">
        <v>18.0</v>
      </c>
      <c r="G12" s="50">
        <v>126.0</v>
      </c>
      <c r="H12" s="62">
        <v>0.7142857142857143</v>
      </c>
      <c r="I12" s="62">
        <v>0.597402597402597</v>
      </c>
      <c r="J12" s="62">
        <v>0.0177304964539007</v>
      </c>
      <c r="K12" s="7">
        <v>3.0</v>
      </c>
      <c r="L12" s="7">
        <v>5.0</v>
      </c>
      <c r="M12" s="7">
        <v>5.0</v>
      </c>
    </row>
    <row r="13">
      <c r="A13" s="1"/>
      <c r="B13" s="2"/>
      <c r="C13" s="2"/>
      <c r="D13" s="49" t="s">
        <v>137</v>
      </c>
      <c r="E13" s="49" t="s">
        <v>31</v>
      </c>
      <c r="F13" s="50">
        <v>14.0</v>
      </c>
      <c r="G13" s="50">
        <v>127.0</v>
      </c>
      <c r="H13" s="62">
        <v>0.72</v>
      </c>
      <c r="I13" s="62">
        <v>0.567901234567901</v>
      </c>
      <c r="J13" s="62">
        <v>0.0</v>
      </c>
      <c r="K13" s="7">
        <v>4.0</v>
      </c>
      <c r="L13" s="7">
        <v>8.0</v>
      </c>
      <c r="M13" s="7">
        <v>7.0</v>
      </c>
    </row>
    <row r="14">
      <c r="A14" s="1"/>
      <c r="B14" s="2"/>
      <c r="C14" s="2"/>
      <c r="D14" s="49" t="s">
        <v>138</v>
      </c>
      <c r="E14" s="49" t="s">
        <v>31</v>
      </c>
      <c r="F14" s="50">
        <v>14.0</v>
      </c>
      <c r="G14" s="50">
        <v>128.0</v>
      </c>
      <c r="H14" s="62">
        <v>0.7257142857142858</v>
      </c>
      <c r="I14" s="62">
        <v>0.567901234567901</v>
      </c>
      <c r="J14" s="62">
        <v>0.0</v>
      </c>
      <c r="K14" s="7">
        <v>5.0</v>
      </c>
      <c r="L14" s="7">
        <v>9.0</v>
      </c>
      <c r="M14" s="7">
        <v>7.0</v>
      </c>
    </row>
    <row r="15">
      <c r="A15" s="1"/>
      <c r="B15" s="2"/>
      <c r="C15" s="2"/>
      <c r="D15" s="49" t="s">
        <v>66</v>
      </c>
      <c r="E15" s="49" t="s">
        <v>31</v>
      </c>
      <c r="F15" s="50">
        <v>14.0</v>
      </c>
      <c r="G15" s="50">
        <v>54.0</v>
      </c>
      <c r="H15" s="62">
        <v>0.3028571428571429</v>
      </c>
      <c r="I15" s="62">
        <v>0.582278481012658</v>
      </c>
      <c r="J15" s="62">
        <v>0.0347222222222222</v>
      </c>
      <c r="K15" s="7">
        <v>6.0</v>
      </c>
      <c r="L15" s="7">
        <v>6.0</v>
      </c>
      <c r="M15" s="7">
        <v>5.0</v>
      </c>
    </row>
    <row r="16">
      <c r="A16" s="1">
        <v>7.0</v>
      </c>
      <c r="B16" s="2" t="s">
        <v>20</v>
      </c>
      <c r="C16" s="2">
        <v>1.0</v>
      </c>
      <c r="D16" s="49" t="s">
        <v>70</v>
      </c>
      <c r="E16" s="49" t="s">
        <v>31</v>
      </c>
      <c r="F16" s="50">
        <v>17.0</v>
      </c>
      <c r="G16" s="50">
        <v>38.0</v>
      </c>
      <c r="H16" s="63">
        <v>0.36633663366336633</v>
      </c>
      <c r="I16" s="63">
        <v>0.517985611510791</v>
      </c>
      <c r="J16" s="63">
        <v>0.193914101895322</v>
      </c>
      <c r="K16" s="7">
        <v>3.0</v>
      </c>
      <c r="L16" s="7">
        <v>2.0</v>
      </c>
      <c r="M16" s="7">
        <v>2.0</v>
      </c>
    </row>
    <row r="17">
      <c r="A17" s="1">
        <v>8.0</v>
      </c>
      <c r="B17" s="2" t="s">
        <v>21</v>
      </c>
      <c r="C17" s="2">
        <v>2.0</v>
      </c>
      <c r="D17" s="49" t="s">
        <v>74</v>
      </c>
      <c r="E17" s="49" t="s">
        <v>31</v>
      </c>
      <c r="F17" s="50">
        <v>13.0</v>
      </c>
      <c r="G17" s="50">
        <v>37.0</v>
      </c>
      <c r="H17" s="62">
        <v>0.42857142857142855</v>
      </c>
      <c r="I17" s="62">
        <v>0.536585365853658</v>
      </c>
      <c r="J17" s="62">
        <v>0.0457376925400181</v>
      </c>
      <c r="K17" s="7">
        <v>2.0</v>
      </c>
      <c r="L17" s="7">
        <v>2.0</v>
      </c>
      <c r="M17" s="7">
        <v>10.0</v>
      </c>
    </row>
    <row r="18">
      <c r="A18" s="1"/>
      <c r="B18" s="2"/>
      <c r="C18" s="2"/>
      <c r="D18" s="49" t="s">
        <v>139</v>
      </c>
      <c r="E18" s="49" t="s">
        <v>31</v>
      </c>
      <c r="F18" s="50">
        <v>5.0</v>
      </c>
      <c r="G18" s="50">
        <v>12.0</v>
      </c>
      <c r="H18" s="62">
        <v>0.13095238095238096</v>
      </c>
      <c r="I18" s="62">
        <v>0.478260869565217</v>
      </c>
      <c r="J18" s="62">
        <v>0.0483967582804792</v>
      </c>
      <c r="K18" s="7">
        <v>8.0</v>
      </c>
      <c r="L18" s="7">
        <v>8.0</v>
      </c>
      <c r="M18" s="7">
        <v>7.0</v>
      </c>
    </row>
    <row r="19">
      <c r="A19" s="1">
        <v>9.0</v>
      </c>
      <c r="B19" s="2" t="s">
        <v>22</v>
      </c>
      <c r="C19" s="2">
        <v>2.0</v>
      </c>
      <c r="D19" s="49" t="s">
        <v>78</v>
      </c>
      <c r="E19" s="49" t="s">
        <v>31</v>
      </c>
      <c r="F19" s="50">
        <v>6.0</v>
      </c>
      <c r="G19" s="50">
        <v>24.0</v>
      </c>
      <c r="H19" s="62">
        <v>0.19827586206896552</v>
      </c>
      <c r="I19" s="62">
        <v>0.514563106796116</v>
      </c>
      <c r="J19" s="62">
        <v>0.0192670537010159</v>
      </c>
      <c r="K19" s="7">
        <v>5.0</v>
      </c>
      <c r="L19" s="7">
        <v>6.0</v>
      </c>
      <c r="M19" s="7">
        <v>9.0</v>
      </c>
    </row>
    <row r="20">
      <c r="A20" s="1"/>
      <c r="B20" s="2"/>
      <c r="C20" s="2"/>
      <c r="D20" s="49" t="s">
        <v>140</v>
      </c>
      <c r="E20" s="49" t="s">
        <v>31</v>
      </c>
      <c r="F20" s="50">
        <v>4.0</v>
      </c>
      <c r="G20" s="50">
        <v>13.0</v>
      </c>
      <c r="H20" s="62">
        <v>0.10344827586206896</v>
      </c>
      <c r="I20" s="62">
        <v>0.481818181818181</v>
      </c>
      <c r="J20" s="62">
        <v>2.41896468311562E-4</v>
      </c>
      <c r="K20" s="7">
        <v>10.0</v>
      </c>
      <c r="L20" s="7">
        <v>12.0</v>
      </c>
      <c r="M20" s="7">
        <v>15.0</v>
      </c>
    </row>
    <row r="21">
      <c r="A21" s="1">
        <v>10.0</v>
      </c>
      <c r="B21" s="2" t="s">
        <v>23</v>
      </c>
      <c r="C21" s="2">
        <v>1.0</v>
      </c>
      <c r="D21" s="49" t="s">
        <v>82</v>
      </c>
      <c r="E21" s="49" t="s">
        <v>31</v>
      </c>
      <c r="F21" s="50">
        <v>21.0</v>
      </c>
      <c r="G21" s="50">
        <v>85.0</v>
      </c>
      <c r="H21" s="62">
        <v>0.7058823529411765</v>
      </c>
      <c r="I21" s="62">
        <v>0.583333333333333</v>
      </c>
      <c r="J21" s="62">
        <v>0.169202614379084</v>
      </c>
      <c r="K21" s="7">
        <v>2.0</v>
      </c>
      <c r="L21" s="7">
        <v>4.0</v>
      </c>
      <c r="M21" s="7">
        <v>2.0</v>
      </c>
    </row>
    <row r="22">
      <c r="A22" s="1">
        <v>11.0</v>
      </c>
      <c r="B22" s="2" t="s">
        <v>24</v>
      </c>
      <c r="C22" s="2">
        <v>1.0</v>
      </c>
      <c r="D22" s="49" t="s">
        <v>86</v>
      </c>
      <c r="E22" s="49" t="s">
        <v>31</v>
      </c>
      <c r="F22" s="50">
        <v>6.0</v>
      </c>
      <c r="G22" s="50">
        <v>25.0</v>
      </c>
      <c r="H22" s="62">
        <v>0.2696629213483146</v>
      </c>
      <c r="I22" s="62">
        <v>0.512820512820512</v>
      </c>
      <c r="J22" s="62">
        <v>0.024583817266744</v>
      </c>
      <c r="K22" s="7">
        <v>3.0</v>
      </c>
      <c r="L22" s="7">
        <v>6.0</v>
      </c>
      <c r="M22" s="7">
        <v>9.0</v>
      </c>
    </row>
    <row r="23">
      <c r="A23" s="1">
        <v>12.0</v>
      </c>
      <c r="B23" s="2" t="s">
        <v>25</v>
      </c>
      <c r="C23" s="2">
        <v>3.0</v>
      </c>
      <c r="D23" s="49" t="s">
        <v>89</v>
      </c>
      <c r="E23" s="49" t="s">
        <v>31</v>
      </c>
      <c r="F23" s="49">
        <v>17.0</v>
      </c>
      <c r="G23" s="50">
        <v>50.0</v>
      </c>
      <c r="H23" s="62">
        <v>0.4666666666666667</v>
      </c>
      <c r="I23" s="62">
        <v>0.560975609756097</v>
      </c>
      <c r="J23" s="62">
        <v>0.123614379084967</v>
      </c>
      <c r="K23" s="7">
        <v>2.0</v>
      </c>
      <c r="L23" s="7">
        <v>7.0</v>
      </c>
      <c r="M23" s="7">
        <v>2.0</v>
      </c>
    </row>
    <row r="24">
      <c r="A24" s="1"/>
      <c r="B24" s="2"/>
      <c r="C24" s="2"/>
      <c r="D24" s="49" t="s">
        <v>141</v>
      </c>
      <c r="E24" s="49" t="s">
        <v>31</v>
      </c>
      <c r="F24" s="50">
        <v>6.0</v>
      </c>
      <c r="G24" s="50">
        <v>22.0</v>
      </c>
      <c r="H24" s="63">
        <v>0.2</v>
      </c>
      <c r="I24" s="63">
        <v>0.474226804123711</v>
      </c>
      <c r="J24" s="50">
        <v>7.05882352941176E-4</v>
      </c>
      <c r="K24" s="7">
        <v>5.0</v>
      </c>
      <c r="L24" s="7">
        <v>24.0</v>
      </c>
      <c r="M24" s="7">
        <v>17.0</v>
      </c>
    </row>
    <row r="25">
      <c r="A25" s="1"/>
      <c r="B25" s="2"/>
      <c r="C25" s="2"/>
      <c r="D25" s="49" t="s">
        <v>142</v>
      </c>
      <c r="E25" s="49" t="s">
        <v>31</v>
      </c>
      <c r="F25" s="50">
        <v>7.0</v>
      </c>
      <c r="G25" s="50">
        <v>16.0</v>
      </c>
      <c r="H25" s="63">
        <v>0.14285714285714285</v>
      </c>
      <c r="I25" s="63">
        <v>0.5</v>
      </c>
      <c r="J25" s="50">
        <v>0.00281699346405228</v>
      </c>
      <c r="K25" s="7">
        <v>8.0</v>
      </c>
      <c r="L25" s="7">
        <v>15.0</v>
      </c>
      <c r="M25" s="7">
        <v>14.0</v>
      </c>
    </row>
    <row r="26">
      <c r="A26" s="1">
        <v>13.0</v>
      </c>
      <c r="B26" s="2" t="s">
        <v>26</v>
      </c>
      <c r="C26" s="2">
        <v>2.0</v>
      </c>
      <c r="D26" s="49" t="s">
        <v>26</v>
      </c>
      <c r="E26" s="49" t="s">
        <v>31</v>
      </c>
      <c r="F26" s="50">
        <v>15.0</v>
      </c>
      <c r="G26" s="50">
        <v>40.0</v>
      </c>
      <c r="H26" s="63">
        <v>0.4148936170212766</v>
      </c>
      <c r="I26" s="63">
        <v>0.52755905511811</v>
      </c>
      <c r="J26" s="62">
        <v>0.120809193570387</v>
      </c>
      <c r="K26" s="7">
        <v>3.0</v>
      </c>
      <c r="L26" s="7">
        <v>3.0</v>
      </c>
      <c r="M26" s="7">
        <v>3.0</v>
      </c>
    </row>
    <row r="27">
      <c r="A27" s="1"/>
      <c r="B27" s="2"/>
      <c r="C27" s="2"/>
      <c r="D27" s="49" t="s">
        <v>143</v>
      </c>
      <c r="E27" s="49" t="s">
        <v>31</v>
      </c>
      <c r="F27" s="50">
        <v>6.0</v>
      </c>
      <c r="G27" s="50">
        <v>16.0</v>
      </c>
      <c r="H27" s="63">
        <v>0.1595744680851064</v>
      </c>
      <c r="I27" s="63">
        <v>0.465277777777777</v>
      </c>
      <c r="J27" s="50">
        <v>0.0030529172320217</v>
      </c>
      <c r="K27" s="7">
        <v>7.0</v>
      </c>
      <c r="L27" s="7">
        <v>9.0</v>
      </c>
      <c r="M27" s="7">
        <v>20.0</v>
      </c>
    </row>
    <row r="28">
      <c r="A28" s="1">
        <v>14.0</v>
      </c>
      <c r="B28" s="2" t="s">
        <v>95</v>
      </c>
      <c r="C28" s="2">
        <v>4.0</v>
      </c>
      <c r="D28" s="49" t="s">
        <v>144</v>
      </c>
      <c r="E28" s="49" t="s">
        <v>31</v>
      </c>
      <c r="F28" s="49">
        <v>18.0</v>
      </c>
      <c r="G28" s="50">
        <v>63.0</v>
      </c>
      <c r="H28" s="62">
        <v>0.4460431654676259</v>
      </c>
      <c r="I28" s="62">
        <v>0.615384615384615</v>
      </c>
      <c r="J28" s="62">
        <v>0.0887621785228168</v>
      </c>
      <c r="K28" s="7">
        <v>3.0</v>
      </c>
      <c r="L28" s="7">
        <v>3.0</v>
      </c>
      <c r="M28" s="7">
        <v>3.0</v>
      </c>
    </row>
    <row r="29">
      <c r="A29" s="1"/>
      <c r="B29" s="2"/>
      <c r="C29" s="2"/>
      <c r="D29" s="49" t="s">
        <v>96</v>
      </c>
      <c r="E29" s="49" t="s">
        <v>31</v>
      </c>
      <c r="F29" s="49">
        <v>14.0</v>
      </c>
      <c r="G29" s="50">
        <v>61.0</v>
      </c>
      <c r="H29" s="62">
        <v>0.4316546762589928</v>
      </c>
      <c r="I29" s="62">
        <v>0.571428571428571</v>
      </c>
      <c r="J29" s="62">
        <v>0.0460280042061956</v>
      </c>
      <c r="K29" s="7">
        <v>4.0</v>
      </c>
      <c r="L29" s="7">
        <v>4.0</v>
      </c>
      <c r="M29" s="7">
        <v>5.0</v>
      </c>
    </row>
    <row r="30">
      <c r="A30" s="1"/>
      <c r="B30" s="2"/>
      <c r="C30" s="2"/>
      <c r="D30" s="49" t="s">
        <v>145</v>
      </c>
      <c r="E30" s="49" t="s">
        <v>31</v>
      </c>
      <c r="F30" s="49">
        <v>9.0</v>
      </c>
      <c r="G30" s="50">
        <v>22.0</v>
      </c>
      <c r="H30" s="62">
        <v>0.1510791366906475</v>
      </c>
      <c r="I30" s="62">
        <v>0.539325842696629</v>
      </c>
      <c r="J30" s="62">
        <v>0.0149009407653024</v>
      </c>
      <c r="K30" s="7">
        <v>8.0</v>
      </c>
      <c r="L30" s="7">
        <v>7.0</v>
      </c>
      <c r="M30" s="7">
        <v>8.0</v>
      </c>
    </row>
    <row r="31">
      <c r="A31" s="1"/>
      <c r="B31" s="2"/>
      <c r="C31" s="2"/>
      <c r="D31" s="49" t="s">
        <v>146</v>
      </c>
      <c r="E31" s="49" t="s">
        <v>31</v>
      </c>
      <c r="F31" s="49">
        <v>9.0</v>
      </c>
      <c r="G31" s="50">
        <v>21.0</v>
      </c>
      <c r="H31" s="62">
        <v>0.14388489208633093</v>
      </c>
      <c r="I31" s="62">
        <v>0.545454545454545</v>
      </c>
      <c r="J31" s="62">
        <v>0.0143841530809615</v>
      </c>
      <c r="K31" s="7">
        <v>9.0</v>
      </c>
      <c r="L31" s="7">
        <v>6.0</v>
      </c>
      <c r="M31" s="7">
        <v>9.0</v>
      </c>
    </row>
    <row r="32">
      <c r="A32" s="1">
        <v>15.0</v>
      </c>
      <c r="B32" s="2" t="s">
        <v>28</v>
      </c>
      <c r="C32" s="2">
        <v>1.0</v>
      </c>
      <c r="D32" s="49" t="s">
        <v>98</v>
      </c>
      <c r="E32" s="49" t="s">
        <v>31</v>
      </c>
      <c r="F32" s="49">
        <v>18.0</v>
      </c>
      <c r="G32" s="50">
        <v>60.0</v>
      </c>
      <c r="H32" s="62">
        <v>0.5566037735849056</v>
      </c>
      <c r="I32" s="62">
        <v>0.574257425742574</v>
      </c>
      <c r="J32" s="62">
        <v>0.126031313916976</v>
      </c>
      <c r="K32" s="7">
        <v>2.0</v>
      </c>
      <c r="L32" s="7">
        <v>3.0</v>
      </c>
      <c r="M32" s="7">
        <v>4.0</v>
      </c>
    </row>
    <row r="33">
      <c r="A33" s="1">
        <v>16.0</v>
      </c>
      <c r="B33" s="2" t="s">
        <v>29</v>
      </c>
      <c r="C33" s="2">
        <v>2.0</v>
      </c>
      <c r="D33" s="49" t="s">
        <v>100</v>
      </c>
      <c r="E33" s="49" t="s">
        <v>31</v>
      </c>
      <c r="F33" s="49">
        <v>20.0</v>
      </c>
      <c r="G33" s="50">
        <v>66.0</v>
      </c>
      <c r="H33" s="62">
        <v>0.3611111111111111</v>
      </c>
      <c r="I33" s="62">
        <v>0.558558558558558</v>
      </c>
      <c r="J33" s="62">
        <v>0.104053791777006</v>
      </c>
      <c r="K33" s="7">
        <v>3.0</v>
      </c>
      <c r="L33" s="7">
        <v>6.0</v>
      </c>
      <c r="M33" s="7">
        <v>4.0</v>
      </c>
    </row>
    <row r="34">
      <c r="A34" s="1"/>
      <c r="B34" s="2"/>
      <c r="C34" s="2"/>
      <c r="D34" s="49" t="s">
        <v>147</v>
      </c>
      <c r="E34" s="49" t="s">
        <v>31</v>
      </c>
      <c r="F34" s="49">
        <v>11.0</v>
      </c>
      <c r="G34" s="50">
        <v>34.0</v>
      </c>
      <c r="H34" s="62">
        <v>0.18333333333333332</v>
      </c>
      <c r="I34" s="62">
        <v>0.543859649122807</v>
      </c>
      <c r="J34" s="62">
        <v>0.0296201263463168</v>
      </c>
      <c r="K34" s="7">
        <v>9.0</v>
      </c>
      <c r="L34" s="7">
        <v>8.0</v>
      </c>
      <c r="M34" s="7">
        <v>5.0</v>
      </c>
    </row>
    <row r="35">
      <c r="A35" s="1">
        <v>17.0</v>
      </c>
      <c r="B35" s="2" t="s">
        <v>30</v>
      </c>
      <c r="C35" s="2">
        <v>3.0</v>
      </c>
      <c r="D35" s="49" t="s">
        <v>103</v>
      </c>
      <c r="E35" s="49" t="s">
        <v>31</v>
      </c>
      <c r="F35" s="49">
        <v>11.0</v>
      </c>
      <c r="G35" s="50">
        <v>41.0</v>
      </c>
      <c r="H35" s="62">
        <v>0.5063291139240507</v>
      </c>
      <c r="I35" s="62">
        <v>0.56060606060606</v>
      </c>
      <c r="J35" s="62">
        <v>0.148273273273273</v>
      </c>
      <c r="K35" s="7">
        <v>2.0</v>
      </c>
      <c r="L35" s="7">
        <v>4.0</v>
      </c>
      <c r="M35" s="7">
        <v>4.0</v>
      </c>
    </row>
    <row r="36">
      <c r="A36" s="1"/>
      <c r="B36" s="2"/>
      <c r="C36" s="2"/>
      <c r="D36" s="49" t="s">
        <v>148</v>
      </c>
      <c r="E36" s="49" t="s">
        <v>31</v>
      </c>
      <c r="F36" s="49">
        <v>12.0</v>
      </c>
      <c r="G36" s="50">
        <v>26.0</v>
      </c>
      <c r="H36" s="62">
        <v>0.31645569620253167</v>
      </c>
      <c r="I36" s="62">
        <v>0.569230769230769</v>
      </c>
      <c r="J36" s="62">
        <v>0.210585585585585</v>
      </c>
      <c r="K36" s="7">
        <v>5.0</v>
      </c>
      <c r="L36" s="7">
        <v>4.0</v>
      </c>
      <c r="M36" s="7">
        <v>2.0</v>
      </c>
    </row>
    <row r="37">
      <c r="A37" s="1"/>
      <c r="B37" s="2"/>
      <c r="C37" s="2"/>
      <c r="D37" s="49" t="s">
        <v>13</v>
      </c>
      <c r="E37" s="49" t="s">
        <v>31</v>
      </c>
      <c r="F37" s="49">
        <v>6.0</v>
      </c>
      <c r="G37" s="50">
        <v>11.0</v>
      </c>
      <c r="H37" s="62">
        <v>0.12658227848101267</v>
      </c>
      <c r="I37" s="62">
        <v>0.474358974358974</v>
      </c>
      <c r="J37" s="62">
        <v>0.0659409409409409</v>
      </c>
      <c r="K37" s="7">
        <v>8.0</v>
      </c>
      <c r="L37" s="7">
        <v>8.0</v>
      </c>
      <c r="M37" s="7">
        <v>7.0</v>
      </c>
    </row>
    <row r="38">
      <c r="A38" s="1">
        <v>18.0</v>
      </c>
      <c r="B38" s="2" t="s">
        <v>32</v>
      </c>
      <c r="C38" s="2">
        <v>2.0</v>
      </c>
      <c r="D38" s="49" t="s">
        <v>105</v>
      </c>
      <c r="E38" s="49" t="s">
        <v>31</v>
      </c>
      <c r="F38" s="49">
        <v>10.0</v>
      </c>
      <c r="G38" s="50">
        <v>53.0</v>
      </c>
      <c r="H38" s="62">
        <v>0.46017699115044247</v>
      </c>
      <c r="I38" s="62">
        <v>0.481481481481481</v>
      </c>
      <c r="J38" s="62">
        <v>0.0303670186023127</v>
      </c>
      <c r="K38" s="7">
        <v>3.0</v>
      </c>
      <c r="L38" s="7">
        <v>4.0</v>
      </c>
      <c r="M38" s="7">
        <v>10.0</v>
      </c>
    </row>
    <row r="39">
      <c r="A39" s="1"/>
      <c r="B39" s="2"/>
      <c r="C39" s="2"/>
      <c r="D39" s="49" t="s">
        <v>13</v>
      </c>
      <c r="E39" s="49" t="s">
        <v>31</v>
      </c>
      <c r="F39" s="49">
        <v>8.0</v>
      </c>
      <c r="G39" s="50">
        <v>47.0</v>
      </c>
      <c r="H39" s="62">
        <v>0.40707964601769914</v>
      </c>
      <c r="I39" s="62">
        <v>0.448275862068965</v>
      </c>
      <c r="J39" s="62">
        <v>0.0530920060331825</v>
      </c>
      <c r="K39" s="7">
        <v>5.0</v>
      </c>
      <c r="L39" s="7">
        <v>10.0</v>
      </c>
      <c r="M39" s="7">
        <v>7.0</v>
      </c>
    </row>
    <row r="40">
      <c r="A40" s="1">
        <v>19.0</v>
      </c>
      <c r="B40" s="2" t="s">
        <v>33</v>
      </c>
      <c r="C40" s="2">
        <v>3.0</v>
      </c>
      <c r="D40" s="49" t="s">
        <v>149</v>
      </c>
      <c r="E40" s="49" t="s">
        <v>31</v>
      </c>
      <c r="F40" s="49">
        <v>18.0</v>
      </c>
      <c r="G40" s="50">
        <v>63.0</v>
      </c>
      <c r="H40" s="62">
        <v>0.45925925925925926</v>
      </c>
      <c r="I40" s="62">
        <v>0.65</v>
      </c>
      <c r="J40" s="62">
        <v>0.214415311783732</v>
      </c>
      <c r="K40" s="7">
        <v>2.0</v>
      </c>
      <c r="L40" s="7">
        <v>2.0</v>
      </c>
      <c r="M40" s="7">
        <v>2.0</v>
      </c>
    </row>
    <row r="41">
      <c r="A41" s="1"/>
      <c r="B41" s="2"/>
      <c r="C41" s="2"/>
      <c r="D41" s="49" t="s">
        <v>13</v>
      </c>
      <c r="E41" s="49" t="s">
        <v>31</v>
      </c>
      <c r="F41" s="49">
        <v>13.0</v>
      </c>
      <c r="G41" s="50">
        <v>53.0</v>
      </c>
      <c r="H41" s="62">
        <v>0.3851851851851852</v>
      </c>
      <c r="I41" s="62">
        <v>0.6</v>
      </c>
      <c r="J41" s="62">
        <v>0.0433284064863012</v>
      </c>
      <c r="K41" s="7">
        <v>3.0</v>
      </c>
      <c r="L41" s="7">
        <v>4.0</v>
      </c>
      <c r="M41" s="7">
        <v>5.0</v>
      </c>
    </row>
    <row r="42">
      <c r="A42" s="1"/>
      <c r="B42" s="2"/>
      <c r="C42" s="2"/>
      <c r="D42" s="49" t="s">
        <v>108</v>
      </c>
      <c r="E42" s="49" t="s">
        <v>31</v>
      </c>
      <c r="F42" s="49">
        <v>12.0</v>
      </c>
      <c r="G42" s="50">
        <v>43.0</v>
      </c>
      <c r="H42" s="62">
        <v>0.3111111111111111</v>
      </c>
      <c r="I42" s="62">
        <v>0.59090909090909</v>
      </c>
      <c r="J42" s="62">
        <v>0.0241961741961741</v>
      </c>
      <c r="K42" s="7">
        <v>4.0</v>
      </c>
      <c r="L42" s="7">
        <v>6.0</v>
      </c>
      <c r="M42" s="7">
        <v>7.0</v>
      </c>
    </row>
    <row r="43">
      <c r="A43" s="1">
        <v>20.0</v>
      </c>
      <c r="B43" s="2" t="s">
        <v>34</v>
      </c>
      <c r="C43" s="2">
        <v>3.0</v>
      </c>
      <c r="D43" s="49" t="s">
        <v>111</v>
      </c>
      <c r="E43" s="49" t="s">
        <v>31</v>
      </c>
      <c r="F43" s="49">
        <v>14.0</v>
      </c>
      <c r="G43" s="50">
        <v>40.0</v>
      </c>
      <c r="H43" s="62">
        <v>0.38613861386138615</v>
      </c>
      <c r="I43" s="62">
        <v>0.575</v>
      </c>
      <c r="J43" s="62">
        <v>0.115540114743013</v>
      </c>
      <c r="K43" s="7">
        <v>3.0</v>
      </c>
      <c r="L43" s="7">
        <v>2.0</v>
      </c>
      <c r="M43" s="7">
        <v>2.0</v>
      </c>
    </row>
    <row r="44">
      <c r="A44" s="1"/>
      <c r="B44" s="2"/>
      <c r="C44" s="2"/>
      <c r="D44" s="49" t="s">
        <v>150</v>
      </c>
      <c r="E44" s="49" t="s">
        <v>31</v>
      </c>
      <c r="F44" s="49">
        <v>11.0</v>
      </c>
      <c r="G44" s="50">
        <v>34.0</v>
      </c>
      <c r="H44" s="62">
        <v>0.32673267326732675</v>
      </c>
      <c r="I44" s="62">
        <v>0.541176470588235</v>
      </c>
      <c r="J44" s="62">
        <v>0.0799764379474524</v>
      </c>
      <c r="K44" s="7">
        <v>5.0</v>
      </c>
      <c r="L44" s="7">
        <v>4.0</v>
      </c>
      <c r="M44" s="7">
        <v>5.0</v>
      </c>
    </row>
    <row r="45">
      <c r="A45" s="1"/>
      <c r="B45" s="2"/>
      <c r="C45" s="2"/>
      <c r="D45" s="3" t="s">
        <v>13</v>
      </c>
      <c r="E45" s="3" t="s">
        <v>31</v>
      </c>
      <c r="F45" s="3">
        <v>9.0</v>
      </c>
      <c r="G45" s="4">
        <v>20.0</v>
      </c>
      <c r="H45" s="5">
        <f>(G45-1)/101</f>
        <v>0.1881188119</v>
      </c>
      <c r="I45" s="5">
        <v>0.516853932584269</v>
      </c>
      <c r="J45" s="5">
        <v>0.0350134889265324</v>
      </c>
      <c r="K45" s="7">
        <v>6.0</v>
      </c>
      <c r="L45" s="7">
        <v>6.0</v>
      </c>
      <c r="M45" s="7">
        <v>8.0</v>
      </c>
    </row>
    <row r="46">
      <c r="A46" s="1">
        <v>21.0</v>
      </c>
      <c r="B46" s="2" t="s">
        <v>35</v>
      </c>
      <c r="C46" s="2">
        <v>2.0</v>
      </c>
      <c r="D46" s="49" t="s">
        <v>114</v>
      </c>
      <c r="E46" s="49" t="s">
        <v>31</v>
      </c>
      <c r="F46" s="49">
        <v>20.0</v>
      </c>
      <c r="G46" s="50">
        <v>49.0</v>
      </c>
      <c r="H46" s="62">
        <v>0.34285714285714286</v>
      </c>
      <c r="I46" s="62">
        <v>0.597701149425287</v>
      </c>
      <c r="J46" s="62">
        <v>0.0480230553759965</v>
      </c>
      <c r="K46" s="7">
        <v>4.0</v>
      </c>
      <c r="L46" s="7">
        <v>3.0</v>
      </c>
      <c r="M46" s="7">
        <v>3.0</v>
      </c>
    </row>
    <row r="47">
      <c r="A47" s="1"/>
      <c r="B47" s="2"/>
      <c r="C47" s="2"/>
      <c r="D47" s="49" t="s">
        <v>151</v>
      </c>
      <c r="E47" s="49" t="s">
        <v>31</v>
      </c>
      <c r="F47" s="49">
        <v>14.0</v>
      </c>
      <c r="G47" s="50">
        <v>26.0</v>
      </c>
      <c r="H47" s="62">
        <v>0.17857142857142858</v>
      </c>
      <c r="I47" s="62">
        <v>0.559139784946236</v>
      </c>
      <c r="J47" s="62">
        <v>0.0132831765184706</v>
      </c>
      <c r="K47" s="7">
        <v>9.0</v>
      </c>
      <c r="L47" s="7">
        <v>4.0</v>
      </c>
      <c r="M47" s="7">
        <v>8.0</v>
      </c>
    </row>
    <row r="48">
      <c r="A48" s="1">
        <v>22.0</v>
      </c>
      <c r="B48" s="2" t="s">
        <v>36</v>
      </c>
      <c r="C48" s="2">
        <v>2.0</v>
      </c>
      <c r="D48" s="3" t="s">
        <v>13</v>
      </c>
      <c r="E48" s="3" t="s">
        <v>31</v>
      </c>
      <c r="F48" s="3">
        <v>11.0</v>
      </c>
      <c r="G48" s="4">
        <v>48.0</v>
      </c>
      <c r="H48" s="5">
        <f>(G48-1)/119</f>
        <v>0.3949579832</v>
      </c>
      <c r="I48" s="5">
        <v>0.514018691588785</v>
      </c>
      <c r="J48" s="5">
        <v>0.0547407941852386</v>
      </c>
      <c r="K48" s="7">
        <v>3.0</v>
      </c>
      <c r="L48" s="7">
        <v>6.0</v>
      </c>
      <c r="M48" s="7">
        <v>4.0</v>
      </c>
    </row>
    <row r="49">
      <c r="A49" s="1"/>
      <c r="B49" s="2"/>
      <c r="C49" s="2"/>
      <c r="D49" s="49" t="s">
        <v>117</v>
      </c>
      <c r="E49" s="49" t="s">
        <v>31</v>
      </c>
      <c r="F49" s="49">
        <v>13.0</v>
      </c>
      <c r="G49" s="50">
        <v>39.0</v>
      </c>
      <c r="H49" s="62">
        <v>0.31932773109243695</v>
      </c>
      <c r="I49" s="62">
        <v>0.544554455445544</v>
      </c>
      <c r="J49" s="62">
        <v>0.0801686173908396</v>
      </c>
      <c r="K49" s="7">
        <v>4.0</v>
      </c>
      <c r="L49" s="7">
        <v>3.0</v>
      </c>
      <c r="M49" s="7">
        <v>2.0</v>
      </c>
    </row>
    <row r="50">
      <c r="A50" s="1">
        <v>23.0</v>
      </c>
      <c r="B50" s="2" t="s">
        <v>37</v>
      </c>
      <c r="C50" s="2">
        <v>3.0</v>
      </c>
      <c r="D50" s="11" t="s">
        <v>13</v>
      </c>
      <c r="E50" s="11" t="s">
        <v>31</v>
      </c>
      <c r="F50" s="11">
        <v>16.0</v>
      </c>
      <c r="G50" s="12">
        <v>79.0</v>
      </c>
      <c r="H50" s="13">
        <f t="shared" ref="H50:H51" si="1">(G50-1)/88</f>
        <v>0.8863636364</v>
      </c>
      <c r="I50" s="13">
        <v>0.620689655172413</v>
      </c>
      <c r="J50" s="13">
        <v>0.121566000137428</v>
      </c>
      <c r="K50" s="7">
        <v>2.0</v>
      </c>
      <c r="L50" s="7">
        <v>2.0</v>
      </c>
      <c r="M50" s="7">
        <v>2.0</v>
      </c>
    </row>
    <row r="51">
      <c r="A51" s="1"/>
      <c r="B51" s="2"/>
      <c r="C51" s="2"/>
      <c r="D51" s="3" t="s">
        <v>43</v>
      </c>
      <c r="E51" s="3" t="s">
        <v>31</v>
      </c>
      <c r="F51" s="3">
        <v>13.0</v>
      </c>
      <c r="G51" s="4">
        <v>45.0</v>
      </c>
      <c r="H51" s="5">
        <f t="shared" si="1"/>
        <v>0.5</v>
      </c>
      <c r="I51" s="5">
        <v>0.610169491525423</v>
      </c>
      <c r="J51" s="5">
        <v>0.0767934446505874</v>
      </c>
      <c r="K51" s="7">
        <v>4.0</v>
      </c>
      <c r="L51" s="7">
        <v>3.0</v>
      </c>
      <c r="M51" s="7">
        <v>5.0</v>
      </c>
    </row>
    <row r="52">
      <c r="A52" s="1"/>
      <c r="B52" s="2"/>
      <c r="C52" s="2"/>
      <c r="D52" s="49" t="s">
        <v>152</v>
      </c>
      <c r="E52" s="49" t="s">
        <v>31</v>
      </c>
      <c r="F52" s="49">
        <v>9.0</v>
      </c>
      <c r="G52" s="50">
        <v>22.0</v>
      </c>
      <c r="H52" s="62">
        <v>0.23863636363636365</v>
      </c>
      <c r="I52" s="62">
        <v>0.545454545454545</v>
      </c>
      <c r="J52" s="62">
        <v>0.00584415584415584</v>
      </c>
      <c r="K52" s="7">
        <v>7.0</v>
      </c>
      <c r="L52" s="7">
        <v>7.0</v>
      </c>
      <c r="M52" s="7">
        <v>10.0</v>
      </c>
    </row>
    <row r="53">
      <c r="A53" s="1">
        <v>24.0</v>
      </c>
      <c r="B53" s="2" t="s">
        <v>38</v>
      </c>
      <c r="C53" s="2"/>
      <c r="D53" s="49" t="s">
        <v>125</v>
      </c>
      <c r="E53" s="49" t="s">
        <v>31</v>
      </c>
      <c r="F53" s="49">
        <v>11.0</v>
      </c>
      <c r="G53" s="50">
        <v>40.0</v>
      </c>
      <c r="H53" s="62">
        <v>0.46987951807228917</v>
      </c>
      <c r="I53" s="62">
        <v>0.552941176470588</v>
      </c>
      <c r="J53" s="62">
        <v>0.0411171314039029</v>
      </c>
      <c r="K53" s="7">
        <v>2.0</v>
      </c>
      <c r="L53" s="7">
        <v>7.0</v>
      </c>
      <c r="M53" s="7">
        <v>5.0</v>
      </c>
    </row>
    <row r="54">
      <c r="A54" s="1"/>
      <c r="B54" s="2"/>
      <c r="C54" s="2"/>
      <c r="D54" s="3" t="s">
        <v>43</v>
      </c>
      <c r="E54" s="3" t="s">
        <v>31</v>
      </c>
      <c r="F54" s="3">
        <v>8.0</v>
      </c>
      <c r="G54" s="4">
        <v>24.0</v>
      </c>
      <c r="H54" s="5">
        <f>(G54-1)/83</f>
        <v>0.2771084337</v>
      </c>
      <c r="I54" s="5">
        <v>0.516483516483516</v>
      </c>
      <c r="J54" s="5">
        <v>0.0428615479494295</v>
      </c>
      <c r="K54" s="7">
        <v>6.0</v>
      </c>
      <c r="L54" s="7">
        <v>10.0</v>
      </c>
      <c r="M54" s="7">
        <v>6.0</v>
      </c>
    </row>
    <row r="55">
      <c r="A55" s="1">
        <v>25.0</v>
      </c>
      <c r="B55" s="2" t="s">
        <v>39</v>
      </c>
      <c r="C55" s="2">
        <v>4.0</v>
      </c>
      <c r="D55" s="49" t="s">
        <v>153</v>
      </c>
      <c r="E55" s="49" t="s">
        <v>31</v>
      </c>
      <c r="F55" s="49">
        <v>13.0</v>
      </c>
      <c r="G55" s="50">
        <v>85.0</v>
      </c>
      <c r="H55" s="62">
        <v>0.4421052631578947</v>
      </c>
      <c r="I55" s="62">
        <v>0.644444444444444</v>
      </c>
      <c r="J55" s="62">
        <v>0.134530207067152</v>
      </c>
      <c r="K55" s="7">
        <v>2.0</v>
      </c>
      <c r="L55" s="7">
        <v>2.0</v>
      </c>
      <c r="M55" s="7">
        <v>3.0</v>
      </c>
    </row>
    <row r="56">
      <c r="A56" s="49"/>
      <c r="B56" s="49"/>
      <c r="C56" s="49"/>
      <c r="D56" s="49" t="s">
        <v>125</v>
      </c>
      <c r="E56" s="49" t="s">
        <v>31</v>
      </c>
      <c r="F56" s="49">
        <v>14.0</v>
      </c>
      <c r="G56" s="49">
        <v>63.0</v>
      </c>
      <c r="H56" s="62">
        <v>0.3263157894736842</v>
      </c>
      <c r="I56" s="62">
        <v>0.644444444444444</v>
      </c>
      <c r="J56" s="62">
        <v>0.164194193873996</v>
      </c>
      <c r="K56" s="7">
        <v>2.0</v>
      </c>
      <c r="L56" s="7">
        <v>2.0</v>
      </c>
      <c r="M56" s="7">
        <v>3.0</v>
      </c>
    </row>
    <row r="57">
      <c r="A57" s="49"/>
      <c r="B57" s="49"/>
      <c r="C57" s="49"/>
      <c r="D57" s="49" t="s">
        <v>43</v>
      </c>
      <c r="E57" s="49" t="s">
        <v>31</v>
      </c>
      <c r="F57" s="49">
        <v>5.0</v>
      </c>
      <c r="G57" s="49">
        <v>46.0</v>
      </c>
      <c r="H57" s="62">
        <f t="shared" ref="H57:H58" si="2">(G57-1)/190</f>
        <v>0.2368421053</v>
      </c>
      <c r="I57" s="62">
        <v>0.5</v>
      </c>
      <c r="J57" s="62">
        <v>0.0</v>
      </c>
      <c r="K57" s="7">
        <v>4.0</v>
      </c>
      <c r="L57" s="7">
        <v>14.0</v>
      </c>
      <c r="M57" s="7">
        <v>19.0</v>
      </c>
    </row>
    <row r="58">
      <c r="A58" s="49"/>
      <c r="B58" s="49"/>
      <c r="C58" s="49"/>
      <c r="D58" s="49" t="s">
        <v>154</v>
      </c>
      <c r="E58" s="49" t="s">
        <v>31</v>
      </c>
      <c r="F58" s="49">
        <v>5.0</v>
      </c>
      <c r="G58" s="49">
        <v>29.0</v>
      </c>
      <c r="H58" s="62">
        <f t="shared" si="2"/>
        <v>0.1473684211</v>
      </c>
      <c r="I58" s="5">
        <v>0.508771929824561</v>
      </c>
      <c r="J58" s="5">
        <v>0.00234576589256392</v>
      </c>
      <c r="K58" s="57">
        <v>9.0</v>
      </c>
      <c r="L58" s="57">
        <v>13.0</v>
      </c>
      <c r="M58" s="57">
        <v>13.0</v>
      </c>
    </row>
    <row r="59">
      <c r="J59" s="64"/>
      <c r="K59" s="59"/>
      <c r="L59" s="59"/>
      <c r="M59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88"/>
    <col customWidth="1" min="12" max="12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>
        <v>1.0</v>
      </c>
      <c r="B2" s="2" t="s">
        <v>12</v>
      </c>
      <c r="C2" s="49" t="s">
        <v>12</v>
      </c>
      <c r="D2" s="49" t="s">
        <v>14</v>
      </c>
      <c r="E2" s="49">
        <v>13.0</v>
      </c>
      <c r="F2" s="50">
        <v>23.0</v>
      </c>
      <c r="G2" s="53" t="s">
        <v>155</v>
      </c>
      <c r="H2" s="53" t="s">
        <v>156</v>
      </c>
      <c r="I2" s="53" t="s">
        <v>157</v>
      </c>
      <c r="J2" s="7">
        <v>4.0</v>
      </c>
      <c r="K2" s="7">
        <v>2.0</v>
      </c>
      <c r="L2" s="7">
        <v>2.0</v>
      </c>
    </row>
    <row r="3">
      <c r="A3" s="1"/>
      <c r="B3" s="2" t="s">
        <v>15</v>
      </c>
      <c r="C3" s="49" t="s">
        <v>158</v>
      </c>
      <c r="D3" s="49" t="s">
        <v>14</v>
      </c>
      <c r="E3" s="49">
        <v>13.0</v>
      </c>
      <c r="F3" s="50">
        <v>26.0</v>
      </c>
      <c r="G3" s="53" t="s">
        <v>79</v>
      </c>
      <c r="H3" s="53" t="s">
        <v>119</v>
      </c>
      <c r="I3" s="53" t="s">
        <v>159</v>
      </c>
      <c r="J3" s="7">
        <v>4.0</v>
      </c>
      <c r="K3" s="7">
        <v>9.0</v>
      </c>
      <c r="L3" s="7">
        <v>4.0</v>
      </c>
    </row>
    <row r="4">
      <c r="A4" s="1">
        <v>2.0</v>
      </c>
      <c r="B4" s="2" t="s">
        <v>15</v>
      </c>
      <c r="C4" s="49" t="s">
        <v>132</v>
      </c>
      <c r="D4" s="49" t="s">
        <v>31</v>
      </c>
      <c r="E4" s="49">
        <v>7.0</v>
      </c>
      <c r="F4" s="50">
        <v>19.0</v>
      </c>
      <c r="G4" s="53" t="s">
        <v>104</v>
      </c>
      <c r="H4" s="53" t="s">
        <v>160</v>
      </c>
      <c r="I4" s="53" t="s">
        <v>161</v>
      </c>
      <c r="J4" s="7">
        <v>5.0</v>
      </c>
      <c r="K4" s="7">
        <v>11.0</v>
      </c>
      <c r="L4" s="7">
        <v>6.0</v>
      </c>
    </row>
    <row r="5">
      <c r="A5" s="1">
        <v>3.0</v>
      </c>
      <c r="B5" s="2" t="s">
        <v>16</v>
      </c>
      <c r="C5" s="49" t="s">
        <v>162</v>
      </c>
      <c r="D5" s="49" t="s">
        <v>14</v>
      </c>
      <c r="E5" s="49">
        <v>19.0</v>
      </c>
      <c r="F5" s="50">
        <v>54.0</v>
      </c>
      <c r="G5" s="53" t="s">
        <v>163</v>
      </c>
      <c r="H5" s="53" t="s">
        <v>97</v>
      </c>
      <c r="I5" s="53" t="s">
        <v>157</v>
      </c>
      <c r="J5" s="7">
        <v>2.0</v>
      </c>
      <c r="K5" s="7">
        <v>5.0</v>
      </c>
      <c r="L5" s="7">
        <v>2.0</v>
      </c>
    </row>
    <row r="6">
      <c r="A6" s="1">
        <v>4.0</v>
      </c>
      <c r="B6" s="2" t="s">
        <v>17</v>
      </c>
      <c r="C6" s="49" t="s">
        <v>164</v>
      </c>
      <c r="D6" s="49" t="s">
        <v>14</v>
      </c>
      <c r="E6" s="49">
        <v>23.0</v>
      </c>
      <c r="F6" s="50">
        <v>57.0</v>
      </c>
      <c r="G6" s="53" t="s">
        <v>156</v>
      </c>
      <c r="H6" s="53" t="s">
        <v>110</v>
      </c>
      <c r="I6" s="53" t="s">
        <v>67</v>
      </c>
      <c r="J6" s="7">
        <v>2.0</v>
      </c>
      <c r="K6" s="7">
        <v>5.0</v>
      </c>
      <c r="L6" s="7">
        <v>2.0</v>
      </c>
    </row>
    <row r="7">
      <c r="A7" s="1">
        <v>5.0</v>
      </c>
      <c r="B7" s="52" t="s">
        <v>18</v>
      </c>
      <c r="C7" s="49" t="s">
        <v>165</v>
      </c>
      <c r="D7" s="49" t="s">
        <v>14</v>
      </c>
      <c r="E7" s="49">
        <v>10.0</v>
      </c>
      <c r="F7" s="50">
        <v>21.0</v>
      </c>
      <c r="G7" s="53" t="s">
        <v>79</v>
      </c>
      <c r="H7" s="53" t="s">
        <v>106</v>
      </c>
      <c r="I7" s="53" t="s">
        <v>166</v>
      </c>
      <c r="J7" s="7">
        <v>4.0</v>
      </c>
      <c r="K7" s="7">
        <v>10.0</v>
      </c>
      <c r="L7" s="7">
        <v>6.0</v>
      </c>
    </row>
    <row r="8">
      <c r="A8" s="1">
        <v>6.0</v>
      </c>
      <c r="B8" s="52" t="s">
        <v>19</v>
      </c>
      <c r="C8" s="49" t="s">
        <v>165</v>
      </c>
      <c r="D8" s="49" t="s">
        <v>14</v>
      </c>
      <c r="E8" s="49">
        <v>20.0</v>
      </c>
      <c r="F8" s="50">
        <v>55.0</v>
      </c>
      <c r="G8" s="53" t="s">
        <v>109</v>
      </c>
      <c r="H8" s="53" t="s">
        <v>163</v>
      </c>
      <c r="I8" s="53" t="s">
        <v>127</v>
      </c>
      <c r="J8" s="7">
        <v>2.0</v>
      </c>
      <c r="K8" s="7">
        <v>4.0</v>
      </c>
      <c r="L8" s="7">
        <v>4.0</v>
      </c>
    </row>
    <row r="9">
      <c r="A9" s="1">
        <v>7.0</v>
      </c>
      <c r="B9" s="2" t="s">
        <v>20</v>
      </c>
      <c r="C9" s="49" t="s">
        <v>165</v>
      </c>
      <c r="D9" s="49" t="s">
        <v>14</v>
      </c>
      <c r="E9" s="49">
        <v>16.0</v>
      </c>
      <c r="F9" s="50">
        <v>38.0</v>
      </c>
      <c r="G9" s="53" t="s">
        <v>167</v>
      </c>
      <c r="H9" s="53" t="s">
        <v>168</v>
      </c>
      <c r="I9" s="53" t="s">
        <v>102</v>
      </c>
      <c r="J9" s="7">
        <v>2.0</v>
      </c>
      <c r="K9" s="7">
        <v>3.0</v>
      </c>
      <c r="L9" s="7">
        <v>4.0</v>
      </c>
    </row>
    <row r="10">
      <c r="A10" s="1">
        <v>8.0</v>
      </c>
      <c r="B10" s="2" t="s">
        <v>21</v>
      </c>
      <c r="C10" s="49" t="s">
        <v>169</v>
      </c>
      <c r="D10" s="49" t="s">
        <v>14</v>
      </c>
      <c r="E10" s="49">
        <v>10.0</v>
      </c>
      <c r="F10" s="50">
        <v>33.0</v>
      </c>
      <c r="G10" s="53" t="s">
        <v>170</v>
      </c>
      <c r="H10" s="53" t="s">
        <v>168</v>
      </c>
      <c r="I10" s="53" t="s">
        <v>166</v>
      </c>
      <c r="J10" s="7">
        <v>3.0</v>
      </c>
      <c r="K10" s="7">
        <v>6.0</v>
      </c>
      <c r="L10" s="7">
        <v>4.0</v>
      </c>
    </row>
    <row r="11">
      <c r="A11" s="1">
        <v>9.0</v>
      </c>
      <c r="B11" s="2" t="s">
        <v>22</v>
      </c>
      <c r="C11" s="49" t="s">
        <v>171</v>
      </c>
      <c r="D11" s="49" t="s">
        <v>14</v>
      </c>
      <c r="E11" s="49">
        <v>13.0</v>
      </c>
      <c r="F11" s="50">
        <v>39.0</v>
      </c>
      <c r="G11" s="53" t="s">
        <v>128</v>
      </c>
      <c r="H11" s="53" t="s">
        <v>126</v>
      </c>
      <c r="I11" s="53" t="s">
        <v>92</v>
      </c>
      <c r="J11" s="7">
        <v>3.0</v>
      </c>
      <c r="K11" s="7">
        <v>2.0</v>
      </c>
      <c r="L11" s="7">
        <v>2.0</v>
      </c>
    </row>
    <row r="12">
      <c r="A12" s="1">
        <v>10.0</v>
      </c>
      <c r="B12" s="2" t="s">
        <v>23</v>
      </c>
      <c r="C12" s="49" t="s">
        <v>172</v>
      </c>
      <c r="D12" s="49" t="s">
        <v>14</v>
      </c>
      <c r="E12" s="49">
        <v>12.0</v>
      </c>
      <c r="F12" s="50">
        <v>29.0</v>
      </c>
      <c r="G12" s="53" t="s">
        <v>173</v>
      </c>
      <c r="H12" s="53" t="s">
        <v>156</v>
      </c>
      <c r="I12" s="53" t="s">
        <v>102</v>
      </c>
      <c r="J12" s="7">
        <v>3.0</v>
      </c>
      <c r="K12" s="7">
        <v>5.0</v>
      </c>
      <c r="L12" s="7">
        <v>5.0</v>
      </c>
    </row>
    <row r="13">
      <c r="A13" s="1">
        <v>11.0</v>
      </c>
      <c r="B13" s="2" t="s">
        <v>24</v>
      </c>
      <c r="C13" s="49" t="s">
        <v>174</v>
      </c>
      <c r="D13" s="49" t="s">
        <v>14</v>
      </c>
      <c r="E13" s="49">
        <v>18.0</v>
      </c>
      <c r="F13" s="50">
        <v>42.0</v>
      </c>
      <c r="G13" s="53" t="s">
        <v>106</v>
      </c>
      <c r="H13" s="53" t="s">
        <v>175</v>
      </c>
      <c r="I13" s="53" t="s">
        <v>176</v>
      </c>
      <c r="J13" s="7">
        <v>2.0</v>
      </c>
      <c r="K13" s="7">
        <v>4.0</v>
      </c>
      <c r="L13" s="7">
        <v>2.0</v>
      </c>
    </row>
    <row r="14">
      <c r="A14" s="1">
        <v>12.0</v>
      </c>
      <c r="B14" s="2" t="s">
        <v>25</v>
      </c>
      <c r="C14" s="49" t="s">
        <v>177</v>
      </c>
      <c r="D14" s="49" t="s">
        <v>14</v>
      </c>
      <c r="E14" s="49">
        <v>12.0</v>
      </c>
      <c r="F14" s="50">
        <v>36.0</v>
      </c>
      <c r="G14" s="53" t="s">
        <v>128</v>
      </c>
      <c r="H14" s="53" t="s">
        <v>156</v>
      </c>
      <c r="I14" s="53" t="s">
        <v>77</v>
      </c>
      <c r="J14" s="7">
        <v>3.0</v>
      </c>
      <c r="K14" s="7">
        <v>8.0</v>
      </c>
      <c r="L14" s="7">
        <v>6.0</v>
      </c>
    </row>
    <row r="15">
      <c r="A15" s="1">
        <v>13.0</v>
      </c>
      <c r="B15" s="2" t="s">
        <v>26</v>
      </c>
      <c r="C15" s="49" t="s">
        <v>178</v>
      </c>
      <c r="D15" s="49" t="s">
        <v>14</v>
      </c>
      <c r="E15" s="49">
        <v>20.0</v>
      </c>
      <c r="F15" s="50">
        <v>55.0</v>
      </c>
      <c r="G15" s="51" t="s">
        <v>179</v>
      </c>
      <c r="H15" s="51" t="s">
        <v>180</v>
      </c>
      <c r="I15" s="51" t="s">
        <v>181</v>
      </c>
      <c r="J15" s="7">
        <v>2.0</v>
      </c>
      <c r="K15" s="7">
        <v>2.0</v>
      </c>
      <c r="L15" s="7">
        <v>4.0</v>
      </c>
    </row>
    <row r="16">
      <c r="A16" s="1">
        <v>14.0</v>
      </c>
      <c r="B16" s="2" t="s">
        <v>95</v>
      </c>
      <c r="C16" s="49" t="s">
        <v>182</v>
      </c>
      <c r="D16" s="49" t="s">
        <v>14</v>
      </c>
      <c r="E16" s="49">
        <v>24.0</v>
      </c>
      <c r="F16" s="50">
        <v>87.0</v>
      </c>
      <c r="G16" s="51" t="s">
        <v>183</v>
      </c>
      <c r="H16" s="51" t="s">
        <v>184</v>
      </c>
      <c r="I16" s="51" t="s">
        <v>185</v>
      </c>
      <c r="J16" s="7">
        <v>2.0</v>
      </c>
      <c r="K16" s="7">
        <v>2.0</v>
      </c>
      <c r="L16" s="7">
        <v>2.0</v>
      </c>
    </row>
    <row r="17">
      <c r="A17" s="1">
        <v>15.0</v>
      </c>
      <c r="B17" s="2" t="s">
        <v>28</v>
      </c>
      <c r="C17" s="49" t="s">
        <v>186</v>
      </c>
      <c r="D17" s="49" t="s">
        <v>14</v>
      </c>
      <c r="E17" s="49">
        <v>20.0</v>
      </c>
      <c r="F17" s="50">
        <v>47.0</v>
      </c>
      <c r="G17" s="53" t="s">
        <v>75</v>
      </c>
      <c r="H17" s="53" t="s">
        <v>116</v>
      </c>
      <c r="I17" s="53" t="s">
        <v>173</v>
      </c>
      <c r="J17" s="7">
        <v>3.0</v>
      </c>
      <c r="K17" s="7">
        <v>2.0</v>
      </c>
      <c r="L17" s="7">
        <v>2.0</v>
      </c>
    </row>
    <row r="18">
      <c r="A18" s="1">
        <v>16.0</v>
      </c>
      <c r="B18" s="2" t="s">
        <v>29</v>
      </c>
      <c r="C18" s="49" t="s">
        <v>187</v>
      </c>
      <c r="D18" s="49" t="s">
        <v>14</v>
      </c>
      <c r="E18" s="49">
        <v>27.0</v>
      </c>
      <c r="F18" s="50">
        <v>124.0</v>
      </c>
      <c r="G18" s="53" t="s">
        <v>188</v>
      </c>
      <c r="H18" s="53" t="s">
        <v>189</v>
      </c>
      <c r="I18" s="53" t="s">
        <v>130</v>
      </c>
      <c r="J18" s="7">
        <v>2.0</v>
      </c>
      <c r="K18" s="7">
        <v>4.0</v>
      </c>
      <c r="L18" s="7">
        <v>2.0</v>
      </c>
    </row>
    <row r="19">
      <c r="A19" s="1">
        <v>17.0</v>
      </c>
      <c r="B19" s="2" t="s">
        <v>190</v>
      </c>
      <c r="C19" s="49" t="s">
        <v>191</v>
      </c>
      <c r="D19" s="49" t="s">
        <v>14</v>
      </c>
      <c r="E19" s="49">
        <v>11.0</v>
      </c>
      <c r="F19" s="50">
        <v>36.0</v>
      </c>
      <c r="G19" s="53" t="s">
        <v>192</v>
      </c>
      <c r="H19" s="53" t="s">
        <v>97</v>
      </c>
      <c r="I19" s="53" t="s">
        <v>79</v>
      </c>
      <c r="J19" s="7">
        <v>3.0</v>
      </c>
      <c r="K19" s="7">
        <v>2.0</v>
      </c>
      <c r="L19" s="7">
        <v>3.0</v>
      </c>
    </row>
    <row r="20">
      <c r="A20" s="1">
        <v>18.0</v>
      </c>
      <c r="B20" s="2" t="s">
        <v>32</v>
      </c>
      <c r="C20" s="49" t="s">
        <v>193</v>
      </c>
      <c r="D20" s="49" t="s">
        <v>14</v>
      </c>
      <c r="E20" s="49">
        <v>15.0</v>
      </c>
      <c r="F20" s="50">
        <v>75.0</v>
      </c>
      <c r="G20" s="53" t="s">
        <v>194</v>
      </c>
      <c r="H20" s="53" t="s">
        <v>88</v>
      </c>
      <c r="I20" s="53" t="s">
        <v>195</v>
      </c>
      <c r="J20" s="7">
        <v>2.0</v>
      </c>
      <c r="K20" s="7">
        <v>3.0</v>
      </c>
      <c r="L20" s="7">
        <v>3.0</v>
      </c>
    </row>
    <row r="21">
      <c r="A21" s="1">
        <v>19.0</v>
      </c>
      <c r="B21" s="2" t="s">
        <v>33</v>
      </c>
      <c r="C21" s="49" t="s">
        <v>149</v>
      </c>
      <c r="D21" s="49" t="s">
        <v>31</v>
      </c>
      <c r="E21" s="49">
        <v>18.0</v>
      </c>
      <c r="F21" s="50">
        <v>63.0</v>
      </c>
      <c r="G21" s="53" t="s">
        <v>106</v>
      </c>
      <c r="H21" s="53" t="s">
        <v>194</v>
      </c>
      <c r="I21" s="53" t="s">
        <v>195</v>
      </c>
      <c r="J21" s="7">
        <v>2.0</v>
      </c>
      <c r="K21" s="7">
        <v>2.0</v>
      </c>
      <c r="L21" s="7">
        <v>2.0</v>
      </c>
    </row>
    <row r="22">
      <c r="A22" s="1">
        <v>20.0</v>
      </c>
      <c r="B22" s="2" t="s">
        <v>34</v>
      </c>
      <c r="C22" s="49" t="s">
        <v>196</v>
      </c>
      <c r="D22" s="49" t="s">
        <v>14</v>
      </c>
      <c r="E22" s="49">
        <v>15.0</v>
      </c>
      <c r="F22" s="50">
        <v>55.0</v>
      </c>
      <c r="G22" s="53" t="s">
        <v>156</v>
      </c>
      <c r="H22" s="53" t="s">
        <v>113</v>
      </c>
      <c r="I22" s="53" t="s">
        <v>102</v>
      </c>
      <c r="J22" s="7">
        <v>2.0</v>
      </c>
      <c r="K22" s="7">
        <v>3.0</v>
      </c>
      <c r="L22" s="7">
        <v>3.0</v>
      </c>
    </row>
    <row r="23">
      <c r="A23" s="1">
        <v>21.0</v>
      </c>
      <c r="B23" s="2" t="s">
        <v>35</v>
      </c>
      <c r="C23" s="49" t="s">
        <v>197</v>
      </c>
      <c r="D23" s="49" t="s">
        <v>14</v>
      </c>
      <c r="E23" s="49">
        <v>23.0</v>
      </c>
      <c r="F23" s="50">
        <v>77.0</v>
      </c>
      <c r="G23" s="62">
        <f>(F23-1)/140</f>
        <v>0.5428571429</v>
      </c>
      <c r="H23" s="53" t="s">
        <v>189</v>
      </c>
      <c r="I23" s="53" t="s">
        <v>198</v>
      </c>
      <c r="J23" s="7">
        <v>2.0</v>
      </c>
      <c r="K23" s="7">
        <v>2.0</v>
      </c>
      <c r="L23" s="7">
        <v>2.0</v>
      </c>
    </row>
    <row r="24">
      <c r="A24" s="1">
        <v>22.0</v>
      </c>
      <c r="B24" s="2" t="s">
        <v>36</v>
      </c>
      <c r="C24" s="49" t="s">
        <v>199</v>
      </c>
      <c r="D24" s="49" t="s">
        <v>14</v>
      </c>
      <c r="E24" s="49">
        <v>17.0</v>
      </c>
      <c r="F24" s="50">
        <v>50.0</v>
      </c>
      <c r="G24" s="62">
        <f>(F24-1)/119</f>
        <v>0.4117647059</v>
      </c>
      <c r="H24" s="53" t="s">
        <v>97</v>
      </c>
      <c r="I24" s="53" t="s">
        <v>166</v>
      </c>
      <c r="J24" s="7">
        <v>2.0</v>
      </c>
      <c r="K24" s="7">
        <v>2.0</v>
      </c>
      <c r="L24" s="7">
        <v>3.0</v>
      </c>
    </row>
    <row r="25">
      <c r="A25" s="1">
        <v>23.0</v>
      </c>
      <c r="B25" s="2" t="s">
        <v>37</v>
      </c>
      <c r="C25" s="49" t="s">
        <v>200</v>
      </c>
      <c r="D25" s="49" t="s">
        <v>14</v>
      </c>
      <c r="E25" s="49">
        <v>13.0</v>
      </c>
      <c r="F25" s="50">
        <v>22.0</v>
      </c>
      <c r="G25" s="62">
        <f>(F25-1)/88</f>
        <v>0.2386363636</v>
      </c>
      <c r="H25" s="53" t="s">
        <v>113</v>
      </c>
      <c r="I25" s="53" t="s">
        <v>201</v>
      </c>
      <c r="J25" s="7">
        <v>6.0</v>
      </c>
      <c r="K25" s="7">
        <v>5.0</v>
      </c>
      <c r="L25" s="7">
        <v>4.0</v>
      </c>
    </row>
    <row r="26">
      <c r="A26" s="1">
        <v>24.0</v>
      </c>
      <c r="B26" s="2" t="s">
        <v>38</v>
      </c>
      <c r="C26" s="49" t="s">
        <v>165</v>
      </c>
      <c r="D26" s="49" t="s">
        <v>14</v>
      </c>
      <c r="E26" s="49">
        <v>21.0</v>
      </c>
      <c r="F26" s="50">
        <v>34.0</v>
      </c>
      <c r="G26" s="62">
        <f>(F26-1)/83</f>
        <v>0.3975903614</v>
      </c>
      <c r="H26" s="53" t="s">
        <v>189</v>
      </c>
      <c r="I26" s="53" t="s">
        <v>79</v>
      </c>
      <c r="J26" s="7">
        <v>4.0</v>
      </c>
      <c r="K26" s="7">
        <v>2.0</v>
      </c>
      <c r="L26" s="7">
        <v>2.0</v>
      </c>
    </row>
    <row r="27">
      <c r="A27" s="1">
        <v>25.0</v>
      </c>
      <c r="B27" s="2" t="s">
        <v>39</v>
      </c>
      <c r="C27" s="49" t="s">
        <v>202</v>
      </c>
      <c r="D27" s="49" t="s">
        <v>14</v>
      </c>
      <c r="E27" s="49">
        <v>10.0</v>
      </c>
      <c r="F27" s="50">
        <v>28.0</v>
      </c>
      <c r="G27" s="62">
        <f>(F27-1)/190</f>
        <v>0.1421052632</v>
      </c>
      <c r="H27" s="53" t="s">
        <v>113</v>
      </c>
      <c r="I27" s="53" t="s">
        <v>77</v>
      </c>
      <c r="J27" s="7">
        <v>10.0</v>
      </c>
      <c r="K27" s="7">
        <v>5.0</v>
      </c>
      <c r="L27" s="7">
        <v>7.0</v>
      </c>
    </row>
  </sheetData>
  <drawing r:id="rId1"/>
</worksheet>
</file>