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h1\OneDrive\Documents\NIST-NIH\Abstracts and Papers\Data in Brief - Biomat\Figure 4\Figure 4F\"/>
    </mc:Choice>
  </mc:AlternateContent>
  <bookViews>
    <workbookView xWindow="0" yWindow="0" windowWidth="28800" windowHeight="12435"/>
  </bookViews>
  <sheets>
    <sheet name="3 Wire Comb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L5" i="1"/>
  <c r="Q35" i="1" l="1"/>
  <c r="P35" i="1"/>
  <c r="O35" i="1"/>
  <c r="N23" i="1"/>
  <c r="N24" i="1"/>
  <c r="N25" i="1"/>
  <c r="L17" i="1"/>
  <c r="M17" i="1"/>
  <c r="N17" i="1"/>
  <c r="L18" i="1"/>
  <c r="O29" i="1" s="1"/>
  <c r="M18" i="1"/>
  <c r="N18" i="1"/>
  <c r="Q31" i="1" l="1"/>
  <c r="P31" i="1"/>
  <c r="O31" i="1"/>
  <c r="N36" i="1" l="1"/>
  <c r="L43" i="1" s="1"/>
  <c r="O30" i="1" l="1"/>
  <c r="O37" i="1" s="1"/>
  <c r="N48" i="1" s="1"/>
  <c r="P30" i="1"/>
  <c r="Q30" i="1"/>
  <c r="P29" i="1"/>
  <c r="Q29" i="1"/>
  <c r="O36" i="1" l="1"/>
  <c r="L48" i="1" s="1"/>
  <c r="Q37" i="1"/>
  <c r="N46" i="1" s="1"/>
  <c r="Q38" i="1"/>
  <c r="M46" i="1" s="1"/>
  <c r="Q36" i="1"/>
  <c r="L46" i="1" s="1"/>
  <c r="P37" i="1"/>
  <c r="N47" i="1" s="1"/>
  <c r="P38" i="1"/>
  <c r="M47" i="1" s="1"/>
  <c r="P36" i="1"/>
  <c r="L47" i="1" s="1"/>
  <c r="O38" i="1"/>
  <c r="M48" i="1" s="1"/>
  <c r="N37" i="1"/>
  <c r="N43" i="1" s="1"/>
  <c r="N38" i="1"/>
  <c r="M43" i="1" s="1"/>
  <c r="M37" i="1"/>
  <c r="N44" i="1" s="1"/>
  <c r="M38" i="1"/>
  <c r="M44" i="1" s="1"/>
  <c r="M36" i="1"/>
  <c r="L44" i="1" s="1"/>
  <c r="L37" i="1"/>
  <c r="N45" i="1" s="1"/>
  <c r="L38" i="1"/>
  <c r="M45" i="1" s="1"/>
  <c r="L36" i="1"/>
  <c r="L45" i="1" s="1"/>
  <c r="P28" i="1"/>
  <c r="Q28" i="1"/>
  <c r="O28" i="1"/>
  <c r="I74" i="1" l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<sst xmlns="http://schemas.openxmlformats.org/spreadsheetml/2006/main" count="59" uniqueCount="46">
  <si>
    <t>Radius Value</t>
  </si>
  <si>
    <t>Peak 1</t>
  </si>
  <si>
    <t>Peak 2</t>
  </si>
  <si>
    <t>Peak 3</t>
  </si>
  <si>
    <t>Histogram</t>
  </si>
  <si>
    <t>Human</t>
  </si>
  <si>
    <t>Proprietary Code</t>
  </si>
  <si>
    <t>Real</t>
  </si>
  <si>
    <t>53g Peak</t>
  </si>
  <si>
    <t>50g Peak</t>
  </si>
  <si>
    <t>48g Peak</t>
  </si>
  <si>
    <t>Sum</t>
  </si>
  <si>
    <t>Pic 1</t>
  </si>
  <si>
    <t>Pic 2</t>
  </si>
  <si>
    <t>Pic 3</t>
  </si>
  <si>
    <t>Pic 4</t>
  </si>
  <si>
    <t>Pic 5</t>
  </si>
  <si>
    <t>Pic 6</t>
  </si>
  <si>
    <t>Mean</t>
  </si>
  <si>
    <t>Percent error</t>
  </si>
  <si>
    <t>53 Gauge</t>
  </si>
  <si>
    <t>50 Gauge</t>
  </si>
  <si>
    <t>48 Gague</t>
  </si>
  <si>
    <t>FibraQuant</t>
  </si>
  <si>
    <t>Percent Error</t>
  </si>
  <si>
    <t>Measures From Peak Fitting</t>
  </si>
  <si>
    <t>Pixel to Distance Transform for 48 Gauge</t>
  </si>
  <si>
    <t>Pixel to Distance Transform for 50, 53, and 3 Gauge Images</t>
  </si>
  <si>
    <t>Pixels</t>
  </si>
  <si>
    <r>
      <t>Distance (</t>
    </r>
    <r>
      <rPr>
        <sz val="11"/>
        <color theme="1"/>
        <rFont val="Calibri"/>
        <family val="2"/>
      </rPr>
      <t>μm)</t>
    </r>
  </si>
  <si>
    <t>μm / Pixel</t>
  </si>
  <si>
    <t>Histogram Output</t>
  </si>
  <si>
    <t>Human Output</t>
  </si>
  <si>
    <t>Radius SD</t>
  </si>
  <si>
    <t>Diameter SD</t>
  </si>
  <si>
    <t>Summary of Percent Error For Graph</t>
  </si>
  <si>
    <t>03G_m11</t>
  </si>
  <si>
    <t>03G_m09</t>
  </si>
  <si>
    <t>03G_m07</t>
  </si>
  <si>
    <t>03G_m05</t>
  </si>
  <si>
    <t>03G_m01</t>
  </si>
  <si>
    <t>03G_2_m01</t>
  </si>
  <si>
    <r>
      <t>Diameter (</t>
    </r>
    <r>
      <rPr>
        <sz val="11"/>
        <color theme="1"/>
        <rFont val="Calibri"/>
        <family val="2"/>
      </rPr>
      <t>µm)</t>
    </r>
  </si>
  <si>
    <t>Standard Dev</t>
  </si>
  <si>
    <t>Summary Of DiameterJ's Histogram Output</t>
  </si>
  <si>
    <t>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</si>
</sst>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64" fontId="0" fillId="0" borderId="0" xfId="1" applyNumberFormat="1" applyFont="1"/>
    <xf numFmtId="0" fontId="0" fillId="0" borderId="0" xfId="0" applyAlignment="1"/>
    <xf numFmtId="165" fontId="0" fillId="0" borderId="0" xfId="0" applyNumberFormat="1"/>
    <xf numFmtId="10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ont="1" applyBorder="1"/>
    <xf numFmtId="0" fontId="0" fillId="0" borderId="6" xfId="0" applyBorder="1"/>
    <xf numFmtId="0" fontId="3" fillId="0" borderId="7" xfId="0" applyFont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10" fontId="0" fillId="0" borderId="0" xfId="1" applyNumberFormat="1" applyFont="1" applyBorder="1"/>
    <xf numFmtId="10" fontId="0" fillId="0" borderId="5" xfId="1" applyNumberFormat="1" applyFont="1" applyBorder="1"/>
    <xf numFmtId="10" fontId="0" fillId="0" borderId="8" xfId="1" applyNumberFormat="1" applyFont="1" applyBorder="1"/>
    <xf numFmtId="10" fontId="0" fillId="0" borderId="7" xfId="1" applyNumberFormat="1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 Wire Combine'!$K$43</c:f>
              <c:strCache>
                <c:ptCount val="1"/>
                <c:pt idx="0">
                  <c:v>48g Peak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dPt>
          <c:errBars>
            <c:errBarType val="plus"/>
            <c:errValType val="cust"/>
            <c:noEndCap val="0"/>
            <c:plus>
              <c:numRef>
                <c:f>'3 Wire Combine'!$O$36:$O$38</c:f>
                <c:numCache>
                  <c:formatCode>General</c:formatCode>
                  <c:ptCount val="3"/>
                  <c:pt idx="0">
                    <c:v>6.7317679759244077E-3</c:v>
                  </c:pt>
                  <c:pt idx="1">
                    <c:v>2.6067246541400614E-2</c:v>
                  </c:pt>
                  <c:pt idx="2">
                    <c:v>3.2625154482365248E-2</c:v>
                  </c:pt>
                </c:numCache>
              </c:numRef>
            </c:plus>
            <c:minus>
              <c:numRef>
                <c:f>'3 Wire Combine'!$O$36:$O$38</c:f>
                <c:numCache>
                  <c:formatCode>General</c:formatCode>
                  <c:ptCount val="3"/>
                  <c:pt idx="0">
                    <c:v>6.7317679759244077E-3</c:v>
                  </c:pt>
                  <c:pt idx="1">
                    <c:v>2.6067246541400614E-2</c:v>
                  </c:pt>
                  <c:pt idx="2">
                    <c:v>3.2625154482365248E-2</c:v>
                  </c:pt>
                </c:numCache>
              </c:numRef>
            </c:minus>
            <c:spPr>
              <a:noFill/>
              <a:ln w="317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'3 Wire Combine'!$L$42:$N$42</c:f>
              <c:strCache>
                <c:ptCount val="3"/>
                <c:pt idx="0">
                  <c:v>Histogram</c:v>
                </c:pt>
                <c:pt idx="1">
                  <c:v>FibraQuant</c:v>
                </c:pt>
                <c:pt idx="2">
                  <c:v>Human</c:v>
                </c:pt>
              </c:strCache>
            </c:strRef>
          </c:cat>
          <c:val>
            <c:numRef>
              <c:f>'3 Wire Combine'!$L$43:$N$43</c:f>
              <c:numCache>
                <c:formatCode>0.00%</c:formatCode>
                <c:ptCount val="3"/>
                <c:pt idx="0">
                  <c:v>5.1364365971107596E-3</c:v>
                </c:pt>
                <c:pt idx="1">
                  <c:v>1.4263242375601988E-2</c:v>
                </c:pt>
                <c:pt idx="2">
                  <c:v>9.3176212661009517E-4</c:v>
                </c:pt>
              </c:numCache>
            </c:numRef>
          </c:val>
        </c:ser>
        <c:ser>
          <c:idx val="1"/>
          <c:order val="1"/>
          <c:tx>
            <c:strRef>
              <c:f>'3 Wire Combine'!$K$44</c:f>
              <c:strCache>
                <c:ptCount val="1"/>
                <c:pt idx="0">
                  <c:v>50g Peak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errBars>
            <c:errBarType val="plus"/>
            <c:errValType val="cust"/>
            <c:noEndCap val="0"/>
            <c:plus>
              <c:numRef>
                <c:f>'3 Wire Combine'!$P$36:$P$38</c:f>
                <c:numCache>
                  <c:formatCode>General</c:formatCode>
                  <c:ptCount val="3"/>
                  <c:pt idx="0">
                    <c:v>1.3174074868607789E-2</c:v>
                  </c:pt>
                  <c:pt idx="1">
                    <c:v>1.5331924345357987E-2</c:v>
                  </c:pt>
                  <c:pt idx="2">
                    <c:v>2.0884449841796989E-2</c:v>
                  </c:pt>
                </c:numCache>
              </c:numRef>
            </c:plus>
            <c:minus>
              <c:numRef>
                <c:f>'3 Wire Combine'!$P$36:$P$38</c:f>
                <c:numCache>
                  <c:formatCode>General</c:formatCode>
                  <c:ptCount val="3"/>
                  <c:pt idx="0">
                    <c:v>1.3174074868607789E-2</c:v>
                  </c:pt>
                  <c:pt idx="1">
                    <c:v>1.5331924345357987E-2</c:v>
                  </c:pt>
                  <c:pt idx="2">
                    <c:v>2.0884449841796989E-2</c:v>
                  </c:pt>
                </c:numCache>
              </c:numRef>
            </c:minus>
            <c:spPr>
              <a:noFill/>
              <a:ln w="317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'3 Wire Combine'!$L$42:$N$42</c:f>
              <c:strCache>
                <c:ptCount val="3"/>
                <c:pt idx="0">
                  <c:v>Histogram</c:v>
                </c:pt>
                <c:pt idx="1">
                  <c:v>FibraQuant</c:v>
                </c:pt>
                <c:pt idx="2">
                  <c:v>Human</c:v>
                </c:pt>
              </c:strCache>
            </c:strRef>
          </c:cat>
          <c:val>
            <c:numRef>
              <c:f>'3 Wire Combine'!$L$44:$N$44</c:f>
              <c:numCache>
                <c:formatCode>0.00%</c:formatCode>
                <c:ptCount val="3"/>
                <c:pt idx="0">
                  <c:v>1.9455252918288216E-3</c:v>
                </c:pt>
                <c:pt idx="1">
                  <c:v>8.5603112840467871E-3</c:v>
                </c:pt>
                <c:pt idx="2">
                  <c:v>4.5136186770429266E-3</c:v>
                </c:pt>
              </c:numCache>
            </c:numRef>
          </c:val>
        </c:ser>
        <c:ser>
          <c:idx val="2"/>
          <c:order val="2"/>
          <c:tx>
            <c:strRef>
              <c:f>'3 Wire Combine'!$K$45</c:f>
              <c:strCache>
                <c:ptCount val="1"/>
                <c:pt idx="0">
                  <c:v>53g Peak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errBars>
            <c:errBarType val="plus"/>
            <c:errValType val="cust"/>
            <c:noEndCap val="0"/>
            <c:plus>
              <c:numRef>
                <c:f>'3 Wire Combine'!$Q$36:$Q$38</c:f>
                <c:numCache>
                  <c:formatCode>General</c:formatCode>
                  <c:ptCount val="3"/>
                  <c:pt idx="0">
                    <c:v>5.4011255012142365E-3</c:v>
                  </c:pt>
                  <c:pt idx="1">
                    <c:v>1.0652787568150881E-2</c:v>
                  </c:pt>
                  <c:pt idx="2">
                    <c:v>1.7732429549505341E-2</c:v>
                  </c:pt>
                </c:numCache>
              </c:numRef>
            </c:plus>
            <c:minus>
              <c:numRef>
                <c:f>'3 Wire Combine'!$Q$36:$Q$38</c:f>
                <c:numCache>
                  <c:formatCode>General</c:formatCode>
                  <c:ptCount val="3"/>
                  <c:pt idx="0">
                    <c:v>5.4011255012142365E-3</c:v>
                  </c:pt>
                  <c:pt idx="1">
                    <c:v>1.0652787568150881E-2</c:v>
                  </c:pt>
                  <c:pt idx="2">
                    <c:v>1.7732429549505341E-2</c:v>
                  </c:pt>
                </c:numCache>
              </c:numRef>
            </c:minus>
            <c:spPr>
              <a:noFill/>
              <a:ln w="317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'3 Wire Combine'!$L$42:$N$42</c:f>
              <c:strCache>
                <c:ptCount val="3"/>
                <c:pt idx="0">
                  <c:v>Histogram</c:v>
                </c:pt>
                <c:pt idx="1">
                  <c:v>FibraQuant</c:v>
                </c:pt>
                <c:pt idx="2">
                  <c:v>Human</c:v>
                </c:pt>
              </c:strCache>
            </c:strRef>
          </c:cat>
          <c:val>
            <c:numRef>
              <c:f>'3 Wire Combine'!$L$45:$N$45</c:f>
              <c:numCache>
                <c:formatCode>0.00%</c:formatCode>
                <c:ptCount val="3"/>
                <c:pt idx="0">
                  <c:v>2.3880597014924866E-3</c:v>
                </c:pt>
                <c:pt idx="1">
                  <c:v>1.0107462686567151E-2</c:v>
                </c:pt>
                <c:pt idx="2">
                  <c:v>3.1222267043162547E-3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axId val="443528448"/>
        <c:axId val="443528840"/>
      </c:barChart>
      <c:catAx>
        <c:axId val="443528448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317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443528840"/>
        <c:crossesAt val="1.0000000000000003E-4"/>
        <c:auto val="1"/>
        <c:lblAlgn val="ctr"/>
        <c:lblOffset val="100"/>
        <c:noMultiLvlLbl val="0"/>
      </c:catAx>
      <c:valAx>
        <c:axId val="443528840"/>
        <c:scaling>
          <c:logBase val="10"/>
          <c:orientation val="minMax"/>
          <c:max val="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 b="1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Percent</a:t>
                </a:r>
                <a:r>
                  <a:rPr lang="en-US" sz="3200" b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 Error </a:t>
                </a:r>
                <a:br>
                  <a:rPr lang="en-US" sz="3200" b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</a:br>
                <a:r>
                  <a:rPr lang="en-US" sz="3200" b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(Log Scale)</a:t>
                </a:r>
                <a:endParaRPr lang="en-US" sz="3200" b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layout>
            <c:manualLayout>
              <c:xMode val="edge"/>
              <c:yMode val="edge"/>
              <c:x val="5.6666669370874223E-2"/>
              <c:y val="0.203841808351604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out"/>
        <c:minorTickMark val="out"/>
        <c:tickLblPos val="nextTo"/>
        <c:spPr>
          <a:noFill/>
          <a:ln w="317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44352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164948354864908"/>
          <c:y val="0.91675630973080335"/>
          <c:w val="0.64967702634361635"/>
          <c:h val="7.00749611601051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/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601115</xdr:colOff>
      <xdr:row>1</xdr:row>
      <xdr:rowOff>54429</xdr:rowOff>
    </xdr:from>
    <xdr:to>
      <xdr:col>30</xdr:col>
      <xdr:colOff>476249</xdr:colOff>
      <xdr:row>35</xdr:row>
      <xdr:rowOff>174716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0.30017</cdr:x>
      <cdr:y>0.45785</cdr:y>
    </cdr:from>
    <cdr:to>
      <cdr:x>0.96798</cdr:x>
      <cdr:y>0.45785</cdr:y>
    </cdr:to>
    <cdr:cxnSp macro="">
      <cdr:nvCxnSpPr>
        <cdr:cNvPr id="3" name="Straight Connector 2"/>
        <cdr:cNvCxnSpPr/>
      </cdr:nvCxnSpPr>
      <cdr:spPr>
        <a:xfrm xmlns:a="http://schemas.openxmlformats.org/drawingml/2006/main">
          <a:off x="2507128" y="3020539"/>
          <a:ext cx="5577805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C0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tabSelected="1" zoomScale="70" zoomScaleNormal="70" workbookViewId="0">
      <selection activeCell="G24" sqref="G24"/>
    </sheetView>
  </sheetViews>
  <sheetFormatPr defaultRowHeight="15" x14ac:dyDescent="0.25"/>
  <cols>
    <col min="1" max="1" width="13.85546875" bestFit="1" customWidth="1"/>
    <col min="2" max="2" width="10" bestFit="1" customWidth="1"/>
    <col min="3" max="5" width="10.7109375" bestFit="1" customWidth="1"/>
    <col min="6" max="6" width="10.28515625" bestFit="1" customWidth="1"/>
    <col min="7" max="7" width="12.85546875" bestFit="1" customWidth="1"/>
    <col min="8" max="8" width="14.28515625" bestFit="1" customWidth="1"/>
    <col min="9" max="9" width="6.28515625" bestFit="1" customWidth="1"/>
    <col min="11" max="11" width="17.28515625" bestFit="1" customWidth="1"/>
    <col min="12" max="17" width="14.85546875" bestFit="1" customWidth="1"/>
    <col min="19" max="19" width="16.140625" bestFit="1" customWidth="1"/>
    <col min="29" max="29" width="10" bestFit="1" customWidth="1"/>
  </cols>
  <sheetData>
    <row r="1" spans="1:15" x14ac:dyDescent="0.25">
      <c r="A1" t="s">
        <v>0</v>
      </c>
      <c r="B1" s="8" t="s">
        <v>36</v>
      </c>
      <c r="C1" s="8" t="s">
        <v>37</v>
      </c>
      <c r="D1" s="8" t="s">
        <v>38</v>
      </c>
      <c r="E1" s="8" t="s">
        <v>39</v>
      </c>
      <c r="F1" s="8" t="s">
        <v>40</v>
      </c>
      <c r="G1" s="8" t="s">
        <v>41</v>
      </c>
      <c r="H1" t="s">
        <v>42</v>
      </c>
      <c r="I1" t="s">
        <v>11</v>
      </c>
      <c r="L1" s="28" t="s">
        <v>26</v>
      </c>
      <c r="M1" s="29"/>
      <c r="N1" s="28" t="s">
        <v>27</v>
      </c>
      <c r="O1" s="29"/>
    </row>
    <row r="2" spans="1:15" ht="15.75" thickBot="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f>SUM(B2:G2)</f>
        <v>0</v>
      </c>
      <c r="L2" s="30"/>
      <c r="M2" s="31"/>
      <c r="N2" s="30"/>
      <c r="O2" s="31"/>
    </row>
    <row r="3" spans="1:15" x14ac:dyDescent="0.25">
      <c r="A3">
        <v>1</v>
      </c>
      <c r="B3">
        <v>48</v>
      </c>
      <c r="C3">
        <v>51</v>
      </c>
      <c r="D3">
        <v>28</v>
      </c>
      <c r="E3">
        <v>98</v>
      </c>
      <c r="F3">
        <v>31</v>
      </c>
      <c r="G3">
        <v>25</v>
      </c>
      <c r="H3">
        <v>0.98</v>
      </c>
      <c r="I3">
        <f t="shared" ref="I3:I66" si="0">SUM(B3:G3)</f>
        <v>281</v>
      </c>
      <c r="L3" s="9">
        <v>407</v>
      </c>
      <c r="M3" s="10" t="s">
        <v>28</v>
      </c>
      <c r="N3" s="9">
        <v>458</v>
      </c>
      <c r="O3" s="10" t="s">
        <v>28</v>
      </c>
    </row>
    <row r="4" spans="1:15" x14ac:dyDescent="0.25">
      <c r="A4">
        <v>2</v>
      </c>
      <c r="B4">
        <v>42</v>
      </c>
      <c r="C4">
        <v>218</v>
      </c>
      <c r="D4">
        <v>68</v>
      </c>
      <c r="E4">
        <v>673</v>
      </c>
      <c r="F4">
        <v>151</v>
      </c>
      <c r="G4">
        <v>63</v>
      </c>
      <c r="H4">
        <v>1.96</v>
      </c>
      <c r="I4">
        <f t="shared" si="0"/>
        <v>1215</v>
      </c>
      <c r="L4" s="11">
        <v>200</v>
      </c>
      <c r="M4" s="13" t="s">
        <v>29</v>
      </c>
      <c r="N4" s="11">
        <v>300</v>
      </c>
      <c r="O4" s="13" t="s">
        <v>29</v>
      </c>
    </row>
    <row r="5" spans="1:15" ht="15.75" thickBot="1" x14ac:dyDescent="0.3">
      <c r="A5">
        <v>3</v>
      </c>
      <c r="B5">
        <v>75</v>
      </c>
      <c r="C5">
        <v>269</v>
      </c>
      <c r="D5">
        <v>64</v>
      </c>
      <c r="E5">
        <v>351</v>
      </c>
      <c r="F5">
        <v>119</v>
      </c>
      <c r="G5">
        <v>56</v>
      </c>
      <c r="H5">
        <v>2.94</v>
      </c>
      <c r="I5">
        <f t="shared" si="0"/>
        <v>934</v>
      </c>
      <c r="L5" s="14">
        <f>L4/L3</f>
        <v>0.49140049140049141</v>
      </c>
      <c r="M5" s="15" t="s">
        <v>30</v>
      </c>
      <c r="N5" s="14">
        <f>N4/N3</f>
        <v>0.65502183406113534</v>
      </c>
      <c r="O5" s="15" t="s">
        <v>30</v>
      </c>
    </row>
    <row r="6" spans="1:15" ht="15.75" thickBot="1" x14ac:dyDescent="0.3">
      <c r="A6">
        <v>4</v>
      </c>
      <c r="B6">
        <v>100</v>
      </c>
      <c r="C6">
        <v>290</v>
      </c>
      <c r="D6">
        <v>137</v>
      </c>
      <c r="E6">
        <v>256</v>
      </c>
      <c r="F6">
        <v>172</v>
      </c>
      <c r="G6">
        <v>193</v>
      </c>
      <c r="H6">
        <v>3.93</v>
      </c>
      <c r="I6">
        <f t="shared" si="0"/>
        <v>1148</v>
      </c>
    </row>
    <row r="7" spans="1:15" ht="27" thickBot="1" x14ac:dyDescent="0.45">
      <c r="A7">
        <v>5</v>
      </c>
      <c r="B7">
        <v>186</v>
      </c>
      <c r="C7">
        <v>163</v>
      </c>
      <c r="D7">
        <v>110</v>
      </c>
      <c r="E7">
        <v>220</v>
      </c>
      <c r="F7">
        <v>72</v>
      </c>
      <c r="G7">
        <v>130</v>
      </c>
      <c r="H7">
        <v>4.91</v>
      </c>
      <c r="I7">
        <f t="shared" si="0"/>
        <v>881</v>
      </c>
      <c r="K7" s="32" t="s">
        <v>31</v>
      </c>
      <c r="L7" s="33"/>
      <c r="M7" s="33"/>
      <c r="N7" s="34"/>
    </row>
    <row r="8" spans="1:15" x14ac:dyDescent="0.25">
      <c r="A8">
        <v>6</v>
      </c>
      <c r="B8">
        <v>82</v>
      </c>
      <c r="C8">
        <v>170</v>
      </c>
      <c r="D8">
        <v>120</v>
      </c>
      <c r="E8">
        <v>365</v>
      </c>
      <c r="F8">
        <v>60</v>
      </c>
      <c r="G8">
        <v>142</v>
      </c>
      <c r="H8">
        <v>5.89</v>
      </c>
      <c r="I8">
        <f t="shared" si="0"/>
        <v>939</v>
      </c>
      <c r="K8" s="11"/>
      <c r="L8" s="17" t="s">
        <v>1</v>
      </c>
      <c r="M8" s="17" t="s">
        <v>2</v>
      </c>
      <c r="N8" s="12" t="s">
        <v>3</v>
      </c>
    </row>
    <row r="9" spans="1:15" x14ac:dyDescent="0.25">
      <c r="A9">
        <v>7</v>
      </c>
      <c r="B9">
        <v>64</v>
      </c>
      <c r="C9">
        <v>119</v>
      </c>
      <c r="D9">
        <v>141</v>
      </c>
      <c r="E9">
        <v>196</v>
      </c>
      <c r="F9">
        <v>54</v>
      </c>
      <c r="G9">
        <v>71</v>
      </c>
      <c r="H9">
        <v>6.87</v>
      </c>
      <c r="I9">
        <f t="shared" si="0"/>
        <v>645</v>
      </c>
      <c r="K9" s="11" t="s">
        <v>7</v>
      </c>
      <c r="L9" s="17">
        <v>16.75</v>
      </c>
      <c r="M9" s="17">
        <v>25.7</v>
      </c>
      <c r="N9" s="12">
        <v>31.15</v>
      </c>
    </row>
    <row r="10" spans="1:15" x14ac:dyDescent="0.25">
      <c r="A10">
        <v>8</v>
      </c>
      <c r="B10">
        <v>83</v>
      </c>
      <c r="C10">
        <v>141</v>
      </c>
      <c r="D10">
        <v>181</v>
      </c>
      <c r="E10">
        <v>140</v>
      </c>
      <c r="F10">
        <v>81</v>
      </c>
      <c r="G10">
        <v>61</v>
      </c>
      <c r="H10">
        <v>7.86</v>
      </c>
      <c r="I10">
        <f t="shared" si="0"/>
        <v>687</v>
      </c>
      <c r="K10" s="11" t="s">
        <v>12</v>
      </c>
      <c r="L10" s="17">
        <v>16.794</v>
      </c>
      <c r="M10" s="17">
        <v>25.753</v>
      </c>
      <c r="N10" s="12">
        <v>31.309000000000001</v>
      </c>
    </row>
    <row r="11" spans="1:15" x14ac:dyDescent="0.25">
      <c r="A11">
        <v>9</v>
      </c>
      <c r="B11">
        <v>94</v>
      </c>
      <c r="C11">
        <v>109</v>
      </c>
      <c r="D11">
        <v>135</v>
      </c>
      <c r="E11">
        <v>146</v>
      </c>
      <c r="F11">
        <v>85</v>
      </c>
      <c r="G11">
        <v>106</v>
      </c>
      <c r="H11">
        <v>8.84</v>
      </c>
      <c r="I11">
        <f t="shared" si="0"/>
        <v>675</v>
      </c>
      <c r="K11" s="11" t="s">
        <v>13</v>
      </c>
      <c r="L11" s="17">
        <v>17.062000000000001</v>
      </c>
      <c r="M11" s="17">
        <v>25.658000000000001</v>
      </c>
      <c r="N11" s="12">
        <v>31.56</v>
      </c>
    </row>
    <row r="12" spans="1:15" x14ac:dyDescent="0.25">
      <c r="A12">
        <v>10</v>
      </c>
      <c r="B12">
        <v>79</v>
      </c>
      <c r="C12">
        <v>78</v>
      </c>
      <c r="D12">
        <v>85</v>
      </c>
      <c r="E12">
        <v>140</v>
      </c>
      <c r="F12">
        <v>55</v>
      </c>
      <c r="G12">
        <v>74</v>
      </c>
      <c r="H12">
        <v>9.82</v>
      </c>
      <c r="I12">
        <f t="shared" si="0"/>
        <v>511</v>
      </c>
      <c r="K12" s="11" t="s">
        <v>14</v>
      </c>
      <c r="L12" s="17">
        <v>16.800999999999998</v>
      </c>
      <c r="M12" s="17">
        <v>25.524000000000001</v>
      </c>
      <c r="N12" s="12">
        <v>31.207999999999998</v>
      </c>
    </row>
    <row r="13" spans="1:15" x14ac:dyDescent="0.25">
      <c r="A13">
        <v>11</v>
      </c>
      <c r="B13">
        <v>104</v>
      </c>
      <c r="C13">
        <v>136</v>
      </c>
      <c r="D13">
        <v>82</v>
      </c>
      <c r="E13">
        <v>186</v>
      </c>
      <c r="F13">
        <v>75</v>
      </c>
      <c r="G13">
        <v>78</v>
      </c>
      <c r="H13">
        <v>10.81</v>
      </c>
      <c r="I13">
        <f t="shared" si="0"/>
        <v>661</v>
      </c>
      <c r="K13" s="11" t="s">
        <v>15</v>
      </c>
      <c r="L13" s="17">
        <v>16.739000000000001</v>
      </c>
      <c r="M13" s="17">
        <v>26.45</v>
      </c>
      <c r="N13" s="12">
        <v>31.231999999999999</v>
      </c>
    </row>
    <row r="14" spans="1:15" x14ac:dyDescent="0.25">
      <c r="A14">
        <v>12</v>
      </c>
      <c r="B14">
        <v>71</v>
      </c>
      <c r="C14">
        <v>88</v>
      </c>
      <c r="D14">
        <v>74</v>
      </c>
      <c r="E14">
        <v>95</v>
      </c>
      <c r="F14">
        <v>79</v>
      </c>
      <c r="G14">
        <v>71</v>
      </c>
      <c r="H14">
        <v>11.79</v>
      </c>
      <c r="I14">
        <f t="shared" si="0"/>
        <v>478</v>
      </c>
      <c r="K14" s="11" t="s">
        <v>16</v>
      </c>
      <c r="L14" s="17">
        <v>16.88</v>
      </c>
      <c r="M14" s="17">
        <v>26.094000000000001</v>
      </c>
      <c r="N14" s="12">
        <v>31.527999999999999</v>
      </c>
    </row>
    <row r="15" spans="1:15" ht="15.75" thickBot="1" x14ac:dyDescent="0.3">
      <c r="A15">
        <v>13</v>
      </c>
      <c r="B15">
        <v>97</v>
      </c>
      <c r="C15">
        <v>96</v>
      </c>
      <c r="D15">
        <v>115</v>
      </c>
      <c r="E15">
        <v>108</v>
      </c>
      <c r="F15">
        <v>77</v>
      </c>
      <c r="G15">
        <v>74</v>
      </c>
      <c r="H15">
        <v>12.77</v>
      </c>
      <c r="I15">
        <f t="shared" si="0"/>
        <v>567</v>
      </c>
      <c r="K15" s="14" t="s">
        <v>17</v>
      </c>
      <c r="L15" s="18">
        <v>16.853000000000002</v>
      </c>
      <c r="M15" s="18">
        <v>25.777999999999999</v>
      </c>
      <c r="N15" s="19">
        <v>31.172999999999998</v>
      </c>
    </row>
    <row r="16" spans="1:15" x14ac:dyDescent="0.25">
      <c r="A16">
        <v>14</v>
      </c>
      <c r="B16">
        <v>48</v>
      </c>
      <c r="C16">
        <v>191</v>
      </c>
      <c r="D16">
        <v>107</v>
      </c>
      <c r="E16">
        <v>117</v>
      </c>
      <c r="F16">
        <v>100</v>
      </c>
      <c r="G16">
        <v>63</v>
      </c>
      <c r="H16">
        <v>13.75</v>
      </c>
      <c r="I16">
        <f t="shared" si="0"/>
        <v>626</v>
      </c>
      <c r="K16" s="35" t="s">
        <v>44</v>
      </c>
      <c r="L16" s="36"/>
      <c r="M16" s="36"/>
      <c r="N16" s="37"/>
    </row>
    <row r="17" spans="1:28" x14ac:dyDescent="0.25">
      <c r="A17">
        <v>15</v>
      </c>
      <c r="B17">
        <v>93</v>
      </c>
      <c r="C17">
        <v>244</v>
      </c>
      <c r="D17">
        <v>92</v>
      </c>
      <c r="E17">
        <v>136</v>
      </c>
      <c r="F17">
        <v>146</v>
      </c>
      <c r="G17">
        <v>53</v>
      </c>
      <c r="H17">
        <v>14.74</v>
      </c>
      <c r="I17">
        <f t="shared" si="0"/>
        <v>764</v>
      </c>
      <c r="K17" s="11" t="s">
        <v>18</v>
      </c>
      <c r="L17" s="17">
        <f>AVERAGE(L9:L15)</f>
        <v>16.839857142857142</v>
      </c>
      <c r="M17" s="17">
        <f t="shared" ref="M17:N17" si="1">AVERAGE(M9:M15)</f>
        <v>25.850999999999999</v>
      </c>
      <c r="N17" s="12">
        <f t="shared" si="1"/>
        <v>31.30857142857143</v>
      </c>
    </row>
    <row r="18" spans="1:28" ht="15.75" thickBot="1" x14ac:dyDescent="0.3">
      <c r="A18">
        <v>16</v>
      </c>
      <c r="B18">
        <v>374</v>
      </c>
      <c r="C18">
        <v>989</v>
      </c>
      <c r="D18">
        <v>236</v>
      </c>
      <c r="E18">
        <v>408</v>
      </c>
      <c r="F18">
        <v>251</v>
      </c>
      <c r="G18">
        <v>199</v>
      </c>
      <c r="H18">
        <v>15.72</v>
      </c>
      <c r="I18">
        <f t="shared" si="0"/>
        <v>2457</v>
      </c>
      <c r="K18" s="14" t="s">
        <v>43</v>
      </c>
      <c r="L18" s="18">
        <f>STDEV(L10:L15)</f>
        <v>0.11275711359673384</v>
      </c>
      <c r="M18" s="18">
        <f t="shared" ref="M18:N18" si="2">STDEV(M10:M15)</f>
        <v>0.33857372412322018</v>
      </c>
      <c r="N18" s="19">
        <f t="shared" si="2"/>
        <v>0.16824505936282347</v>
      </c>
    </row>
    <row r="19" spans="1:28" x14ac:dyDescent="0.25">
      <c r="A19">
        <v>17</v>
      </c>
      <c r="B19">
        <v>3296</v>
      </c>
      <c r="C19">
        <v>1542</v>
      </c>
      <c r="D19">
        <v>1221</v>
      </c>
      <c r="E19">
        <v>1573</v>
      </c>
      <c r="F19">
        <v>1162</v>
      </c>
      <c r="G19">
        <v>1199</v>
      </c>
      <c r="H19">
        <v>16.71</v>
      </c>
      <c r="I19">
        <f t="shared" si="0"/>
        <v>9993</v>
      </c>
    </row>
    <row r="20" spans="1:28" ht="15.75" thickBot="1" x14ac:dyDescent="0.3">
      <c r="A20">
        <v>18</v>
      </c>
      <c r="B20">
        <v>1006</v>
      </c>
      <c r="C20">
        <v>391</v>
      </c>
      <c r="D20">
        <v>552</v>
      </c>
      <c r="E20">
        <v>477</v>
      </c>
      <c r="F20">
        <v>409</v>
      </c>
      <c r="G20">
        <v>888</v>
      </c>
      <c r="H20">
        <v>17.690000000000001</v>
      </c>
      <c r="I20">
        <f t="shared" si="0"/>
        <v>3723</v>
      </c>
      <c r="Z20" s="4"/>
      <c r="AA20" s="4"/>
      <c r="AB20" s="4"/>
    </row>
    <row r="21" spans="1:28" ht="27" thickBot="1" x14ac:dyDescent="0.45">
      <c r="A21">
        <v>19</v>
      </c>
      <c r="B21">
        <v>159</v>
      </c>
      <c r="C21">
        <v>116</v>
      </c>
      <c r="D21">
        <v>101</v>
      </c>
      <c r="E21">
        <v>172</v>
      </c>
      <c r="F21">
        <v>120</v>
      </c>
      <c r="G21">
        <v>145</v>
      </c>
      <c r="H21">
        <v>18.670000000000002</v>
      </c>
      <c r="I21">
        <f t="shared" si="0"/>
        <v>813</v>
      </c>
      <c r="K21" s="32" t="s">
        <v>32</v>
      </c>
      <c r="L21" s="33"/>
      <c r="M21" s="33"/>
      <c r="N21" s="34"/>
    </row>
    <row r="22" spans="1:28" x14ac:dyDescent="0.25">
      <c r="A22">
        <v>20</v>
      </c>
      <c r="B22">
        <v>129</v>
      </c>
      <c r="C22">
        <v>95</v>
      </c>
      <c r="D22">
        <v>94</v>
      </c>
      <c r="E22">
        <v>165</v>
      </c>
      <c r="F22">
        <v>48</v>
      </c>
      <c r="G22">
        <v>100</v>
      </c>
      <c r="H22">
        <v>19.649999999999999</v>
      </c>
      <c r="I22">
        <f t="shared" si="0"/>
        <v>631</v>
      </c>
      <c r="K22" s="11" t="s">
        <v>45</v>
      </c>
      <c r="L22" s="17" t="s">
        <v>18</v>
      </c>
      <c r="M22" s="17" t="s">
        <v>33</v>
      </c>
      <c r="N22" s="12" t="s">
        <v>34</v>
      </c>
    </row>
    <row r="23" spans="1:28" x14ac:dyDescent="0.25">
      <c r="A23">
        <v>21</v>
      </c>
      <c r="B23">
        <v>104</v>
      </c>
      <c r="C23">
        <v>106</v>
      </c>
      <c r="D23">
        <v>84</v>
      </c>
      <c r="E23">
        <v>140</v>
      </c>
      <c r="F23">
        <v>47</v>
      </c>
      <c r="G23">
        <v>73</v>
      </c>
      <c r="H23">
        <v>20.63</v>
      </c>
      <c r="I23">
        <f t="shared" si="0"/>
        <v>554</v>
      </c>
      <c r="K23" s="16">
        <v>53</v>
      </c>
      <c r="L23" s="17">
        <v>16.802297297297297</v>
      </c>
      <c r="M23" s="17">
        <v>0.43662637956846029</v>
      </c>
      <c r="N23" s="12">
        <f>M23*2</f>
        <v>0.87325275913692058</v>
      </c>
    </row>
    <row r="24" spans="1:28" x14ac:dyDescent="0.25">
      <c r="A24">
        <v>22</v>
      </c>
      <c r="B24">
        <v>74</v>
      </c>
      <c r="C24">
        <v>62</v>
      </c>
      <c r="D24">
        <v>72</v>
      </c>
      <c r="E24">
        <v>76</v>
      </c>
      <c r="F24">
        <v>46</v>
      </c>
      <c r="G24">
        <v>63</v>
      </c>
      <c r="H24">
        <v>21.62</v>
      </c>
      <c r="I24">
        <f t="shared" si="0"/>
        <v>393</v>
      </c>
      <c r="K24" s="16">
        <v>50</v>
      </c>
      <c r="L24" s="17">
        <v>25.816000000000003</v>
      </c>
      <c r="M24" s="17">
        <v>0.39403045567570028</v>
      </c>
      <c r="N24" s="12">
        <f>M24*2</f>
        <v>0.78806091135140055</v>
      </c>
    </row>
    <row r="25" spans="1:28" ht="15.75" thickBot="1" x14ac:dyDescent="0.3">
      <c r="A25">
        <v>23</v>
      </c>
      <c r="B25">
        <v>51</v>
      </c>
      <c r="C25">
        <v>85</v>
      </c>
      <c r="D25">
        <v>62</v>
      </c>
      <c r="E25">
        <v>80</v>
      </c>
      <c r="F25">
        <v>65</v>
      </c>
      <c r="G25">
        <v>52</v>
      </c>
      <c r="H25">
        <v>22.6</v>
      </c>
      <c r="I25">
        <f t="shared" si="0"/>
        <v>395</v>
      </c>
      <c r="K25" s="20">
        <v>48</v>
      </c>
      <c r="L25" s="18">
        <v>31.120975609756094</v>
      </c>
      <c r="M25" s="18">
        <v>0.33183433274789992</v>
      </c>
      <c r="N25" s="19">
        <f>M25*2</f>
        <v>0.66366866549579984</v>
      </c>
    </row>
    <row r="26" spans="1:28" ht="27" thickBot="1" x14ac:dyDescent="0.45">
      <c r="A26">
        <v>24</v>
      </c>
      <c r="B26">
        <v>89</v>
      </c>
      <c r="C26">
        <v>83</v>
      </c>
      <c r="D26">
        <v>85</v>
      </c>
      <c r="E26">
        <v>89</v>
      </c>
      <c r="F26">
        <v>132</v>
      </c>
      <c r="G26">
        <v>79</v>
      </c>
      <c r="H26">
        <v>23.58</v>
      </c>
      <c r="I26">
        <f t="shared" si="0"/>
        <v>557</v>
      </c>
      <c r="K26" s="7"/>
    </row>
    <row r="27" spans="1:28" ht="27" thickBot="1" x14ac:dyDescent="0.45">
      <c r="A27">
        <v>25</v>
      </c>
      <c r="B27">
        <v>126</v>
      </c>
      <c r="C27">
        <v>100</v>
      </c>
      <c r="D27">
        <v>178</v>
      </c>
      <c r="E27">
        <v>145</v>
      </c>
      <c r="F27">
        <v>369</v>
      </c>
      <c r="G27">
        <v>137</v>
      </c>
      <c r="H27">
        <v>24.57</v>
      </c>
      <c r="I27">
        <f t="shared" si="0"/>
        <v>1055</v>
      </c>
      <c r="K27" s="32" t="s">
        <v>25</v>
      </c>
      <c r="L27" s="33"/>
      <c r="M27" s="33"/>
      <c r="N27" s="33"/>
      <c r="O27" s="33"/>
      <c r="P27" s="33"/>
      <c r="Q27" s="34"/>
    </row>
    <row r="28" spans="1:28" x14ac:dyDescent="0.25">
      <c r="A28">
        <v>26</v>
      </c>
      <c r="B28">
        <v>301</v>
      </c>
      <c r="C28">
        <v>210</v>
      </c>
      <c r="D28">
        <v>575</v>
      </c>
      <c r="E28">
        <v>250</v>
      </c>
      <c r="F28">
        <v>1227</v>
      </c>
      <c r="G28">
        <v>731</v>
      </c>
      <c r="H28">
        <v>25.55</v>
      </c>
      <c r="I28">
        <f t="shared" si="0"/>
        <v>3294</v>
      </c>
      <c r="K28" s="11"/>
      <c r="L28" s="17" t="s">
        <v>20</v>
      </c>
      <c r="M28" s="17" t="s">
        <v>21</v>
      </c>
      <c r="N28" s="17" t="s">
        <v>22</v>
      </c>
      <c r="O28" s="17" t="str">
        <f>CONCATENATE(L28," SD")</f>
        <v>53 Gauge SD</v>
      </c>
      <c r="P28" s="17" t="str">
        <f>CONCATENATE(M28," SD")</f>
        <v>50 Gauge SD</v>
      </c>
      <c r="Q28" s="12" t="str">
        <f>CONCATENATE(N28," SD")</f>
        <v>48 Gague SD</v>
      </c>
    </row>
    <row r="29" spans="1:28" x14ac:dyDescent="0.25">
      <c r="A29">
        <v>27</v>
      </c>
      <c r="B29">
        <v>225</v>
      </c>
      <c r="C29">
        <v>112</v>
      </c>
      <c r="D29">
        <v>460</v>
      </c>
      <c r="E29">
        <v>559</v>
      </c>
      <c r="F29">
        <v>321</v>
      </c>
      <c r="G29">
        <v>246</v>
      </c>
      <c r="H29">
        <v>26.53</v>
      </c>
      <c r="I29">
        <f t="shared" si="0"/>
        <v>1923</v>
      </c>
      <c r="K29" s="11" t="s">
        <v>4</v>
      </c>
      <c r="L29" s="17">
        <v>16.79</v>
      </c>
      <c r="M29" s="17">
        <v>25.75</v>
      </c>
      <c r="N29" s="17">
        <v>31.31</v>
      </c>
      <c r="O29" s="17">
        <f>L18</f>
        <v>0.11275711359673384</v>
      </c>
      <c r="P29" s="17">
        <f>M18</f>
        <v>0.33857372412322018</v>
      </c>
      <c r="Q29" s="12">
        <f>N18</f>
        <v>0.16824505936282347</v>
      </c>
    </row>
    <row r="30" spans="1:28" x14ac:dyDescent="0.25">
      <c r="A30">
        <v>28</v>
      </c>
      <c r="B30">
        <v>71</v>
      </c>
      <c r="C30">
        <v>102</v>
      </c>
      <c r="D30">
        <v>264</v>
      </c>
      <c r="E30">
        <v>190</v>
      </c>
      <c r="F30">
        <v>64</v>
      </c>
      <c r="G30">
        <v>44</v>
      </c>
      <c r="H30">
        <v>27.51</v>
      </c>
      <c r="I30">
        <f t="shared" si="0"/>
        <v>735</v>
      </c>
      <c r="K30" s="11" t="s">
        <v>5</v>
      </c>
      <c r="L30" s="17">
        <v>16.802297297297297</v>
      </c>
      <c r="M30" s="17">
        <v>25.816000000000003</v>
      </c>
      <c r="N30" s="17">
        <v>31.120975609756094</v>
      </c>
      <c r="O30" s="17">
        <f>M23</f>
        <v>0.43662637956846029</v>
      </c>
      <c r="P30" s="17">
        <f>M24</f>
        <v>0.39403045567570028</v>
      </c>
      <c r="Q30" s="12">
        <f>M25</f>
        <v>0.33183433274789992</v>
      </c>
    </row>
    <row r="31" spans="1:28" x14ac:dyDescent="0.25">
      <c r="A31">
        <v>29</v>
      </c>
      <c r="B31">
        <v>76</v>
      </c>
      <c r="C31">
        <v>166</v>
      </c>
      <c r="D31">
        <v>127</v>
      </c>
      <c r="E31">
        <v>105</v>
      </c>
      <c r="F31">
        <v>94</v>
      </c>
      <c r="G31">
        <v>71</v>
      </c>
      <c r="H31">
        <v>28.5</v>
      </c>
      <c r="I31">
        <f t="shared" si="0"/>
        <v>639</v>
      </c>
      <c r="K31" s="11" t="s">
        <v>6</v>
      </c>
      <c r="L31" s="17">
        <v>16.9193</v>
      </c>
      <c r="M31" s="17">
        <v>25.92</v>
      </c>
      <c r="N31" s="17">
        <v>31.5943</v>
      </c>
      <c r="O31" s="17">
        <f>1.28694/2.355</f>
        <v>0.54647133757961786</v>
      </c>
      <c r="P31" s="17">
        <f>1.264/2.355</f>
        <v>0.53673036093418258</v>
      </c>
      <c r="Q31" s="12">
        <f>1.30082/2.355</f>
        <v>0.55236518046709138</v>
      </c>
    </row>
    <row r="32" spans="1:28" ht="15.75" thickBot="1" x14ac:dyDescent="0.3">
      <c r="A32">
        <v>30</v>
      </c>
      <c r="B32">
        <v>99</v>
      </c>
      <c r="C32">
        <v>347</v>
      </c>
      <c r="D32">
        <v>176</v>
      </c>
      <c r="E32">
        <v>120</v>
      </c>
      <c r="F32">
        <v>100</v>
      </c>
      <c r="G32">
        <v>109</v>
      </c>
      <c r="H32">
        <v>29.48</v>
      </c>
      <c r="I32">
        <f t="shared" si="0"/>
        <v>951</v>
      </c>
      <c r="K32" s="14" t="s">
        <v>7</v>
      </c>
      <c r="L32" s="18">
        <v>16.75</v>
      </c>
      <c r="M32" s="18">
        <v>25.7</v>
      </c>
      <c r="N32" s="18">
        <v>31.15</v>
      </c>
      <c r="O32" s="18"/>
      <c r="P32" s="18"/>
      <c r="Q32" s="19"/>
    </row>
    <row r="33" spans="1:28" ht="15.75" thickBot="1" x14ac:dyDescent="0.3">
      <c r="A33">
        <v>31</v>
      </c>
      <c r="B33">
        <v>303</v>
      </c>
      <c r="C33">
        <v>704</v>
      </c>
      <c r="D33">
        <v>298</v>
      </c>
      <c r="E33">
        <v>367</v>
      </c>
      <c r="F33">
        <v>451</v>
      </c>
      <c r="G33">
        <v>195</v>
      </c>
      <c r="H33">
        <v>30.46</v>
      </c>
      <c r="I33">
        <f t="shared" si="0"/>
        <v>2318</v>
      </c>
    </row>
    <row r="34" spans="1:28" ht="27" thickBot="1" x14ac:dyDescent="0.45">
      <c r="A34">
        <v>32</v>
      </c>
      <c r="B34">
        <v>507</v>
      </c>
      <c r="C34">
        <v>1003</v>
      </c>
      <c r="D34">
        <v>1051</v>
      </c>
      <c r="E34">
        <v>772</v>
      </c>
      <c r="F34">
        <v>1080</v>
      </c>
      <c r="G34">
        <v>907</v>
      </c>
      <c r="H34">
        <v>31.44</v>
      </c>
      <c r="I34">
        <f t="shared" si="0"/>
        <v>5320</v>
      </c>
      <c r="K34" s="32" t="s">
        <v>24</v>
      </c>
      <c r="L34" s="33"/>
      <c r="M34" s="33"/>
      <c r="N34" s="33"/>
      <c r="O34" s="33"/>
      <c r="P34" s="33"/>
      <c r="Q34" s="34"/>
    </row>
    <row r="35" spans="1:28" x14ac:dyDescent="0.25">
      <c r="A35">
        <v>33</v>
      </c>
      <c r="B35">
        <v>85</v>
      </c>
      <c r="C35">
        <v>178</v>
      </c>
      <c r="D35">
        <v>424</v>
      </c>
      <c r="E35">
        <v>117</v>
      </c>
      <c r="F35">
        <v>85</v>
      </c>
      <c r="G35">
        <v>343</v>
      </c>
      <c r="H35">
        <v>32.43</v>
      </c>
      <c r="I35">
        <f t="shared" si="0"/>
        <v>1232</v>
      </c>
      <c r="K35" s="11"/>
      <c r="L35" s="17" t="s">
        <v>20</v>
      </c>
      <c r="M35" s="17" t="s">
        <v>21</v>
      </c>
      <c r="N35" s="17" t="s">
        <v>22</v>
      </c>
      <c r="O35" s="17" t="str">
        <f>CONCATENATE(L35," SD")</f>
        <v>53 Gauge SD</v>
      </c>
      <c r="P35" s="17" t="str">
        <f>CONCATENATE(M35," SD")</f>
        <v>50 Gauge SD</v>
      </c>
      <c r="Q35" s="12" t="str">
        <f>CONCATENATE(N35," SD")</f>
        <v>48 Gague SD</v>
      </c>
      <c r="X35" s="6"/>
      <c r="Y35" s="5"/>
      <c r="Z35" s="5"/>
      <c r="AA35" s="5"/>
      <c r="AB35" s="5"/>
    </row>
    <row r="36" spans="1:28" x14ac:dyDescent="0.25">
      <c r="A36">
        <v>34</v>
      </c>
      <c r="B36">
        <v>51</v>
      </c>
      <c r="C36">
        <v>69</v>
      </c>
      <c r="D36">
        <v>108</v>
      </c>
      <c r="E36">
        <v>80</v>
      </c>
      <c r="F36">
        <v>45</v>
      </c>
      <c r="G36">
        <v>87</v>
      </c>
      <c r="H36">
        <v>33.409999999999997</v>
      </c>
      <c r="I36">
        <f t="shared" si="0"/>
        <v>440</v>
      </c>
      <c r="K36" s="11" t="s">
        <v>4</v>
      </c>
      <c r="L36" s="21">
        <f>ABS(L29-$L$32)/$L$32</f>
        <v>2.3880597014924866E-3</v>
      </c>
      <c r="M36" s="21">
        <f>ABS(M29-$M$32)/$M$32</f>
        <v>1.9455252918288216E-3</v>
      </c>
      <c r="N36" s="21">
        <f>ABS(N29-$N$32)/$N$32</f>
        <v>5.1364365971107596E-3</v>
      </c>
      <c r="O36" s="21">
        <f>ABS(O29)/$L$32</f>
        <v>6.7317679759244077E-3</v>
      </c>
      <c r="P36" s="21">
        <f>ABS(P29)/$M$32</f>
        <v>1.3174074868607789E-2</v>
      </c>
      <c r="Q36" s="22">
        <f>ABS(Q29)/$N$32</f>
        <v>5.4011255012142365E-3</v>
      </c>
      <c r="X36" s="6"/>
      <c r="Y36" s="5"/>
      <c r="Z36" s="5"/>
      <c r="AA36" s="5"/>
      <c r="AB36" s="5"/>
    </row>
    <row r="37" spans="1:28" x14ac:dyDescent="0.25">
      <c r="A37">
        <v>35</v>
      </c>
      <c r="B37">
        <v>20</v>
      </c>
      <c r="C37">
        <v>44</v>
      </c>
      <c r="D37">
        <v>59</v>
      </c>
      <c r="E37">
        <v>30</v>
      </c>
      <c r="F37">
        <v>18</v>
      </c>
      <c r="G37">
        <v>29</v>
      </c>
      <c r="H37">
        <v>34.39</v>
      </c>
      <c r="I37">
        <f t="shared" si="0"/>
        <v>200</v>
      </c>
      <c r="K37" s="11" t="s">
        <v>5</v>
      </c>
      <c r="L37" s="21">
        <f>ABS(L30-$L$32)/$L$32</f>
        <v>3.1222267043162547E-3</v>
      </c>
      <c r="M37" s="21">
        <f>ABS(M30-$M$32)/$M$32</f>
        <v>4.5136186770429266E-3</v>
      </c>
      <c r="N37" s="21">
        <f>ABS(N30-$N$32)/$N$32</f>
        <v>9.3176212661009517E-4</v>
      </c>
      <c r="O37" s="21">
        <f>ABS(O30)/$L$32</f>
        <v>2.6067246541400614E-2</v>
      </c>
      <c r="P37" s="21">
        <f>ABS(P30)/$M$32</f>
        <v>1.5331924345357987E-2</v>
      </c>
      <c r="Q37" s="22">
        <f>ABS(Q30)/$N$32</f>
        <v>1.0652787568150881E-2</v>
      </c>
      <c r="X37" s="6"/>
      <c r="Y37" s="5"/>
      <c r="Z37" s="5"/>
      <c r="AA37" s="5"/>
      <c r="AB37" s="5"/>
    </row>
    <row r="38" spans="1:28" ht="15.75" thickBot="1" x14ac:dyDescent="0.3">
      <c r="A38">
        <v>36</v>
      </c>
      <c r="B38">
        <v>18</v>
      </c>
      <c r="C38">
        <v>38</v>
      </c>
      <c r="D38">
        <v>73</v>
      </c>
      <c r="E38">
        <v>21</v>
      </c>
      <c r="F38">
        <v>13</v>
      </c>
      <c r="G38">
        <v>24</v>
      </c>
      <c r="H38">
        <v>35.380000000000003</v>
      </c>
      <c r="I38">
        <f t="shared" si="0"/>
        <v>187</v>
      </c>
      <c r="K38" s="14" t="s">
        <v>6</v>
      </c>
      <c r="L38" s="23">
        <f>ABS(L31-$L$32)/$L$32</f>
        <v>1.0107462686567151E-2</v>
      </c>
      <c r="M38" s="23">
        <f>ABS(M31-$M$32)/$M$32</f>
        <v>8.5603112840467871E-3</v>
      </c>
      <c r="N38" s="23">
        <f>ABS(N31-$N$32)/$N$32</f>
        <v>1.4263242375601988E-2</v>
      </c>
      <c r="O38" s="23">
        <f>ABS(O31)/$L$32</f>
        <v>3.2625154482365248E-2</v>
      </c>
      <c r="P38" s="23">
        <f>ABS(P31)/$M$32</f>
        <v>2.0884449841796989E-2</v>
      </c>
      <c r="Q38" s="24">
        <f>ABS(Q31)/$N$32</f>
        <v>1.7732429549505341E-2</v>
      </c>
      <c r="X38" s="6"/>
      <c r="Y38" s="5"/>
      <c r="Z38" s="5"/>
      <c r="AA38" s="5"/>
      <c r="AB38" s="5"/>
    </row>
    <row r="39" spans="1:28" ht="15.75" thickBot="1" x14ac:dyDescent="0.3">
      <c r="A39">
        <v>37</v>
      </c>
      <c r="B39">
        <v>18</v>
      </c>
      <c r="C39">
        <v>33</v>
      </c>
      <c r="D39">
        <v>80</v>
      </c>
      <c r="E39">
        <v>34</v>
      </c>
      <c r="F39">
        <v>19</v>
      </c>
      <c r="G39">
        <v>61</v>
      </c>
      <c r="H39">
        <v>36.36</v>
      </c>
      <c r="I39">
        <f t="shared" si="0"/>
        <v>245</v>
      </c>
      <c r="X39" s="6"/>
      <c r="Y39" s="5"/>
      <c r="Z39" s="5"/>
      <c r="AA39" s="5"/>
      <c r="AB39" s="5"/>
    </row>
    <row r="40" spans="1:28" ht="27" thickBot="1" x14ac:dyDescent="0.45">
      <c r="A40">
        <v>38</v>
      </c>
      <c r="B40">
        <v>17</v>
      </c>
      <c r="C40">
        <v>22</v>
      </c>
      <c r="D40">
        <v>33</v>
      </c>
      <c r="E40">
        <v>20</v>
      </c>
      <c r="F40">
        <v>12</v>
      </c>
      <c r="G40">
        <v>132</v>
      </c>
      <c r="H40">
        <v>37.340000000000003</v>
      </c>
      <c r="I40">
        <f t="shared" si="0"/>
        <v>236</v>
      </c>
      <c r="K40" s="32" t="s">
        <v>35</v>
      </c>
      <c r="L40" s="33"/>
      <c r="M40" s="33"/>
      <c r="N40" s="34"/>
      <c r="X40" s="6"/>
      <c r="Y40" s="5"/>
      <c r="Z40" s="5"/>
      <c r="AA40" s="5"/>
      <c r="AB40" s="5"/>
    </row>
    <row r="41" spans="1:28" x14ac:dyDescent="0.25">
      <c r="A41">
        <v>39</v>
      </c>
      <c r="B41">
        <v>10</v>
      </c>
      <c r="C41">
        <v>13</v>
      </c>
      <c r="D41">
        <v>25</v>
      </c>
      <c r="E41">
        <v>20</v>
      </c>
      <c r="F41">
        <v>5</v>
      </c>
      <c r="G41">
        <v>16</v>
      </c>
      <c r="H41">
        <v>38.32</v>
      </c>
      <c r="I41">
        <f t="shared" si="0"/>
        <v>89</v>
      </c>
      <c r="K41" s="11"/>
      <c r="L41" s="26" t="s">
        <v>19</v>
      </c>
      <c r="M41" s="26"/>
      <c r="N41" s="27"/>
      <c r="X41" s="6"/>
      <c r="Y41" s="5"/>
      <c r="Z41" s="5"/>
      <c r="AA41" s="5"/>
      <c r="AB41" s="5"/>
    </row>
    <row r="42" spans="1:28" x14ac:dyDescent="0.25">
      <c r="A42">
        <v>40</v>
      </c>
      <c r="B42">
        <v>14</v>
      </c>
      <c r="C42">
        <v>13</v>
      </c>
      <c r="D42">
        <v>18</v>
      </c>
      <c r="E42">
        <v>19</v>
      </c>
      <c r="F42">
        <v>1</v>
      </c>
      <c r="G42">
        <v>0</v>
      </c>
      <c r="H42">
        <v>39.31</v>
      </c>
      <c r="I42">
        <f t="shared" si="0"/>
        <v>65</v>
      </c>
      <c r="K42" s="11"/>
      <c r="L42" s="17" t="s">
        <v>4</v>
      </c>
      <c r="M42" s="17" t="s">
        <v>23</v>
      </c>
      <c r="N42" s="12" t="s">
        <v>5</v>
      </c>
      <c r="X42" s="6"/>
      <c r="Y42" s="5"/>
      <c r="Z42" s="5"/>
      <c r="AA42" s="5"/>
      <c r="AB42" s="5"/>
    </row>
    <row r="43" spans="1:28" x14ac:dyDescent="0.25">
      <c r="A43">
        <v>41</v>
      </c>
      <c r="B43">
        <v>9</v>
      </c>
      <c r="C43">
        <v>12</v>
      </c>
      <c r="D43">
        <v>30</v>
      </c>
      <c r="E43">
        <v>17</v>
      </c>
      <c r="F43">
        <v>1</v>
      </c>
      <c r="G43">
        <v>0</v>
      </c>
      <c r="H43">
        <v>40.29</v>
      </c>
      <c r="I43">
        <f t="shared" si="0"/>
        <v>69</v>
      </c>
      <c r="K43" s="11" t="s">
        <v>10</v>
      </c>
      <c r="L43" s="21">
        <f>N36</f>
        <v>5.1364365971107596E-3</v>
      </c>
      <c r="M43" s="21">
        <f>N38</f>
        <v>1.4263242375601988E-2</v>
      </c>
      <c r="N43" s="22">
        <f>N37</f>
        <v>9.3176212661009517E-4</v>
      </c>
      <c r="X43" s="6"/>
      <c r="Y43" s="5"/>
      <c r="Z43" s="5"/>
      <c r="AA43" s="5"/>
      <c r="AB43" s="5"/>
    </row>
    <row r="44" spans="1:28" x14ac:dyDescent="0.25">
      <c r="A44">
        <v>42</v>
      </c>
      <c r="B44">
        <v>13</v>
      </c>
      <c r="C44">
        <v>38</v>
      </c>
      <c r="D44">
        <v>17</v>
      </c>
      <c r="E44">
        <v>46</v>
      </c>
      <c r="F44">
        <v>47</v>
      </c>
      <c r="G44">
        <v>0</v>
      </c>
      <c r="H44">
        <v>41.27</v>
      </c>
      <c r="I44">
        <f t="shared" si="0"/>
        <v>161</v>
      </c>
      <c r="K44" s="11" t="s">
        <v>9</v>
      </c>
      <c r="L44" s="21">
        <f>M36</f>
        <v>1.9455252918288216E-3</v>
      </c>
      <c r="M44" s="21">
        <f>M38</f>
        <v>8.5603112840467871E-3</v>
      </c>
      <c r="N44" s="22">
        <f>M37</f>
        <v>4.5136186770429266E-3</v>
      </c>
      <c r="X44" s="6"/>
      <c r="Y44" s="5"/>
      <c r="Z44" s="5"/>
      <c r="AA44" s="5"/>
      <c r="AB44" s="5"/>
    </row>
    <row r="45" spans="1:28" x14ac:dyDescent="0.25">
      <c r="A45">
        <v>43</v>
      </c>
      <c r="B45">
        <v>10</v>
      </c>
      <c r="C45">
        <v>21</v>
      </c>
      <c r="D45">
        <v>7</v>
      </c>
      <c r="E45">
        <v>21</v>
      </c>
      <c r="F45">
        <v>71</v>
      </c>
      <c r="G45">
        <v>0</v>
      </c>
      <c r="H45">
        <v>42.26</v>
      </c>
      <c r="I45">
        <f t="shared" si="0"/>
        <v>130</v>
      </c>
      <c r="K45" s="11" t="s">
        <v>8</v>
      </c>
      <c r="L45" s="21">
        <f>L36</f>
        <v>2.3880597014924866E-3</v>
      </c>
      <c r="M45" s="21">
        <f>L38</f>
        <v>1.0107462686567151E-2</v>
      </c>
      <c r="N45" s="22">
        <f>L37</f>
        <v>3.1222267043162547E-3</v>
      </c>
      <c r="X45" s="6"/>
      <c r="Y45" s="5"/>
      <c r="Z45" s="5"/>
      <c r="AA45" s="5"/>
      <c r="AB45" s="5"/>
    </row>
    <row r="46" spans="1:28" x14ac:dyDescent="0.25">
      <c r="A46">
        <v>44</v>
      </c>
      <c r="B46">
        <v>9</v>
      </c>
      <c r="C46">
        <v>15</v>
      </c>
      <c r="D46">
        <v>13</v>
      </c>
      <c r="E46">
        <v>11</v>
      </c>
      <c r="F46">
        <v>63</v>
      </c>
      <c r="G46">
        <v>0</v>
      </c>
      <c r="H46">
        <v>43.24</v>
      </c>
      <c r="I46">
        <f t="shared" si="0"/>
        <v>111</v>
      </c>
      <c r="K46" s="11"/>
      <c r="L46" s="21">
        <f>Q36</f>
        <v>5.4011255012142365E-3</v>
      </c>
      <c r="M46" s="21">
        <f>Q38</f>
        <v>1.7732429549505341E-2</v>
      </c>
      <c r="N46" s="22">
        <f>Q37</f>
        <v>1.0652787568150881E-2</v>
      </c>
      <c r="T46" s="2"/>
      <c r="U46" s="2"/>
      <c r="V46" s="2"/>
      <c r="X46" s="6"/>
      <c r="Y46" s="5"/>
      <c r="Z46" s="5"/>
      <c r="AA46" s="5"/>
      <c r="AB46" s="5"/>
    </row>
    <row r="47" spans="1:28" x14ac:dyDescent="0.25">
      <c r="A47">
        <v>45</v>
      </c>
      <c r="B47">
        <v>6</v>
      </c>
      <c r="C47">
        <v>7</v>
      </c>
      <c r="D47">
        <v>12</v>
      </c>
      <c r="E47">
        <v>12</v>
      </c>
      <c r="F47">
        <v>7</v>
      </c>
      <c r="G47">
        <v>0</v>
      </c>
      <c r="H47">
        <v>44.22</v>
      </c>
      <c r="I47">
        <f t="shared" si="0"/>
        <v>44</v>
      </c>
      <c r="K47" s="11"/>
      <c r="L47" s="21">
        <f>P36</f>
        <v>1.3174074868607789E-2</v>
      </c>
      <c r="M47" s="21">
        <f>P38</f>
        <v>2.0884449841796989E-2</v>
      </c>
      <c r="N47" s="22">
        <f>P37</f>
        <v>1.5331924345357987E-2</v>
      </c>
      <c r="X47" s="6"/>
      <c r="Y47" s="5"/>
      <c r="Z47" s="5"/>
      <c r="AA47" s="5"/>
      <c r="AB47" s="5"/>
    </row>
    <row r="48" spans="1:28" ht="15.75" thickBot="1" x14ac:dyDescent="0.3">
      <c r="A48">
        <v>46</v>
      </c>
      <c r="B48">
        <v>9</v>
      </c>
      <c r="C48">
        <v>5</v>
      </c>
      <c r="D48">
        <v>7</v>
      </c>
      <c r="E48">
        <v>2</v>
      </c>
      <c r="F48">
        <v>0</v>
      </c>
      <c r="G48">
        <v>0</v>
      </c>
      <c r="H48">
        <v>45.2</v>
      </c>
      <c r="I48">
        <f t="shared" si="0"/>
        <v>23</v>
      </c>
      <c r="K48" s="14"/>
      <c r="L48" s="23">
        <f>O36</f>
        <v>6.7317679759244077E-3</v>
      </c>
      <c r="M48" s="23">
        <f>O38</f>
        <v>3.2625154482365248E-2</v>
      </c>
      <c r="N48" s="24">
        <f>O37</f>
        <v>2.6067246541400614E-2</v>
      </c>
      <c r="X48" s="6"/>
      <c r="Y48" s="5"/>
      <c r="Z48" s="5"/>
      <c r="AA48" s="5"/>
      <c r="AB48" s="5"/>
    </row>
    <row r="49" spans="1:28" x14ac:dyDescent="0.25">
      <c r="A49">
        <v>47</v>
      </c>
      <c r="B49">
        <v>3</v>
      </c>
      <c r="C49">
        <v>4</v>
      </c>
      <c r="D49">
        <v>11</v>
      </c>
      <c r="E49">
        <v>0</v>
      </c>
      <c r="F49">
        <v>0</v>
      </c>
      <c r="G49">
        <v>0</v>
      </c>
      <c r="H49">
        <v>46.19</v>
      </c>
      <c r="I49">
        <f t="shared" si="0"/>
        <v>18</v>
      </c>
      <c r="X49" s="6"/>
      <c r="Y49" s="5"/>
      <c r="Z49" s="5"/>
      <c r="AA49" s="5"/>
      <c r="AB49" s="5"/>
    </row>
    <row r="50" spans="1:28" x14ac:dyDescent="0.25">
      <c r="A50">
        <v>48</v>
      </c>
      <c r="B50">
        <v>5</v>
      </c>
      <c r="C50">
        <v>0</v>
      </c>
      <c r="D50">
        <v>11</v>
      </c>
      <c r="E50">
        <v>3</v>
      </c>
      <c r="F50">
        <v>0</v>
      </c>
      <c r="G50">
        <v>0</v>
      </c>
      <c r="H50">
        <v>47.17</v>
      </c>
      <c r="I50">
        <f t="shared" si="0"/>
        <v>19</v>
      </c>
      <c r="P50" s="25"/>
      <c r="Q50" s="25"/>
      <c r="R50" s="25"/>
      <c r="X50" s="6"/>
      <c r="Y50" s="5"/>
      <c r="Z50" s="5"/>
      <c r="AA50" s="5"/>
      <c r="AB50" s="5"/>
    </row>
    <row r="51" spans="1:28" x14ac:dyDescent="0.25">
      <c r="A51">
        <v>49</v>
      </c>
      <c r="B51">
        <v>19</v>
      </c>
      <c r="C51">
        <v>0</v>
      </c>
      <c r="D51">
        <v>2</v>
      </c>
      <c r="E51">
        <v>1</v>
      </c>
      <c r="F51">
        <v>0</v>
      </c>
      <c r="G51">
        <v>0</v>
      </c>
      <c r="H51">
        <v>48.15</v>
      </c>
      <c r="I51">
        <f t="shared" si="0"/>
        <v>22</v>
      </c>
      <c r="X51" s="6"/>
      <c r="Y51" s="5"/>
      <c r="Z51" s="5"/>
      <c r="AA51" s="5"/>
      <c r="AB51" s="5"/>
    </row>
    <row r="52" spans="1:28" x14ac:dyDescent="0.25">
      <c r="A52">
        <v>50</v>
      </c>
      <c r="B52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49.14</v>
      </c>
      <c r="I52">
        <f t="shared" si="0"/>
        <v>11</v>
      </c>
      <c r="X52" s="6"/>
      <c r="Y52" s="5"/>
      <c r="Z52" s="5"/>
      <c r="AA52" s="5"/>
      <c r="AB52" s="5"/>
    </row>
    <row r="53" spans="1:28" x14ac:dyDescent="0.25">
      <c r="A53">
        <v>51</v>
      </c>
      <c r="B53">
        <v>11</v>
      </c>
      <c r="C53">
        <v>0</v>
      </c>
      <c r="D53">
        <v>2</v>
      </c>
      <c r="E53">
        <v>1</v>
      </c>
      <c r="F53">
        <v>0</v>
      </c>
      <c r="G53">
        <v>0</v>
      </c>
      <c r="H53">
        <v>50.12</v>
      </c>
      <c r="I53">
        <f t="shared" si="0"/>
        <v>14</v>
      </c>
      <c r="X53" s="6"/>
      <c r="Y53" s="5"/>
      <c r="Z53" s="5"/>
      <c r="AA53" s="5"/>
      <c r="AB53" s="5"/>
    </row>
    <row r="54" spans="1:28" x14ac:dyDescent="0.25">
      <c r="A54">
        <v>52</v>
      </c>
      <c r="B54">
        <v>8</v>
      </c>
      <c r="C54">
        <v>0</v>
      </c>
      <c r="D54">
        <v>4</v>
      </c>
      <c r="E54">
        <v>1</v>
      </c>
      <c r="F54">
        <v>0</v>
      </c>
      <c r="G54">
        <v>0</v>
      </c>
      <c r="H54">
        <v>51.1</v>
      </c>
      <c r="I54">
        <f t="shared" si="0"/>
        <v>13</v>
      </c>
      <c r="X54" s="6"/>
      <c r="Y54" s="5"/>
      <c r="Z54" s="5"/>
      <c r="AA54" s="5"/>
      <c r="AB54" s="5"/>
    </row>
    <row r="55" spans="1:28" x14ac:dyDescent="0.25">
      <c r="A55">
        <v>53</v>
      </c>
      <c r="B55">
        <v>0</v>
      </c>
      <c r="C55">
        <v>0</v>
      </c>
      <c r="D55">
        <v>3</v>
      </c>
      <c r="E55">
        <v>4</v>
      </c>
      <c r="F55">
        <v>0</v>
      </c>
      <c r="G55">
        <v>0</v>
      </c>
      <c r="H55">
        <v>52.08</v>
      </c>
      <c r="I55">
        <f t="shared" si="0"/>
        <v>7</v>
      </c>
      <c r="T55" s="3"/>
      <c r="X55" s="6"/>
      <c r="Y55" s="5"/>
      <c r="Z55" s="5"/>
      <c r="AA55" s="5"/>
      <c r="AB55" s="5"/>
    </row>
    <row r="56" spans="1:28" x14ac:dyDescent="0.25">
      <c r="A56">
        <v>54</v>
      </c>
      <c r="B56">
        <v>0</v>
      </c>
      <c r="C56">
        <v>0</v>
      </c>
      <c r="D56">
        <v>5</v>
      </c>
      <c r="E56">
        <v>3</v>
      </c>
      <c r="F56">
        <v>0</v>
      </c>
      <c r="G56">
        <v>3</v>
      </c>
      <c r="H56">
        <v>53.07</v>
      </c>
      <c r="I56">
        <f t="shared" si="0"/>
        <v>11</v>
      </c>
      <c r="X56" s="6"/>
      <c r="Y56" s="5"/>
      <c r="Z56" s="5"/>
      <c r="AA56" s="5"/>
      <c r="AB56" s="5"/>
    </row>
    <row r="57" spans="1:28" x14ac:dyDescent="0.25">
      <c r="A57">
        <v>55</v>
      </c>
      <c r="B57">
        <v>0</v>
      </c>
      <c r="C57">
        <v>0</v>
      </c>
      <c r="D57">
        <v>3</v>
      </c>
      <c r="E57">
        <v>1</v>
      </c>
      <c r="F57">
        <v>0</v>
      </c>
      <c r="G57">
        <v>1</v>
      </c>
      <c r="H57">
        <v>54.05</v>
      </c>
      <c r="I57">
        <f t="shared" si="0"/>
        <v>5</v>
      </c>
      <c r="X57" s="6"/>
      <c r="Y57" s="5"/>
      <c r="Z57" s="5"/>
      <c r="AA57" s="5"/>
      <c r="AB57" s="5"/>
    </row>
    <row r="58" spans="1:28" x14ac:dyDescent="0.25">
      <c r="A58">
        <v>56</v>
      </c>
      <c r="B58">
        <v>0</v>
      </c>
      <c r="C58">
        <v>0</v>
      </c>
      <c r="D58">
        <v>2</v>
      </c>
      <c r="E58">
        <v>0</v>
      </c>
      <c r="F58">
        <v>0</v>
      </c>
      <c r="G58">
        <v>0</v>
      </c>
      <c r="H58">
        <v>55.03</v>
      </c>
      <c r="I58">
        <f t="shared" si="0"/>
        <v>2</v>
      </c>
      <c r="X58" s="6"/>
      <c r="Y58" s="5"/>
      <c r="Z58" s="5"/>
      <c r="AA58" s="5"/>
      <c r="AB58" s="5"/>
    </row>
    <row r="59" spans="1:28" x14ac:dyDescent="0.25">
      <c r="A59">
        <v>57</v>
      </c>
      <c r="B59">
        <v>0</v>
      </c>
      <c r="C59">
        <v>0</v>
      </c>
      <c r="D59">
        <v>6</v>
      </c>
      <c r="E59">
        <v>0</v>
      </c>
      <c r="F59">
        <v>0</v>
      </c>
      <c r="G59">
        <v>0</v>
      </c>
      <c r="H59">
        <v>56.01</v>
      </c>
      <c r="I59">
        <f t="shared" si="0"/>
        <v>6</v>
      </c>
      <c r="P59" s="1"/>
      <c r="Q59" s="1"/>
      <c r="R59" s="1"/>
      <c r="X59" s="6"/>
      <c r="Y59" s="5"/>
      <c r="Z59" s="5"/>
      <c r="AA59" s="5"/>
      <c r="AB59" s="5"/>
    </row>
    <row r="60" spans="1:28" x14ac:dyDescent="0.25">
      <c r="A60">
        <v>58</v>
      </c>
      <c r="B60">
        <v>0</v>
      </c>
      <c r="C60">
        <v>0</v>
      </c>
      <c r="D60">
        <v>6</v>
      </c>
      <c r="E60">
        <v>0</v>
      </c>
      <c r="F60">
        <v>0</v>
      </c>
      <c r="G60">
        <v>0</v>
      </c>
      <c r="H60">
        <v>57</v>
      </c>
      <c r="I60">
        <f t="shared" si="0"/>
        <v>6</v>
      </c>
      <c r="P60" s="1"/>
      <c r="Q60" s="1"/>
      <c r="R60" s="1"/>
      <c r="X60" s="6"/>
      <c r="Y60" s="5"/>
      <c r="Z60" s="5"/>
      <c r="AA60" s="5"/>
      <c r="AB60" s="5"/>
    </row>
    <row r="61" spans="1:28" x14ac:dyDescent="0.25">
      <c r="A61">
        <v>59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57.98</v>
      </c>
      <c r="I61">
        <f t="shared" si="0"/>
        <v>4</v>
      </c>
      <c r="X61" s="6"/>
      <c r="Y61" s="5"/>
      <c r="Z61" s="5"/>
      <c r="AA61" s="5"/>
      <c r="AB61" s="5"/>
    </row>
    <row r="62" spans="1:28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58.96</v>
      </c>
      <c r="I62">
        <f t="shared" si="0"/>
        <v>0</v>
      </c>
      <c r="P62" s="25"/>
      <c r="Q62" s="25"/>
      <c r="R62" s="25"/>
      <c r="X62" s="6"/>
      <c r="Y62" s="5"/>
      <c r="Z62" s="5"/>
      <c r="AA62" s="5"/>
      <c r="AB62" s="5"/>
    </row>
    <row r="63" spans="1:28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59.95</v>
      </c>
      <c r="I63">
        <f t="shared" si="0"/>
        <v>0</v>
      </c>
      <c r="X63" s="6"/>
      <c r="Y63" s="5"/>
      <c r="Z63" s="5"/>
      <c r="AA63" s="5"/>
      <c r="AB63" s="5"/>
    </row>
    <row r="64" spans="1:28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60</v>
      </c>
      <c r="I64">
        <f t="shared" si="0"/>
        <v>0</v>
      </c>
      <c r="X64" s="6"/>
      <c r="Y64" s="5"/>
      <c r="Z64" s="5"/>
      <c r="AA64" s="5"/>
      <c r="AB64" s="5"/>
    </row>
    <row r="65" spans="1:28" x14ac:dyDescent="0.2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61.91</v>
      </c>
      <c r="I65">
        <f t="shared" si="0"/>
        <v>0</v>
      </c>
      <c r="X65" s="6"/>
      <c r="Y65" s="5"/>
      <c r="Z65" s="5"/>
      <c r="AA65" s="5"/>
      <c r="AB65" s="5"/>
    </row>
    <row r="66" spans="1:28" x14ac:dyDescent="0.2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62.89</v>
      </c>
      <c r="I66">
        <f t="shared" si="0"/>
        <v>0</v>
      </c>
      <c r="L66" s="6"/>
      <c r="M66" s="5"/>
      <c r="N66" s="5"/>
      <c r="O66" s="5"/>
      <c r="P66" s="5"/>
      <c r="Q66" s="5"/>
      <c r="X66" s="6"/>
      <c r="Y66" s="5"/>
      <c r="Z66" s="5"/>
      <c r="AA66" s="5"/>
      <c r="AB66" s="5"/>
    </row>
    <row r="67" spans="1:28" x14ac:dyDescent="0.2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63.88</v>
      </c>
      <c r="I67">
        <f t="shared" ref="I67:I74" si="3">SUM(B67:G67)</f>
        <v>0</v>
      </c>
      <c r="L67" s="6"/>
      <c r="M67" s="5"/>
      <c r="N67" s="5"/>
      <c r="O67" s="5"/>
      <c r="P67" s="5"/>
      <c r="Q67" s="5"/>
      <c r="X67" s="6"/>
      <c r="Y67" s="5"/>
      <c r="Z67" s="5"/>
      <c r="AA67" s="5"/>
      <c r="AB67" s="5"/>
    </row>
    <row r="68" spans="1:28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64.86</v>
      </c>
      <c r="I68">
        <f t="shared" si="3"/>
        <v>0</v>
      </c>
      <c r="L68" s="6"/>
      <c r="M68" s="5"/>
      <c r="N68" s="5"/>
      <c r="O68" s="5"/>
      <c r="P68" s="5"/>
      <c r="Q68" s="5"/>
      <c r="X68" s="6"/>
      <c r="Y68" s="5"/>
      <c r="Z68" s="5"/>
      <c r="AA68" s="5"/>
      <c r="AB68" s="5"/>
    </row>
    <row r="69" spans="1:28" x14ac:dyDescent="0.2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65.84</v>
      </c>
      <c r="I69">
        <f t="shared" si="3"/>
        <v>0</v>
      </c>
      <c r="L69" s="6"/>
      <c r="M69" s="5"/>
      <c r="N69" s="5"/>
      <c r="O69" s="5"/>
      <c r="P69" s="5"/>
      <c r="Q69" s="5"/>
      <c r="X69" s="6"/>
      <c r="Y69" s="5"/>
      <c r="Z69" s="5"/>
      <c r="AA69" s="5"/>
      <c r="AB69" s="5"/>
    </row>
    <row r="70" spans="1:28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66.83</v>
      </c>
      <c r="I70">
        <f t="shared" si="3"/>
        <v>0</v>
      </c>
      <c r="L70" s="6"/>
      <c r="M70" s="5"/>
      <c r="N70" s="5"/>
      <c r="O70" s="5"/>
      <c r="P70" s="5"/>
      <c r="Q70" s="5"/>
      <c r="X70" s="6"/>
      <c r="Y70" s="5"/>
      <c r="Z70" s="5"/>
      <c r="AA70" s="5"/>
      <c r="AB70" s="5"/>
    </row>
    <row r="71" spans="1:28" x14ac:dyDescent="0.2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67.81</v>
      </c>
      <c r="I71">
        <f t="shared" si="3"/>
        <v>0</v>
      </c>
      <c r="L71" s="6"/>
      <c r="M71" s="5"/>
      <c r="N71" s="5"/>
      <c r="O71" s="5"/>
      <c r="X71" s="6"/>
      <c r="Y71" s="5"/>
      <c r="Z71" s="5"/>
      <c r="AA71" s="5"/>
      <c r="AB71" s="5"/>
    </row>
    <row r="72" spans="1:28" x14ac:dyDescent="0.2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68.790000000000006</v>
      </c>
      <c r="I72">
        <f t="shared" si="3"/>
        <v>0</v>
      </c>
      <c r="L72" s="6"/>
      <c r="M72" s="5"/>
      <c r="N72" s="5"/>
      <c r="O72" s="5"/>
      <c r="P72" s="25"/>
      <c r="Q72" s="25"/>
      <c r="R72" s="25"/>
      <c r="X72" s="6"/>
      <c r="Y72" s="5"/>
      <c r="Z72" s="5"/>
      <c r="AA72" s="5"/>
      <c r="AB72" s="5"/>
    </row>
    <row r="73" spans="1:28" x14ac:dyDescent="0.2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69.77</v>
      </c>
      <c r="I73">
        <f t="shared" si="3"/>
        <v>0</v>
      </c>
      <c r="L73" s="6"/>
      <c r="M73" s="5"/>
      <c r="N73" s="5"/>
      <c r="O73" s="5"/>
      <c r="P73" s="5"/>
      <c r="Q73" s="5"/>
      <c r="R73" s="5"/>
      <c r="X73" s="6"/>
      <c r="Y73" s="5"/>
      <c r="Z73" s="5"/>
      <c r="AA73" s="5"/>
      <c r="AB73" s="5"/>
    </row>
    <row r="74" spans="1:28" x14ac:dyDescent="0.2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70.760000000000005</v>
      </c>
      <c r="I74">
        <f t="shared" si="3"/>
        <v>0</v>
      </c>
      <c r="L74" s="6"/>
      <c r="M74" s="5"/>
      <c r="N74" s="5"/>
      <c r="O74" s="5"/>
      <c r="P74" s="5"/>
      <c r="Q74" s="5"/>
      <c r="R74" s="5"/>
      <c r="X74" s="6"/>
      <c r="Y74" s="5"/>
      <c r="Z74" s="5"/>
      <c r="AA74" s="5"/>
      <c r="AB74" s="5"/>
    </row>
    <row r="75" spans="1:28" x14ac:dyDescent="0.25">
      <c r="L75" s="6"/>
      <c r="M75" s="5"/>
      <c r="N75" s="5"/>
      <c r="O75" s="5"/>
      <c r="P75" s="5"/>
      <c r="Q75" s="5"/>
      <c r="R75" s="5"/>
      <c r="X75" s="6"/>
      <c r="Y75" s="5"/>
      <c r="Z75" s="5"/>
      <c r="AA75" s="5"/>
      <c r="AB75" s="5"/>
    </row>
    <row r="76" spans="1:28" x14ac:dyDescent="0.25">
      <c r="L76" s="6"/>
      <c r="M76" s="5"/>
      <c r="N76" s="5"/>
      <c r="O76" s="5"/>
      <c r="P76" s="5"/>
      <c r="Q76" s="5"/>
      <c r="R76" s="5"/>
      <c r="X76" s="6"/>
      <c r="Y76" s="5"/>
      <c r="Z76" s="5"/>
      <c r="AA76" s="5"/>
      <c r="AB76" s="5"/>
    </row>
    <row r="77" spans="1:28" x14ac:dyDescent="0.25">
      <c r="L77" s="6"/>
      <c r="M77" s="5"/>
      <c r="N77" s="5"/>
      <c r="O77" s="5"/>
      <c r="P77" s="5"/>
      <c r="Q77" s="5"/>
      <c r="R77" s="5"/>
      <c r="X77" s="6"/>
      <c r="Y77" s="5"/>
      <c r="Z77" s="5"/>
      <c r="AA77" s="5"/>
      <c r="AB77" s="5"/>
    </row>
    <row r="78" spans="1:28" x14ac:dyDescent="0.25">
      <c r="L78" s="6"/>
      <c r="M78" s="5"/>
      <c r="N78" s="5"/>
      <c r="O78" s="5"/>
      <c r="P78" s="5"/>
      <c r="Q78" s="5"/>
      <c r="R78" s="5"/>
      <c r="X78" s="6"/>
      <c r="Y78" s="5"/>
      <c r="Z78" s="5"/>
      <c r="AA78" s="5"/>
      <c r="AB78" s="5"/>
    </row>
    <row r="79" spans="1:28" x14ac:dyDescent="0.25">
      <c r="L79" s="6"/>
      <c r="M79" s="5"/>
      <c r="N79" s="5"/>
      <c r="O79" s="5"/>
      <c r="P79" s="5"/>
      <c r="Q79" s="5"/>
      <c r="X79" s="6"/>
      <c r="Y79" s="5"/>
      <c r="Z79" s="5"/>
      <c r="AA79" s="5"/>
      <c r="AB79" s="5"/>
    </row>
    <row r="80" spans="1:28" x14ac:dyDescent="0.25">
      <c r="L80" s="6"/>
      <c r="M80" s="5"/>
      <c r="N80" s="5"/>
      <c r="O80" s="5"/>
      <c r="P80" s="5"/>
      <c r="Q80" s="5"/>
      <c r="X80" s="6"/>
      <c r="Y80" s="5"/>
      <c r="Z80" s="5"/>
      <c r="AA80" s="5"/>
      <c r="AB80" s="5"/>
    </row>
    <row r="81" spans="12:28" x14ac:dyDescent="0.25">
      <c r="L81" s="6"/>
      <c r="M81" s="5"/>
      <c r="N81" s="5"/>
      <c r="O81" s="5"/>
      <c r="P81" s="5"/>
      <c r="Q81" s="5"/>
      <c r="X81" s="6"/>
      <c r="Y81" s="5"/>
      <c r="Z81" s="5"/>
      <c r="AA81" s="5"/>
      <c r="AB81" s="5"/>
    </row>
    <row r="82" spans="12:28" x14ac:dyDescent="0.25">
      <c r="X82" s="6"/>
      <c r="Y82" s="5"/>
      <c r="Z82" s="5"/>
      <c r="AA82" s="5"/>
      <c r="AB82" s="5"/>
    </row>
    <row r="83" spans="12:28" x14ac:dyDescent="0.25">
      <c r="X83" s="6"/>
      <c r="Y83" s="5"/>
      <c r="Z83" s="5"/>
      <c r="AA83" s="5"/>
      <c r="AB83" s="5"/>
    </row>
    <row r="84" spans="12:28" x14ac:dyDescent="0.25">
      <c r="X84" s="6"/>
      <c r="Y84" s="5"/>
      <c r="Z84" s="5"/>
      <c r="AA84" s="5"/>
      <c r="AB84" s="5"/>
    </row>
  </sheetData>
  <mergeCells count="12">
    <mergeCell ref="P62:R62"/>
    <mergeCell ref="P72:R72"/>
    <mergeCell ref="P50:R50"/>
    <mergeCell ref="L41:N41"/>
    <mergeCell ref="L1:M2"/>
    <mergeCell ref="N1:O2"/>
    <mergeCell ref="K7:N7"/>
    <mergeCell ref="K21:N21"/>
    <mergeCell ref="K27:Q27"/>
    <mergeCell ref="K34:Q34"/>
    <mergeCell ref="K40:N40"/>
    <mergeCell ref="K16:N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Wire Combine</vt:lpstr>
    </vt:vector>
  </TitlesOfParts>
  <Company>NIST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Hotaling, Nathan A.</dc:creator>
  <cp:lastModifiedBy>Hotaling, Nathan A.</cp:lastModifiedBy>
  <dcterms:created xsi:type="dcterms:W3CDTF">2014-06-19T14:58:17Z</dcterms:created>
  <dcterms:modified xsi:type="dcterms:W3CDTF">2015-04-10T22:37:08Z</dcterms:modified>
</cp:coreProperties>
</file>