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основы инф. технологий\"/>
    </mc:Choice>
  </mc:AlternateContent>
  <xr:revisionPtr revIDLastSave="0" documentId="8_{B931E519-DB03-42AF-8FCB-C68879C971D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Лист2" sheetId="2" r:id="rId2"/>
    <sheet name="Лист3" sheetId="7" r:id="rId3"/>
    <sheet name="Лист4" sheetId="8" r:id="rId4"/>
  </sheets>
  <calcPr calcId="181029"/>
</workbook>
</file>

<file path=xl/calcChain.xml><?xml version="1.0" encoding="utf-8"?>
<calcChain xmlns="http://schemas.openxmlformats.org/spreadsheetml/2006/main">
  <c r="B4" i="8" l="1"/>
  <c r="B3" i="8"/>
  <c r="B2" i="8"/>
  <c r="K9" i="7"/>
  <c r="K8" i="7"/>
  <c r="K7" i="7"/>
  <c r="K6" i="7"/>
  <c r="K5" i="7"/>
  <c r="K4" i="7"/>
  <c r="K3" i="7"/>
  <c r="F9" i="7"/>
  <c r="G9" i="7"/>
  <c r="H9" i="7"/>
  <c r="I9" i="7"/>
  <c r="J9" i="7"/>
  <c r="F8" i="7"/>
  <c r="G8" i="7"/>
  <c r="H8" i="7"/>
  <c r="I8" i="7"/>
  <c r="J8" i="7"/>
  <c r="E9" i="7"/>
  <c r="E8" i="7"/>
  <c r="J4" i="7"/>
  <c r="J5" i="7"/>
  <c r="J6" i="7"/>
  <c r="J7" i="7"/>
  <c r="J3" i="7"/>
  <c r="I4" i="7"/>
  <c r="I5" i="7"/>
  <c r="I6" i="7"/>
  <c r="I7" i="7"/>
  <c r="I3" i="7"/>
  <c r="H5" i="7"/>
  <c r="H6" i="7"/>
  <c r="H7" i="7"/>
  <c r="H4" i="7"/>
  <c r="H3" i="7"/>
  <c r="G4" i="7"/>
  <c r="G5" i="7"/>
  <c r="G6" i="7"/>
  <c r="G7" i="7"/>
  <c r="G3" i="7"/>
  <c r="G3" i="2"/>
  <c r="F4" i="7"/>
  <c r="F5" i="7"/>
  <c r="F6" i="7"/>
  <c r="F7" i="7"/>
  <c r="F3" i="7"/>
  <c r="E3" i="2"/>
  <c r="E4" i="2"/>
  <c r="E5" i="2"/>
  <c r="E6" i="2"/>
  <c r="E7" i="2"/>
  <c r="G4" i="2"/>
  <c r="G5" i="2"/>
  <c r="G6" i="2"/>
  <c r="G7" i="2"/>
  <c r="F4" i="2"/>
  <c r="H4" i="2" s="1"/>
  <c r="F5" i="2"/>
  <c r="H5" i="2" s="1"/>
  <c r="F6" i="2"/>
  <c r="H6" i="2" s="1"/>
  <c r="F7" i="2"/>
  <c r="H7" i="2" s="1"/>
  <c r="I4" i="2" l="1"/>
  <c r="J4" i="2" s="1"/>
  <c r="I7" i="2"/>
  <c r="J7" i="2" s="1"/>
  <c r="I6" i="2"/>
  <c r="J6" i="2" s="1"/>
  <c r="I5" i="2"/>
  <c r="J5" i="2" s="1"/>
  <c r="E4" i="7"/>
  <c r="E5" i="7"/>
  <c r="E6" i="7"/>
  <c r="E7" i="7"/>
  <c r="E3" i="7"/>
  <c r="E8" i="1" l="1"/>
  <c r="G4" i="1"/>
  <c r="G5" i="1"/>
  <c r="G6" i="1"/>
  <c r="G7" i="1"/>
  <c r="G3" i="1"/>
  <c r="F4" i="1"/>
  <c r="F5" i="1"/>
  <c r="F6" i="1"/>
  <c r="F7" i="1"/>
  <c r="F3" i="1"/>
  <c r="H7" i="1" l="1"/>
  <c r="G8" i="1"/>
  <c r="E9" i="1"/>
  <c r="H3" i="1"/>
  <c r="H5" i="1"/>
  <c r="H4" i="1"/>
  <c r="H6" i="1"/>
  <c r="I7" i="1"/>
  <c r="F8" i="1"/>
  <c r="I4" i="1" l="1"/>
  <c r="G9" i="1"/>
  <c r="I5" i="1"/>
  <c r="F9" i="1"/>
  <c r="J7" i="1"/>
  <c r="I6" i="1"/>
  <c r="J4" i="1"/>
  <c r="I3" i="1"/>
  <c r="H8" i="1"/>
  <c r="J6" i="1"/>
  <c r="J5" i="1" l="1"/>
  <c r="J3" i="1"/>
  <c r="I8" i="1"/>
  <c r="H9" i="1"/>
  <c r="J8" i="1"/>
  <c r="K5" i="1" l="1"/>
  <c r="K8" i="1"/>
  <c r="K7" i="1"/>
  <c r="K6" i="1"/>
  <c r="I9" i="1"/>
  <c r="K3" i="1"/>
  <c r="J9" i="1" l="1"/>
  <c r="K4" i="1" l="1"/>
  <c r="K9" i="1"/>
  <c r="F8" i="2" l="1"/>
  <c r="F9" i="2" s="1"/>
  <c r="F3" i="2"/>
  <c r="E9" i="2"/>
  <c r="E8" i="2"/>
  <c r="G8" i="2"/>
  <c r="G9" i="2" s="1"/>
  <c r="H3" i="2" l="1"/>
  <c r="H8" i="2" l="1"/>
  <c r="H9" i="2" s="1"/>
  <c r="J3" i="2"/>
  <c r="I3" i="2"/>
  <c r="I8" i="2" s="1"/>
  <c r="I9" i="2" s="1"/>
  <c r="K3" i="2" l="1"/>
  <c r="J8" i="2"/>
  <c r="J9" i="2" l="1"/>
  <c r="K5" i="2"/>
  <c r="K7" i="2"/>
  <c r="K8" i="2"/>
  <c r="K6" i="2" l="1"/>
  <c r="K9" i="2"/>
  <c r="K4" i="2"/>
  <c r="B38" i="2"/>
</calcChain>
</file>

<file path=xl/sharedStrings.xml><?xml version="1.0" encoding="utf-8"?>
<sst xmlns="http://schemas.openxmlformats.org/spreadsheetml/2006/main" count="77" uniqueCount="30">
  <si>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</si>
  <si>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</si>
  <si>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</si>
  <si>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</si>
  <si>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</si>
  <si>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</si>
  <si>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</si>
  <si>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</si>
  <si>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</si>
  <si>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</si>
  <si>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</si>
  <si>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Зарплата роботников за январь</t>
  </si>
  <si>
    <t>Среднее</t>
  </si>
  <si>
    <t xml:space="preserve">Сумма </t>
  </si>
  <si>
    <t>Иванов</t>
  </si>
  <si>
    <t>сторож</t>
  </si>
  <si>
    <t>Петров</t>
  </si>
  <si>
    <t>повар</t>
  </si>
  <si>
    <t>Шастовская</t>
  </si>
  <si>
    <t>учитель</t>
  </si>
  <si>
    <t>Нарейко</t>
  </si>
  <si>
    <t>Легович</t>
  </si>
  <si>
    <t>продавец</t>
  </si>
  <si>
    <t>Зарплата роботников за февраль</t>
  </si>
  <si>
    <t>Месяц</t>
  </si>
  <si>
    <t>Всего получить для сторожа</t>
  </si>
  <si>
    <t>Январь</t>
  </si>
  <si>
    <t>Февраль</t>
  </si>
  <si>
    <t>Май</t>
  </si>
  <si>
    <t>Зарплата роботников за 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</si>
</sst>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Лист1!$B$3:$B$7</c:f>
              <c:strCache>
                <c:ptCount val="5"/>
                <c:pt idx="0">
                  <c:v>Иванов</c:v>
                </c:pt>
                <c:pt idx="1">
                  <c:v>Петров</c:v>
                </c:pt>
                <c:pt idx="2">
                  <c:v>Шастовская</c:v>
                </c:pt>
                <c:pt idx="3">
                  <c:v>Нарейко</c:v>
                </c:pt>
                <c:pt idx="4">
                  <c:v>Легович</c:v>
                </c:pt>
              </c:strCache>
            </c:strRef>
          </c:cat>
          <c:val>
            <c:numRef>
              <c:f>Лист1!$J$3:$J$7</c:f>
              <c:numCache>
                <c:formatCode>General</c:formatCode>
                <c:ptCount val="5"/>
                <c:pt idx="0">
                  <c:v>476</c:v>
                </c:pt>
                <c:pt idx="1">
                  <c:v>720</c:v>
                </c:pt>
                <c:pt idx="2">
                  <c:v>1074.4000000000001</c:v>
                </c:pt>
                <c:pt idx="3">
                  <c:v>843.2</c:v>
                </c:pt>
                <c:pt idx="4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5-444C-BACA-E5288583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48992"/>
        <c:axId val="202950528"/>
      </c:barChart>
      <c:catAx>
        <c:axId val="20294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950528"/>
        <c:crosses val="autoZero"/>
        <c:auto val="1"/>
        <c:lblAlgn val="ctr"/>
        <c:lblOffset val="100"/>
        <c:noMultiLvlLbl val="0"/>
      </c:catAx>
      <c:valAx>
        <c:axId val="2029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Зарплата</a:t>
            </a:r>
            <a:r>
              <a:rPr lang="ru-RU" baseline="0"/>
              <a:t> сторожа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Май</c:v>
                </c:pt>
              </c:strCache>
            </c:strRef>
          </c:cat>
          <c:val>
            <c:numRef>
              <c:f>Лист4!$B$2:$B$4</c:f>
              <c:numCache>
                <c:formatCode>General</c:formatCode>
                <c:ptCount val="3"/>
                <c:pt idx="0">
                  <c:v>476</c:v>
                </c:pt>
                <c:pt idx="1">
                  <c:v>523.6</c:v>
                </c:pt>
                <c:pt idx="2">
                  <c:v>711.48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5-4E36-8BFC-1FFA0798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73120"/>
        <c:axId val="203574656"/>
      </c:lineChart>
      <c:catAx>
        <c:axId val="20357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3574656"/>
        <c:crosses val="autoZero"/>
        <c:auto val="1"/>
        <c:lblAlgn val="ctr"/>
        <c:lblOffset val="100"/>
        <c:noMultiLvlLbl val="0"/>
      </c:catAx>
      <c:valAx>
        <c:axId val="20357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Всего</a:t>
                </a:r>
                <a:r>
                  <a:rPr lang="ru-RU" baseline="0"/>
                  <a:t> получить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57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60325</xdr:rowOff>
    </xdr:from>
    <xdr:to>
      <xdr:col>6</xdr:col>
      <xdr:colOff>517525</xdr:colOff>
      <xdr:row>25</xdr:row>
      <xdr:rowOff>41275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9525</xdr:rowOff>
    </xdr:from>
    <xdr:to>
      <xdr:col>10</xdr:col>
      <xdr:colOff>428625</xdr:colOff>
      <xdr:row>17</xdr:row>
      <xdr:rowOff>174625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Normal="100" workbookViewId="0">
      <selection activeCell="K9" sqref="K9"/>
    </sheetView>
  </sheetViews>
  <sheetFormatPr defaultRowHeight="15" x14ac:dyDescent="0.25"/>
  <cols>
    <col min="2" max="2" width="17.5703125" customWidth="1"/>
    <col min="3" max="3" width="9.42578125" customWidth="1"/>
  </cols>
  <sheetData>
    <row r="1" spans="1:11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0.6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3">
        <v>1</v>
      </c>
      <c r="B3" s="3" t="s">
        <v>14</v>
      </c>
      <c r="C3" s="3" t="s">
        <v>15</v>
      </c>
      <c r="D3" s="3">
        <v>25</v>
      </c>
      <c r="E3" s="3">
        <v>350</v>
      </c>
      <c r="F3" s="3">
        <f>E3*0.5</f>
        <v>175</v>
      </c>
      <c r="G3" s="3">
        <f>IF(D3&gt;10,E3*0.2,0)</f>
        <v>70</v>
      </c>
      <c r="H3" s="3">
        <f>E3+F3+G3</f>
        <v>595</v>
      </c>
      <c r="I3" s="3">
        <f>H3*0.2</f>
        <v>119</v>
      </c>
      <c r="J3" s="3">
        <f>H3-I3</f>
        <v>476</v>
      </c>
      <c r="K3" s="3">
        <f>J3/J8</f>
        <v>0.12859304084720122</v>
      </c>
    </row>
    <row r="4" spans="1:11" x14ac:dyDescent="0.25">
      <c r="A4" s="3">
        <v>2</v>
      </c>
      <c r="B4" s="3" t="s">
        <v>16</v>
      </c>
      <c r="C4" s="3" t="s">
        <v>17</v>
      </c>
      <c r="D4" s="3">
        <v>2</v>
      </c>
      <c r="E4" s="3">
        <v>600</v>
      </c>
      <c r="F4" s="3">
        <f t="shared" ref="F4:F7" si="0">E4*0.5</f>
        <v>300</v>
      </c>
      <c r="G4" s="3">
        <f t="shared" ref="G4:G7" si="1">IF(D4&gt;10,E4*0.2,0)</f>
        <v>0</v>
      </c>
      <c r="H4" s="3">
        <f t="shared" ref="H4:H7" si="2">E4+F4+G4</f>
        <v>900</v>
      </c>
      <c r="I4" s="3">
        <f t="shared" ref="I4:I9" si="3">H4*0.2</f>
        <v>180</v>
      </c>
      <c r="J4" s="3">
        <f t="shared" ref="J4:J9" si="4">H4-I4</f>
        <v>720</v>
      </c>
      <c r="K4" s="3">
        <f t="shared" ref="K4" si="5">J4/J9</f>
        <v>0.97255240976874868</v>
      </c>
    </row>
    <row r="5" spans="1:11" x14ac:dyDescent="0.25">
      <c r="A5" s="4">
        <v>3</v>
      </c>
      <c r="B5" s="3" t="s">
        <v>18</v>
      </c>
      <c r="C5" s="3" t="s">
        <v>19</v>
      </c>
      <c r="D5" s="3">
        <v>16</v>
      </c>
      <c r="E5" s="3">
        <v>790</v>
      </c>
      <c r="F5" s="3">
        <f t="shared" si="0"/>
        <v>395</v>
      </c>
      <c r="G5" s="3">
        <f t="shared" si="1"/>
        <v>158</v>
      </c>
      <c r="H5" s="3">
        <f t="shared" si="2"/>
        <v>1343</v>
      </c>
      <c r="I5" s="3">
        <f t="shared" si="3"/>
        <v>268.60000000000002</v>
      </c>
      <c r="J5" s="3">
        <f t="shared" si="4"/>
        <v>1074.4000000000001</v>
      </c>
      <c r="K5" s="3">
        <f>J5/J8</f>
        <v>0.2902528636265399</v>
      </c>
    </row>
    <row r="6" spans="1:11" x14ac:dyDescent="0.25">
      <c r="A6" s="3">
        <v>4</v>
      </c>
      <c r="B6" s="3" t="s">
        <v>20</v>
      </c>
      <c r="C6" s="3" t="s">
        <v>19</v>
      </c>
      <c r="D6" s="3">
        <v>29</v>
      </c>
      <c r="E6" s="3">
        <v>620</v>
      </c>
      <c r="F6" s="3">
        <f t="shared" si="0"/>
        <v>310</v>
      </c>
      <c r="G6" s="3">
        <f t="shared" si="1"/>
        <v>124</v>
      </c>
      <c r="H6" s="3">
        <f t="shared" si="2"/>
        <v>1054</v>
      </c>
      <c r="I6" s="3">
        <f t="shared" si="3"/>
        <v>210.8</v>
      </c>
      <c r="J6" s="3">
        <f t="shared" si="4"/>
        <v>843.2</v>
      </c>
      <c r="K6" s="3">
        <f>J6/J8</f>
        <v>0.22779338664361359</v>
      </c>
    </row>
    <row r="7" spans="1:11" x14ac:dyDescent="0.25">
      <c r="A7" s="5">
        <v>5</v>
      </c>
      <c r="B7" s="5" t="s">
        <v>21</v>
      </c>
      <c r="C7" s="5" t="s">
        <v>22</v>
      </c>
      <c r="D7" s="5">
        <v>8</v>
      </c>
      <c r="E7" s="3">
        <v>490</v>
      </c>
      <c r="F7" s="3">
        <f t="shared" si="0"/>
        <v>245</v>
      </c>
      <c r="G7" s="3">
        <f t="shared" si="1"/>
        <v>0</v>
      </c>
      <c r="H7" s="3">
        <f t="shared" si="2"/>
        <v>735</v>
      </c>
      <c r="I7" s="3">
        <f t="shared" si="3"/>
        <v>147</v>
      </c>
      <c r="J7" s="3">
        <f t="shared" si="4"/>
        <v>588</v>
      </c>
      <c r="K7" s="3">
        <f>J7/J8</f>
        <v>0.15885022692889561</v>
      </c>
    </row>
    <row r="8" spans="1:11" x14ac:dyDescent="0.25">
      <c r="A8" s="7" t="s">
        <v>13</v>
      </c>
      <c r="B8" s="7"/>
      <c r="C8" s="7"/>
      <c r="D8" s="7"/>
      <c r="E8" s="3">
        <f>E3+E4+E5+E6+E7</f>
        <v>2850</v>
      </c>
      <c r="F8" s="3">
        <f>F3+F4+F5+F6+F7</f>
        <v>1425</v>
      </c>
      <c r="G8" s="3">
        <f>G3+G4+G5+G6+G7</f>
        <v>352</v>
      </c>
      <c r="H8" s="3">
        <f>H3+H4+H5+H6+H7</f>
        <v>4627</v>
      </c>
      <c r="I8" s="3">
        <f t="shared" si="3"/>
        <v>925.40000000000009</v>
      </c>
      <c r="J8" s="3">
        <f t="shared" si="4"/>
        <v>3701.6</v>
      </c>
      <c r="K8" s="3">
        <f>J8/J8</f>
        <v>1</v>
      </c>
    </row>
    <row r="9" spans="1:11" x14ac:dyDescent="0.25">
      <c r="A9" s="7" t="s">
        <v>12</v>
      </c>
      <c r="B9" s="7"/>
      <c r="C9" s="7"/>
      <c r="D9" s="7"/>
      <c r="E9" s="3">
        <f>E8/5</f>
        <v>570</v>
      </c>
      <c r="F9" s="3">
        <f>F8/5</f>
        <v>285</v>
      </c>
      <c r="G9" s="3">
        <f>G8/5</f>
        <v>70.400000000000006</v>
      </c>
      <c r="H9" s="3">
        <f>H8/5</f>
        <v>925.4</v>
      </c>
      <c r="I9" s="3">
        <f t="shared" si="3"/>
        <v>185.08</v>
      </c>
      <c r="J9" s="3">
        <f t="shared" si="4"/>
        <v>740.31999999999994</v>
      </c>
      <c r="K9" s="3">
        <f>J9/J8</f>
        <v>0.19999999999999998</v>
      </c>
    </row>
  </sheetData>
  <mergeCells count="3">
    <mergeCell ref="A1:K1"/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0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3">
        <v>1</v>
      </c>
      <c r="B3" s="3" t="s">
        <v>14</v>
      </c>
      <c r="C3" s="3" t="s">
        <v>15</v>
      </c>
      <c r="D3" s="3">
        <v>25</v>
      </c>
      <c r="E3" s="3">
        <f>Лист1!E3+(Лист1!E3*0.1)</f>
        <v>385</v>
      </c>
      <c r="F3" s="3">
        <f>E3*0.5</f>
        <v>192.5</v>
      </c>
      <c r="G3" s="3">
        <f>IF(D3&gt;10,0.2*E3,0)</f>
        <v>77</v>
      </c>
      <c r="H3" s="3">
        <f>E3+F3+G3</f>
        <v>654.5</v>
      </c>
      <c r="I3" s="3">
        <f>H3*0.2</f>
        <v>130.9</v>
      </c>
      <c r="J3" s="3">
        <f>H3-I3</f>
        <v>523.6</v>
      </c>
      <c r="K3" s="3">
        <f>J3/J8</f>
        <v>0.12859304084720125</v>
      </c>
    </row>
    <row r="4" spans="1:11" x14ac:dyDescent="0.25">
      <c r="A4" s="3">
        <v>2</v>
      </c>
      <c r="B4" s="3" t="s">
        <v>16</v>
      </c>
      <c r="C4" s="3" t="s">
        <v>17</v>
      </c>
      <c r="D4" s="3">
        <v>2</v>
      </c>
      <c r="E4" s="3">
        <f>Лист1!E4+(Лист1!E4*0.1)</f>
        <v>660</v>
      </c>
      <c r="F4" s="3">
        <f t="shared" ref="F4:F7" si="0">E4*0.5</f>
        <v>330</v>
      </c>
      <c r="G4" s="3">
        <f t="shared" ref="G4:G7" si="1">IF(D4&gt;10,0.2*E4,0)</f>
        <v>0</v>
      </c>
      <c r="H4" s="3">
        <f>E4+F4+G4</f>
        <v>990</v>
      </c>
      <c r="I4" s="3">
        <f t="shared" ref="I4:I7" si="2">H4*0.2</f>
        <v>198</v>
      </c>
      <c r="J4" s="3">
        <f t="shared" ref="J4:J7" si="3">H4-I4</f>
        <v>792</v>
      </c>
      <c r="K4" s="3">
        <f t="shared" ref="K4:K7" si="4">J4/J9</f>
        <v>0.97255240976874879</v>
      </c>
    </row>
    <row r="5" spans="1:11" x14ac:dyDescent="0.25">
      <c r="A5" s="4">
        <v>3</v>
      </c>
      <c r="B5" s="3" t="s">
        <v>18</v>
      </c>
      <c r="C5" s="3" t="s">
        <v>19</v>
      </c>
      <c r="D5" s="3">
        <v>16</v>
      </c>
      <c r="E5" s="3">
        <f>Лист1!E5+(Лист1!E5*0.1)</f>
        <v>869</v>
      </c>
      <c r="F5" s="3">
        <f t="shared" si="0"/>
        <v>434.5</v>
      </c>
      <c r="G5" s="3">
        <f t="shared" si="1"/>
        <v>173.8</v>
      </c>
      <c r="H5" s="3">
        <f>E5+F5+G5</f>
        <v>1477.3</v>
      </c>
      <c r="I5" s="3">
        <f t="shared" si="2"/>
        <v>295.45999999999998</v>
      </c>
      <c r="J5" s="3">
        <f t="shared" si="3"/>
        <v>1181.8399999999999</v>
      </c>
      <c r="K5" s="3">
        <f>J5/J8</f>
        <v>0.2902528636265399</v>
      </c>
    </row>
    <row r="6" spans="1:11" x14ac:dyDescent="0.25">
      <c r="A6" s="3">
        <v>4</v>
      </c>
      <c r="B6" s="3" t="s">
        <v>20</v>
      </c>
      <c r="C6" s="3" t="s">
        <v>19</v>
      </c>
      <c r="D6" s="3">
        <v>29</v>
      </c>
      <c r="E6" s="3">
        <f>Лист1!E6+(Лист1!E6*0.1)</f>
        <v>682</v>
      </c>
      <c r="F6" s="3">
        <f t="shared" si="0"/>
        <v>341</v>
      </c>
      <c r="G6" s="3">
        <f t="shared" si="1"/>
        <v>136.4</v>
      </c>
      <c r="H6" s="3">
        <f>E6+F6+G6</f>
        <v>1159.4000000000001</v>
      </c>
      <c r="I6" s="3">
        <f t="shared" si="2"/>
        <v>231.88000000000002</v>
      </c>
      <c r="J6" s="3">
        <f t="shared" si="3"/>
        <v>927.5200000000001</v>
      </c>
      <c r="K6" s="3">
        <f t="shared" ref="K6:K7" si="5">J6/J9</f>
        <v>1.1389669332180681</v>
      </c>
    </row>
    <row r="7" spans="1:11" x14ac:dyDescent="0.25">
      <c r="A7" s="5">
        <v>5</v>
      </c>
      <c r="B7" s="5" t="s">
        <v>21</v>
      </c>
      <c r="C7" s="5" t="s">
        <v>22</v>
      </c>
      <c r="D7" s="5">
        <v>8</v>
      </c>
      <c r="E7" s="3">
        <f>Лист1!E7+(Лист1!E7*0.1)</f>
        <v>539</v>
      </c>
      <c r="F7" s="3">
        <f t="shared" si="0"/>
        <v>269.5</v>
      </c>
      <c r="G7" s="3">
        <f t="shared" si="1"/>
        <v>0</v>
      </c>
      <c r="H7" s="3">
        <f>E7+F7+G7</f>
        <v>808.5</v>
      </c>
      <c r="I7" s="3">
        <f t="shared" si="2"/>
        <v>161.70000000000002</v>
      </c>
      <c r="J7" s="3">
        <f t="shared" si="3"/>
        <v>646.79999999999995</v>
      </c>
      <c r="K7" s="3">
        <f>J7/J8</f>
        <v>0.15885022692889564</v>
      </c>
    </row>
    <row r="8" spans="1:11" x14ac:dyDescent="0.25">
      <c r="A8" s="7" t="s">
        <v>13</v>
      </c>
      <c r="B8" s="7"/>
      <c r="C8" s="7"/>
      <c r="D8" s="7"/>
      <c r="E8" s="3">
        <f>E3+E4+E5+E6+E7</f>
        <v>3135</v>
      </c>
      <c r="F8" s="3">
        <f t="shared" ref="F8:K8" si="6">F3+F4+F5+F6+F7</f>
        <v>1567.5</v>
      </c>
      <c r="G8" s="3">
        <f t="shared" si="6"/>
        <v>387.20000000000005</v>
      </c>
      <c r="H8" s="3">
        <f t="shared" si="6"/>
        <v>5089.7000000000007</v>
      </c>
      <c r="I8" s="3">
        <f t="shared" si="6"/>
        <v>1017.9399999999999</v>
      </c>
      <c r="J8" s="3">
        <f t="shared" si="6"/>
        <v>4071.7599999999993</v>
      </c>
      <c r="K8" s="3">
        <f>J8/J8</f>
        <v>1</v>
      </c>
    </row>
    <row r="9" spans="1:11" x14ac:dyDescent="0.25">
      <c r="A9" s="7" t="s">
        <v>12</v>
      </c>
      <c r="B9" s="7"/>
      <c r="C9" s="7"/>
      <c r="D9" s="7"/>
      <c r="E9" s="3">
        <f>E8/5</f>
        <v>627</v>
      </c>
      <c r="F9" s="3">
        <f t="shared" ref="F9:K9" si="7">F8/5</f>
        <v>313.5</v>
      </c>
      <c r="G9" s="3">
        <f t="shared" si="7"/>
        <v>77.440000000000012</v>
      </c>
      <c r="H9" s="3">
        <f t="shared" si="7"/>
        <v>1017.9400000000002</v>
      </c>
      <c r="I9" s="3">
        <f t="shared" si="7"/>
        <v>203.58799999999999</v>
      </c>
      <c r="J9" s="3">
        <f t="shared" si="7"/>
        <v>814.35199999999986</v>
      </c>
      <c r="K9" s="3">
        <f>J9/J8</f>
        <v>0.2</v>
      </c>
    </row>
    <row r="38" spans="2:2" x14ac:dyDescent="0.25">
      <c r="B38">
        <f ca="1">B38:B40</f>
        <v>0</v>
      </c>
    </row>
  </sheetData>
  <mergeCells count="3">
    <mergeCell ref="A1:K1"/>
    <mergeCell ref="A8:D8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F7" sqref="F7"/>
    </sheetView>
  </sheetViews>
  <sheetFormatPr defaultRowHeight="15" x14ac:dyDescent="0.25"/>
  <sheetData>
    <row r="1" spans="1:11" x14ac:dyDescent="0.2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0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3">
        <v>1</v>
      </c>
      <c r="B3" s="3" t="s">
        <v>14</v>
      </c>
      <c r="C3" s="3" t="s">
        <v>15</v>
      </c>
      <c r="D3" s="3">
        <v>25</v>
      </c>
      <c r="E3" s="3">
        <f>(Лист1!E3+(Лист1!E3*0.1))+((Лист1!E3+(Лист1!E3*0.1))*0.05)</f>
        <v>404.25</v>
      </c>
      <c r="F3" s="3">
        <f>Лист2!E3+(Лист2!E3*0.05)</f>
        <v>404.25</v>
      </c>
      <c r="G3" s="3">
        <f>IF(D3&gt;10,E3*0.2, 0)</f>
        <v>80.850000000000009</v>
      </c>
      <c r="H3" s="3">
        <f>E3+F3+G3</f>
        <v>889.35</v>
      </c>
      <c r="I3" s="3">
        <f>H3*0.2</f>
        <v>177.87</v>
      </c>
      <c r="J3" s="3">
        <f>H3-I3</f>
        <v>711.48</v>
      </c>
      <c r="K3" s="3">
        <f>J3/J8</f>
        <v>0.12723066754791804</v>
      </c>
    </row>
    <row r="4" spans="1:11" x14ac:dyDescent="0.25">
      <c r="A4" s="3">
        <v>2</v>
      </c>
      <c r="B4" s="3" t="s">
        <v>16</v>
      </c>
      <c r="C4" s="3" t="s">
        <v>17</v>
      </c>
      <c r="D4" s="3">
        <v>2</v>
      </c>
      <c r="E4" s="3">
        <f>(Лист1!E4+(Лист1!E4*0.1))+((Лист1!E4+(Лист1!E4*0.1))*0.05)</f>
        <v>693</v>
      </c>
      <c r="F4" s="3">
        <f>Лист2!E4+(Лист2!E4*0.05)</f>
        <v>693</v>
      </c>
      <c r="G4" s="3">
        <f t="shared" ref="G4:G7" si="0">IF(D4&gt;10,E4*0.2, 0)</f>
        <v>0</v>
      </c>
      <c r="H4" s="3">
        <f>E4+F4+G4</f>
        <v>1386</v>
      </c>
      <c r="I4" s="3">
        <f t="shared" ref="I4:I7" si="1">H4*0.2</f>
        <v>277.2</v>
      </c>
      <c r="J4" s="3">
        <f t="shared" ref="J4:J7" si="2">H4-I4</f>
        <v>1108.8</v>
      </c>
      <c r="K4" s="3">
        <f t="shared" ref="K4:K9" si="3">J4/J9</f>
        <v>0.9914077990746859</v>
      </c>
    </row>
    <row r="5" spans="1:11" x14ac:dyDescent="0.25">
      <c r="A5" s="4">
        <v>3</v>
      </c>
      <c r="B5" s="3" t="s">
        <v>18</v>
      </c>
      <c r="C5" s="3" t="s">
        <v>19</v>
      </c>
      <c r="D5" s="3">
        <v>16</v>
      </c>
      <c r="E5" s="3">
        <f>(Лист1!E5+(Лист1!E5*0.1))+((Лист1!E5+(Лист1!E5*0.1))*0.05)</f>
        <v>912.45</v>
      </c>
      <c r="F5" s="3">
        <f>Лист2!E5+(Лист2!E5*0.05)</f>
        <v>912.45</v>
      </c>
      <c r="G5" s="3">
        <f t="shared" si="0"/>
        <v>182.49</v>
      </c>
      <c r="H5" s="3">
        <f t="shared" ref="H5:H7" si="4">E5+F5+G5</f>
        <v>2007.39</v>
      </c>
      <c r="I5" s="3">
        <f t="shared" si="1"/>
        <v>401.47800000000007</v>
      </c>
      <c r="J5" s="3">
        <f t="shared" si="2"/>
        <v>1605.912</v>
      </c>
      <c r="K5" s="3">
        <f>J5/J8</f>
        <v>0.28717779246530067</v>
      </c>
    </row>
    <row r="6" spans="1:11" x14ac:dyDescent="0.25">
      <c r="A6" s="3">
        <v>4</v>
      </c>
      <c r="B6" s="3" t="s">
        <v>20</v>
      </c>
      <c r="C6" s="3" t="s">
        <v>19</v>
      </c>
      <c r="D6" s="3">
        <v>29</v>
      </c>
      <c r="E6" s="3">
        <f>(Лист1!E6+(Лист1!E6*0.1))+((Лист1!E6+(Лист1!E6*0.1))*0.05)</f>
        <v>716.1</v>
      </c>
      <c r="F6" s="3">
        <f>Лист2!E6+(Лист2!E6*0.05)</f>
        <v>716.1</v>
      </c>
      <c r="G6" s="3">
        <f t="shared" si="0"/>
        <v>143.22</v>
      </c>
      <c r="H6" s="3">
        <f t="shared" si="4"/>
        <v>1575.42</v>
      </c>
      <c r="I6" s="3">
        <f t="shared" si="1"/>
        <v>315.08400000000006</v>
      </c>
      <c r="J6" s="3">
        <f t="shared" si="2"/>
        <v>1260.336</v>
      </c>
      <c r="K6" s="3">
        <f>J6/J8</f>
        <v>0.22538003965631193</v>
      </c>
    </row>
    <row r="7" spans="1:11" x14ac:dyDescent="0.25">
      <c r="A7" s="5">
        <v>5</v>
      </c>
      <c r="B7" s="5" t="s">
        <v>21</v>
      </c>
      <c r="C7" s="5" t="s">
        <v>22</v>
      </c>
      <c r="D7" s="5">
        <v>8</v>
      </c>
      <c r="E7" s="3">
        <f>(Лист1!E7+(Лист1!E7*0.1))+((Лист1!E7+(Лист1!E7*0.1))*0.05)</f>
        <v>565.95000000000005</v>
      </c>
      <c r="F7" s="3">
        <f>Лист2!E7+(Лист2!E7*0.05)</f>
        <v>565.95000000000005</v>
      </c>
      <c r="G7" s="3">
        <f t="shared" si="0"/>
        <v>0</v>
      </c>
      <c r="H7" s="3">
        <f t="shared" si="4"/>
        <v>1131.9000000000001</v>
      </c>
      <c r="I7" s="3">
        <f t="shared" si="1"/>
        <v>226.38000000000002</v>
      </c>
      <c r="J7" s="3">
        <f t="shared" si="2"/>
        <v>905.5200000000001</v>
      </c>
      <c r="K7" s="3">
        <f>J7/J8</f>
        <v>0.16192994051553206</v>
      </c>
    </row>
    <row r="8" spans="1:11" x14ac:dyDescent="0.25">
      <c r="A8" s="7" t="s">
        <v>13</v>
      </c>
      <c r="B8" s="7"/>
      <c r="C8" s="7"/>
      <c r="D8" s="7"/>
      <c r="E8" s="3">
        <f>E3+ E4+E5+E6+E7</f>
        <v>3291.75</v>
      </c>
      <c r="F8" s="3">
        <f t="shared" ref="F8:J8" si="5">F3+ F4+F5+F6+F7</f>
        <v>3291.75</v>
      </c>
      <c r="G8" s="3">
        <f t="shared" si="5"/>
        <v>406.56000000000006</v>
      </c>
      <c r="H8" s="3">
        <f t="shared" si="5"/>
        <v>6990.0599999999995</v>
      </c>
      <c r="I8" s="3">
        <f t="shared" si="5"/>
        <v>1398.0120000000002</v>
      </c>
      <c r="J8" s="3">
        <f t="shared" si="5"/>
        <v>5592.0480000000007</v>
      </c>
      <c r="K8" s="3">
        <f>J8/J8</f>
        <v>1</v>
      </c>
    </row>
    <row r="9" spans="1:11" x14ac:dyDescent="0.25">
      <c r="A9" s="7" t="s">
        <v>12</v>
      </c>
      <c r="B9" s="7"/>
      <c r="C9" s="7"/>
      <c r="D9" s="7"/>
      <c r="E9" s="3">
        <f>E8/5</f>
        <v>658.35</v>
      </c>
      <c r="F9" s="3">
        <f t="shared" ref="F9:J9" si="6">F8/5</f>
        <v>658.35</v>
      </c>
      <c r="G9" s="3">
        <f t="shared" si="6"/>
        <v>81.312000000000012</v>
      </c>
      <c r="H9" s="3">
        <f t="shared" si="6"/>
        <v>1398.0119999999999</v>
      </c>
      <c r="I9" s="3">
        <f t="shared" si="6"/>
        <v>279.60240000000005</v>
      </c>
      <c r="J9" s="3">
        <f t="shared" si="6"/>
        <v>1118.4096000000002</v>
      </c>
      <c r="K9" s="3">
        <f>J9/J8</f>
        <v>0.2</v>
      </c>
    </row>
  </sheetData>
  <mergeCells count="3">
    <mergeCell ref="A1:K1"/>
    <mergeCell ref="A8:D8"/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5.42578125" customWidth="1"/>
    <col min="2" max="2" width="13.85546875" customWidth="1"/>
  </cols>
  <sheetData>
    <row r="1" spans="1:2" ht="42" customHeight="1" x14ac:dyDescent="0.25">
      <c r="A1" s="6" t="s">
        <v>24</v>
      </c>
      <c r="B1" s="6" t="s">
        <v>25</v>
      </c>
    </row>
    <row r="2" spans="1:2" x14ac:dyDescent="0.25">
      <c r="A2" t="s">
        <v>26</v>
      </c>
      <c r="B2">
        <f>Лист1!J3</f>
        <v>476</v>
      </c>
    </row>
    <row r="3" spans="1:2" x14ac:dyDescent="0.25">
      <c r="A3" t="s">
        <v>27</v>
      </c>
      <c r="B3">
        <f>Лист2!J3</f>
        <v>523.6</v>
      </c>
    </row>
    <row r="4" spans="1:2" x14ac:dyDescent="0.25">
      <c r="A4" t="s">
        <v>28</v>
      </c>
      <c r="B4">
        <f>Лист3!J3</f>
        <v>711.48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</dc:creator>
  <cp:lastModifiedBy>User</cp:lastModifiedBy>
  <dcterms:created xsi:type="dcterms:W3CDTF">2020-09-15T12:54:49Z</dcterms:created>
  <dcterms:modified xsi:type="dcterms:W3CDTF">2020-09-22T13:42:47Z</dcterms:modified>
</cp:coreProperties>
</file>