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kr_5sem\МООиАИ\"/>
    </mc:Choice>
  </mc:AlternateContent>
  <xr:revisionPtr revIDLastSave="0" documentId="13_ncr:1_{0AB27627-27EC-4AA5-B9B7-67E606763BEB}" xr6:coauthVersionLast="45" xr6:coauthVersionMax="45" xr10:uidLastSave="{00000000-0000-0000-0000-000000000000}"/>
  <bookViews>
    <workbookView xWindow="-108" yWindow="-108" windowWidth="23256" windowHeight="12576" activeTab="1" xr2:uid="{1E5A9552-2938-47D7-9181-BF4B89D10F46}"/>
  </bookViews>
  <sheets>
    <sheet name="Лист1" sheetId="1" r:id="rId1"/>
    <sheet name="№1" sheetId="3" r:id="rId2"/>
    <sheet name="№2" sheetId="5" r:id="rId3"/>
    <sheet name="№3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8" l="1"/>
  <c r="L23" i="1" l="1"/>
  <c r="L20" i="1"/>
  <c r="G26" i="8"/>
  <c r="L27" i="1" l="1"/>
  <c r="L25" i="1"/>
  <c r="F38" i="8" l="1"/>
  <c r="G38" i="8" s="1"/>
  <c r="F39" i="8"/>
  <c r="G39" i="8" s="1"/>
  <c r="F37" i="8"/>
  <c r="G37" i="8" s="1"/>
  <c r="G32" i="8" l="1"/>
  <c r="G33" i="8"/>
  <c r="G34" i="8"/>
  <c r="F33" i="8"/>
  <c r="F34" i="8"/>
  <c r="F32" i="8"/>
  <c r="I26" i="8"/>
  <c r="H26" i="8"/>
  <c r="F28" i="8"/>
  <c r="F27" i="8"/>
  <c r="I33" i="8" l="1"/>
  <c r="I34" i="8"/>
  <c r="I32" i="8"/>
  <c r="H32" i="8"/>
  <c r="H33" i="8"/>
  <c r="H34" i="8"/>
  <c r="I28" i="8"/>
  <c r="H28" i="8"/>
  <c r="G28" i="8"/>
  <c r="I27" i="8"/>
  <c r="H27" i="8"/>
  <c r="G27" i="8"/>
</calcChain>
</file>

<file path=xl/sharedStrings.xml><?xml version="1.0" encoding="utf-8"?>
<sst xmlns="http://schemas.openxmlformats.org/spreadsheetml/2006/main" count="145" uniqueCount="100">
  <si>
    <t>Уровень инфляции</t>
  </si>
  <si>
    <t>Ставки рефинансирования</t>
  </si>
  <si>
    <t>Курс $</t>
  </si>
  <si>
    <t>№3</t>
  </si>
  <si>
    <t>Семья</t>
  </si>
  <si>
    <t>Накопления (y)</t>
  </si>
  <si>
    <t>Доходы (x1)</t>
  </si>
  <si>
    <t>Имущество (x2)</t>
  </si>
  <si>
    <t>Столбец 1</t>
  </si>
  <si>
    <t>Столбец 2</t>
  </si>
  <si>
    <t>Столбец 3</t>
  </si>
  <si>
    <t>Ставка рефинансирования</t>
  </si>
  <si>
    <t>Между параметрами сильная связь так как коэфициент корреляции параметров по модулю близок к 1</t>
  </si>
  <si>
    <t>Вывод: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</si>
  <si>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</si>
  <si>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</si>
  <si>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</si>
  <si>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</si>
  <si>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</si>
  <si>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</si>
  <si>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</si>
  <si>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</si>
  <si>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</si>
  <si>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</si>
  <si>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</si>
  <si>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</si>
  <si>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</si>
  <si>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</si>
  <si>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</si>
  <si>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</si>
  <si>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</si>
  <si>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</si>
  <si>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</si>
  <si>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</si>
  <si>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</si>
  <si>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</si>
  <si>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</si>
  <si>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</si>
  <si>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</si>
  <si>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</si>
  <si>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Остатки</t>
  </si>
  <si>
    <t>Предсказанное Накопления (y)</t>
  </si>
  <si>
    <t>Ур значимости</t>
  </si>
  <si>
    <t>№5</t>
  </si>
  <si>
    <t>№6</t>
  </si>
  <si>
    <t>Статическая знач B0</t>
  </si>
  <si>
    <t>Статическая знач X1</t>
  </si>
  <si>
    <t>Статическая знач X2</t>
  </si>
  <si>
    <t>t-стьюдента(критическое значение для уровней)</t>
  </si>
  <si>
    <t>НИЖНИЕ 90%</t>
  </si>
  <si>
    <t>ВЕРХНИЕ 90%</t>
  </si>
  <si>
    <t>НИЖНИЕ 99%</t>
  </si>
  <si>
    <t>ВЕРХНИЕ 99%</t>
  </si>
  <si>
    <t>№7 Доверительные интервалы для всех параметров модели</t>
  </si>
  <si>
    <t>№9 функцияя критических распределений</t>
  </si>
  <si>
    <t>№10 Проверка гипотезы о статистической значимости коэффициента детерминации для уровней</t>
  </si>
  <si>
    <t>1.Оценить регрессию на x1 и x2</t>
  </si>
  <si>
    <t>2.Спрогнозировать накопление семьи.х1=15 тыс руб, а x2=18 тыс. руб</t>
  </si>
  <si>
    <t>6.Определить силу связи накопления от х1 и х2</t>
  </si>
  <si>
    <t>7.Связь между х1 и y;x1 и x2</t>
  </si>
  <si>
    <t>8.Фактор объясняющий изменение результативного показателя</t>
  </si>
  <si>
    <t>Переменная X 1</t>
  </si>
  <si>
    <t>Переменная X 2</t>
  </si>
  <si>
    <t>Предсказанное Y</t>
  </si>
  <si>
    <t>Стандартные остатки</t>
  </si>
  <si>
    <t>b2</t>
  </si>
  <si>
    <t>b1</t>
  </si>
  <si>
    <t>b0</t>
  </si>
  <si>
    <t>3.х1 семьи вырос на 5 тыс руб;х2 не изменился.Накопления возрастут на</t>
  </si>
  <si>
    <t>4.x1 семьи вырос на 3 тыс руб ,а x2 на 5 тыс руб.Накопления возрастут на</t>
  </si>
  <si>
    <t>5.Изменение накопления, если х1 увеличется на 10%.Доход увеличется на=</t>
  </si>
  <si>
    <t>Корреляционная матрица системы</t>
  </si>
  <si>
    <t>х1(произв труда)</t>
  </si>
  <si>
    <t>х2(производ фотоотдачи)</t>
  </si>
  <si>
    <t>х3(материалоёмкости производства)</t>
  </si>
  <si>
    <t>№1(для анализа взаимосвязи показателей эффективности производства продукции)</t>
  </si>
  <si>
    <t>№ предприятия</t>
  </si>
  <si>
    <t>а материалоёмкость имеет почти линейную обратную зависемость от фотоотдачи</t>
  </si>
  <si>
    <t>Фотоотдача имеет степень линейной зависимости от производительности труда ,</t>
  </si>
  <si>
    <t>№2 (Определить есть ли взаимосвязь междугодовым уровнем инфл, ставкой рефинансирования и курсом доллара)</t>
  </si>
  <si>
    <t>Чем ниже курс инфляции тем больше курс доллара</t>
  </si>
  <si>
    <t>фактор дохода объясняет больше так как коэффициент кореляции 0,74(приближенный к 1) Между x1 и y</t>
  </si>
  <si>
    <t>y(накопления)</t>
  </si>
  <si>
    <t>x1(доходы)</t>
  </si>
  <si>
    <t>x2(имущества)</t>
  </si>
  <si>
    <t>Коэфф  кореляции:</t>
  </si>
  <si>
    <t>от 0 до 0,3</t>
  </si>
  <si>
    <t>0,3 до 0,5</t>
  </si>
  <si>
    <t>0,5 до0,7</t>
  </si>
  <si>
    <t>0,7 до 0,9</t>
  </si>
  <si>
    <t>0,9 до 1</t>
  </si>
  <si>
    <t>очень слабая</t>
  </si>
  <si>
    <t>слабая</t>
  </si>
  <si>
    <t>средняя</t>
  </si>
  <si>
    <t>высокая</t>
  </si>
  <si>
    <t>очень высокая</t>
  </si>
  <si>
    <t>Кореляция</t>
  </si>
  <si>
    <t> зависимость среднего значения случайной величины от значений другой случайной величины или нескольких случайных величин.</t>
  </si>
  <si>
    <t>каждому значению переменной x могут соответствовать различные значения y, </t>
  </si>
  <si>
    <t> статистической связи между двумя или несколькими случайными величинами.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</si>
</sst>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Border="1" applyAlignment="1"/>
    <xf numFmtId="0" fontId="0" fillId="0" borderId="0" xfId="0" applyFont="1" applyFill="1" applyBorder="1" applyAlignment="1">
      <alignment horizontal="left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B67C-FDEA-4799-9A93-56376041A27B}">
  <dimension ref="A1:O65"/>
  <sheetViews>
    <sheetView topLeftCell="D15" zoomScale="84" zoomScaleNormal="70" workbookViewId="0">
      <selection activeCell="B17" sqref="B17"/>
    </sheetView>
  </sheetViews>
  <sheetFormatPr defaultRowHeight="14.4" x14ac:dyDescent="0.3"/>
  <cols>
    <col min="1" max="1" width="25.77734375" bestFit="1" customWidth="1"/>
    <col min="2" max="2" width="25.5546875" customWidth="1"/>
    <col min="3" max="3" width="31.33203125" customWidth="1"/>
    <col min="4" max="4" width="40.109375" customWidth="1"/>
    <col min="6" max="6" width="17.6640625" bestFit="1" customWidth="1"/>
    <col min="7" max="7" width="24.21875" customWidth="1"/>
    <col min="12" max="12" width="14.44140625" customWidth="1"/>
    <col min="13" max="13" width="13.109375" customWidth="1"/>
    <col min="14" max="14" width="13.88671875" customWidth="1"/>
    <col min="15" max="15" width="15.77734375" customWidth="1"/>
  </cols>
  <sheetData>
    <row r="1" spans="1:13" x14ac:dyDescent="0.3">
      <c r="A1" t="s">
        <v>75</v>
      </c>
      <c r="B1" s="2"/>
      <c r="D1" s="2"/>
      <c r="F1" t="s">
        <v>79</v>
      </c>
      <c r="G1" s="1"/>
    </row>
    <row r="2" spans="1:13" x14ac:dyDescent="0.3">
      <c r="A2" s="1" t="s">
        <v>76</v>
      </c>
      <c r="B2" s="1" t="s">
        <v>72</v>
      </c>
      <c r="C2" s="1" t="s">
        <v>73</v>
      </c>
      <c r="D2" s="1" t="s">
        <v>74</v>
      </c>
      <c r="F2" s="1" t="s">
        <v>0</v>
      </c>
      <c r="G2" s="1" t="s">
        <v>1</v>
      </c>
      <c r="H2" s="1" t="s">
        <v>2</v>
      </c>
    </row>
    <row r="3" spans="1:13" x14ac:dyDescent="0.3">
      <c r="A3" s="1">
        <v>1</v>
      </c>
      <c r="B3" s="1">
        <v>6</v>
      </c>
      <c r="C3" s="1">
        <v>2</v>
      </c>
      <c r="D3" s="1">
        <v>25</v>
      </c>
      <c r="F3" s="1">
        <v>84</v>
      </c>
      <c r="G3" s="1">
        <v>85</v>
      </c>
      <c r="H3" s="1">
        <v>441</v>
      </c>
    </row>
    <row r="4" spans="1:13" x14ac:dyDescent="0.3">
      <c r="A4" s="1">
        <v>2</v>
      </c>
      <c r="B4" s="1">
        <v>4.9000000000000004</v>
      </c>
      <c r="C4" s="1">
        <v>0.8</v>
      </c>
      <c r="D4" s="1">
        <v>30</v>
      </c>
      <c r="F4" s="1">
        <v>45</v>
      </c>
      <c r="G4" s="1">
        <v>55</v>
      </c>
      <c r="H4" s="1">
        <v>980</v>
      </c>
    </row>
    <row r="5" spans="1:13" x14ac:dyDescent="0.3">
      <c r="A5" s="1">
        <v>3</v>
      </c>
      <c r="B5" s="1">
        <v>7</v>
      </c>
      <c r="C5" s="1">
        <v>2.7</v>
      </c>
      <c r="D5" s="1">
        <v>20</v>
      </c>
      <c r="F5" s="1">
        <v>56</v>
      </c>
      <c r="G5" s="1">
        <v>65</v>
      </c>
      <c r="H5" s="1">
        <v>1400</v>
      </c>
    </row>
    <row r="6" spans="1:13" x14ac:dyDescent="0.3">
      <c r="A6" s="1">
        <v>4</v>
      </c>
      <c r="B6" s="1">
        <v>6.7</v>
      </c>
      <c r="C6" s="1">
        <v>3</v>
      </c>
      <c r="D6" s="1">
        <v>21</v>
      </c>
      <c r="F6" s="1">
        <v>34</v>
      </c>
      <c r="G6" s="1">
        <v>40</v>
      </c>
      <c r="H6" s="1">
        <v>1960</v>
      </c>
    </row>
    <row r="7" spans="1:13" x14ac:dyDescent="0.3">
      <c r="A7" s="1">
        <v>5</v>
      </c>
      <c r="B7" s="1">
        <v>5.8</v>
      </c>
      <c r="C7" s="1">
        <v>1</v>
      </c>
      <c r="D7" s="1">
        <v>28</v>
      </c>
      <c r="F7" s="1">
        <v>23</v>
      </c>
      <c r="G7" s="1">
        <v>28</v>
      </c>
      <c r="H7" s="1">
        <v>2030</v>
      </c>
    </row>
    <row r="8" spans="1:13" x14ac:dyDescent="0.3">
      <c r="A8" s="1">
        <v>6</v>
      </c>
      <c r="B8" s="1">
        <v>6.1</v>
      </c>
      <c r="C8" s="1">
        <v>2.1</v>
      </c>
      <c r="D8" s="1">
        <v>26</v>
      </c>
    </row>
    <row r="9" spans="1:13" x14ac:dyDescent="0.3">
      <c r="A9" s="1">
        <v>7</v>
      </c>
      <c r="B9" s="1">
        <v>5</v>
      </c>
      <c r="C9" s="1">
        <v>0.9</v>
      </c>
      <c r="D9" s="1">
        <v>30</v>
      </c>
    </row>
    <row r="10" spans="1:13" x14ac:dyDescent="0.3">
      <c r="A10" s="1">
        <v>8</v>
      </c>
      <c r="B10" s="1">
        <v>6.9</v>
      </c>
      <c r="C10" s="1">
        <v>2.6</v>
      </c>
      <c r="D10" s="1">
        <v>22</v>
      </c>
    </row>
    <row r="11" spans="1:13" x14ac:dyDescent="0.3">
      <c r="A11" s="1">
        <v>9</v>
      </c>
      <c r="B11" s="1">
        <v>6.8</v>
      </c>
      <c r="C11" s="1">
        <v>3</v>
      </c>
      <c r="D11" s="1">
        <v>20</v>
      </c>
    </row>
    <row r="12" spans="1:13" x14ac:dyDescent="0.3">
      <c r="A12" s="1">
        <v>10</v>
      </c>
      <c r="B12" s="1">
        <v>5.9</v>
      </c>
      <c r="C12" s="1">
        <v>1.1000000000000001</v>
      </c>
      <c r="D12" s="1">
        <v>29</v>
      </c>
    </row>
    <row r="15" spans="1:13" x14ac:dyDescent="0.3">
      <c r="B15" s="1" t="s">
        <v>3</v>
      </c>
    </row>
    <row r="16" spans="1:13" x14ac:dyDescent="0.3">
      <c r="A16" t="s">
        <v>4</v>
      </c>
      <c r="B16" t="s">
        <v>5</v>
      </c>
      <c r="C16" t="s">
        <v>6</v>
      </c>
      <c r="D16" t="s">
        <v>7</v>
      </c>
      <c r="F16" t="s">
        <v>56</v>
      </c>
      <c r="L16" t="s">
        <v>67</v>
      </c>
      <c r="M16" s="10">
        <v>-9.6258393663180564E-2</v>
      </c>
    </row>
    <row r="17" spans="1:13" x14ac:dyDescent="0.3">
      <c r="A17">
        <v>1</v>
      </c>
      <c r="B17">
        <v>1.3</v>
      </c>
      <c r="C17">
        <v>11</v>
      </c>
      <c r="D17">
        <v>20</v>
      </c>
      <c r="L17" t="s">
        <v>66</v>
      </c>
      <c r="M17" s="4">
        <v>8.3335092220992668E-2</v>
      </c>
    </row>
    <row r="18" spans="1:13" ht="15" thickBot="1" x14ac:dyDescent="0.35">
      <c r="A18">
        <v>2</v>
      </c>
      <c r="B18">
        <v>2.2999999999999998</v>
      </c>
      <c r="C18">
        <v>19</v>
      </c>
      <c r="D18">
        <v>14</v>
      </c>
      <c r="L18" t="s">
        <v>65</v>
      </c>
      <c r="M18" s="5">
        <v>4.4506390792675411E-2</v>
      </c>
    </row>
    <row r="19" spans="1:13" x14ac:dyDescent="0.3">
      <c r="A19">
        <v>3</v>
      </c>
      <c r="B19">
        <v>1.8</v>
      </c>
      <c r="C19">
        <v>13</v>
      </c>
      <c r="D19">
        <v>12</v>
      </c>
    </row>
    <row r="20" spans="1:13" x14ac:dyDescent="0.3">
      <c r="A20">
        <v>4</v>
      </c>
      <c r="B20">
        <v>1.4</v>
      </c>
      <c r="C20">
        <v>14</v>
      </c>
      <c r="D20">
        <v>8</v>
      </c>
      <c r="F20" t="s">
        <v>57</v>
      </c>
      <c r="L20">
        <f>B48*18+B47*15+B46</f>
        <v>1.9548830239198671</v>
      </c>
    </row>
    <row r="21" spans="1:13" x14ac:dyDescent="0.3">
      <c r="A21">
        <v>5</v>
      </c>
      <c r="B21">
        <v>1.1000000000000001</v>
      </c>
      <c r="C21">
        <v>11</v>
      </c>
      <c r="D21">
        <v>10</v>
      </c>
    </row>
    <row r="22" spans="1:13" x14ac:dyDescent="0.3">
      <c r="A22">
        <v>6</v>
      </c>
      <c r="B22">
        <v>1.2</v>
      </c>
      <c r="C22">
        <v>17</v>
      </c>
      <c r="D22">
        <v>6</v>
      </c>
    </row>
    <row r="23" spans="1:13" x14ac:dyDescent="0.3">
      <c r="A23">
        <v>7</v>
      </c>
      <c r="B23">
        <v>2.7</v>
      </c>
      <c r="C23">
        <v>23</v>
      </c>
      <c r="D23">
        <v>16</v>
      </c>
      <c r="F23" t="s">
        <v>68</v>
      </c>
      <c r="L23">
        <f>M17*5</f>
        <v>0.41667546110496334</v>
      </c>
    </row>
    <row r="24" spans="1:13" x14ac:dyDescent="0.3">
      <c r="A24">
        <v>8</v>
      </c>
      <c r="B24">
        <v>1.9</v>
      </c>
      <c r="C24">
        <v>11</v>
      </c>
      <c r="D24">
        <v>15</v>
      </c>
    </row>
    <row r="25" spans="1:13" x14ac:dyDescent="0.3">
      <c r="A25">
        <v>9</v>
      </c>
      <c r="B25">
        <v>1.5</v>
      </c>
      <c r="C25">
        <v>13</v>
      </c>
      <c r="D25">
        <v>8</v>
      </c>
      <c r="E25" s="3"/>
      <c r="F25" s="3" t="s">
        <v>69</v>
      </c>
      <c r="G25" s="3"/>
      <c r="H25" s="3"/>
      <c r="I25" s="3"/>
      <c r="J25" s="3"/>
      <c r="L25">
        <f>M17*3+M18*5</f>
        <v>0.47253723062635505</v>
      </c>
    </row>
    <row r="26" spans="1:13" x14ac:dyDescent="0.3">
      <c r="A26">
        <v>10</v>
      </c>
      <c r="B26">
        <v>2.1</v>
      </c>
      <c r="C26">
        <v>20</v>
      </c>
      <c r="D26">
        <v>17</v>
      </c>
      <c r="E26" s="3"/>
      <c r="F26" s="3"/>
      <c r="G26" s="3"/>
      <c r="H26" s="3"/>
      <c r="I26" s="3"/>
      <c r="J26" s="3"/>
    </row>
    <row r="27" spans="1:13" x14ac:dyDescent="0.3">
      <c r="A27">
        <v>11</v>
      </c>
      <c r="B27">
        <v>1.7</v>
      </c>
      <c r="C27">
        <v>15</v>
      </c>
      <c r="D27">
        <v>12</v>
      </c>
      <c r="E27" s="3"/>
      <c r="F27" s="3" t="s">
        <v>70</v>
      </c>
      <c r="G27" s="3"/>
      <c r="H27" s="3"/>
      <c r="I27" s="3"/>
      <c r="J27" s="3"/>
      <c r="L27">
        <f>0.1*M17</f>
        <v>8.3335092220992672E-3</v>
      </c>
    </row>
    <row r="28" spans="1:13" x14ac:dyDescent="0.3">
      <c r="E28" s="3"/>
      <c r="F28" s="3"/>
      <c r="G28" s="3"/>
      <c r="H28" s="3"/>
      <c r="I28" s="3"/>
      <c r="J28" s="3"/>
    </row>
    <row r="29" spans="1:13" x14ac:dyDescent="0.3">
      <c r="A29" s="3"/>
      <c r="B29" s="3"/>
      <c r="C29" s="3"/>
      <c r="D29" s="3"/>
      <c r="E29" s="3"/>
      <c r="F29" s="3" t="s">
        <v>58</v>
      </c>
      <c r="G29" s="3"/>
      <c r="H29" s="3"/>
      <c r="I29" s="3"/>
      <c r="J29" s="3"/>
    </row>
    <row r="30" spans="1:13" x14ac:dyDescent="0.3">
      <c r="A30" t="s">
        <v>14</v>
      </c>
      <c r="E30" s="3"/>
      <c r="F30" s="3"/>
      <c r="G30" s="3"/>
      <c r="H30" s="3"/>
      <c r="I30" s="3"/>
      <c r="J30" s="3"/>
    </row>
    <row r="31" spans="1:13" ht="15" thickBot="1" x14ac:dyDescent="0.35">
      <c r="E31" s="3"/>
      <c r="F31" s="3" t="s">
        <v>59</v>
      </c>
      <c r="G31" s="3"/>
      <c r="H31" s="3"/>
      <c r="I31" s="3"/>
      <c r="J31" s="3"/>
    </row>
    <row r="32" spans="1:13" x14ac:dyDescent="0.3">
      <c r="A32" s="7" t="s">
        <v>15</v>
      </c>
      <c r="B32" s="7"/>
      <c r="E32" s="3"/>
      <c r="F32" s="3"/>
      <c r="G32" s="3"/>
      <c r="H32" s="3"/>
      <c r="I32" s="3"/>
      <c r="J32" s="3"/>
    </row>
    <row r="33" spans="1:15" x14ac:dyDescent="0.3">
      <c r="A33" s="4" t="s">
        <v>16</v>
      </c>
      <c r="B33" s="4">
        <v>0.8376129630229735</v>
      </c>
      <c r="E33" s="3"/>
      <c r="F33" s="3" t="s">
        <v>60</v>
      </c>
      <c r="G33" s="3"/>
      <c r="H33" s="3"/>
      <c r="I33" s="3"/>
      <c r="J33" s="3"/>
    </row>
    <row r="34" spans="1:15" ht="15" thickBot="1" x14ac:dyDescent="0.35">
      <c r="A34" s="4" t="s">
        <v>17</v>
      </c>
      <c r="B34" s="4">
        <v>0.70159547582412518</v>
      </c>
      <c r="E34" s="3"/>
      <c r="F34" s="3" t="s">
        <v>81</v>
      </c>
      <c r="G34" s="3"/>
      <c r="H34" s="3"/>
      <c r="I34" s="3"/>
      <c r="J34" s="3"/>
    </row>
    <row r="35" spans="1:15" x14ac:dyDescent="0.3">
      <c r="A35" s="4" t="s">
        <v>18</v>
      </c>
      <c r="B35" s="4">
        <v>0.62699434478015648</v>
      </c>
      <c r="E35" s="3"/>
      <c r="F35" s="3"/>
      <c r="G35" s="3"/>
      <c r="H35" s="3"/>
      <c r="I35" s="3"/>
      <c r="J35" s="3"/>
      <c r="L35" s="6"/>
      <c r="M35" s="6" t="s">
        <v>82</v>
      </c>
      <c r="N35" s="6" t="s">
        <v>83</v>
      </c>
      <c r="O35" s="6" t="s">
        <v>84</v>
      </c>
    </row>
    <row r="36" spans="1:15" x14ac:dyDescent="0.3">
      <c r="A36" s="4" t="s">
        <v>19</v>
      </c>
      <c r="B36" s="4">
        <v>0.30303004866534522</v>
      </c>
      <c r="E36" s="3"/>
      <c r="F36" s="3"/>
      <c r="G36" s="3"/>
      <c r="H36" s="3"/>
      <c r="I36" s="3"/>
      <c r="J36" s="3"/>
      <c r="L36" s="4" t="s">
        <v>82</v>
      </c>
      <c r="M36" s="4">
        <v>1</v>
      </c>
      <c r="N36" s="4"/>
      <c r="O36" s="4"/>
    </row>
    <row r="37" spans="1:15" ht="15" thickBot="1" x14ac:dyDescent="0.35">
      <c r="A37" s="5" t="s">
        <v>20</v>
      </c>
      <c r="B37" s="5">
        <v>11</v>
      </c>
      <c r="E37" s="3"/>
      <c r="F37" s="3"/>
      <c r="G37" s="3"/>
      <c r="H37" s="3"/>
      <c r="I37" s="3"/>
      <c r="J37" s="3"/>
      <c r="L37" s="4" t="s">
        <v>83</v>
      </c>
      <c r="M37" s="4">
        <v>0.7450741255907497</v>
      </c>
      <c r="N37" s="4">
        <v>1</v>
      </c>
      <c r="O37" s="4"/>
    </row>
    <row r="38" spans="1:15" ht="15" thickBot="1" x14ac:dyDescent="0.35">
      <c r="L38" s="5" t="s">
        <v>84</v>
      </c>
      <c r="M38" s="5">
        <v>0.49609095876238246</v>
      </c>
      <c r="N38" s="5">
        <v>0.15869526523752664</v>
      </c>
      <c r="O38" s="5">
        <v>1</v>
      </c>
    </row>
    <row r="39" spans="1:15" ht="15" thickBot="1" x14ac:dyDescent="0.35">
      <c r="A39" t="s">
        <v>21</v>
      </c>
    </row>
    <row r="40" spans="1:15" x14ac:dyDescent="0.3">
      <c r="A40" s="6"/>
      <c r="B40" s="6" t="s">
        <v>26</v>
      </c>
      <c r="C40" s="6" t="s">
        <v>27</v>
      </c>
      <c r="D40" s="6" t="s">
        <v>28</v>
      </c>
      <c r="E40" s="6" t="s">
        <v>29</v>
      </c>
      <c r="F40" s="6" t="s">
        <v>30</v>
      </c>
    </row>
    <row r="41" spans="1:15" x14ac:dyDescent="0.3">
      <c r="A41" s="4" t="s">
        <v>22</v>
      </c>
      <c r="B41" s="4">
        <v>2</v>
      </c>
      <c r="C41" s="4">
        <v>1.7272004986652096</v>
      </c>
      <c r="D41" s="4">
        <v>0.86360024933260482</v>
      </c>
      <c r="E41" s="4">
        <v>9.4046225037877242</v>
      </c>
      <c r="F41" s="4">
        <v>7.9290583371281927E-3</v>
      </c>
      <c r="L41" t="s">
        <v>85</v>
      </c>
    </row>
    <row r="42" spans="1:15" x14ac:dyDescent="0.3">
      <c r="A42" s="4" t="s">
        <v>23</v>
      </c>
      <c r="B42" s="4">
        <v>8</v>
      </c>
      <c r="C42" s="4">
        <v>0.73461768315297182</v>
      </c>
      <c r="D42" s="4">
        <v>9.1827210394121478E-2</v>
      </c>
      <c r="E42" s="4"/>
      <c r="F42" s="4"/>
      <c r="L42" t="s">
        <v>86</v>
      </c>
      <c r="M42" t="s">
        <v>91</v>
      </c>
    </row>
    <row r="43" spans="1:15" ht="15" thickBot="1" x14ac:dyDescent="0.35">
      <c r="A43" s="5" t="s">
        <v>24</v>
      </c>
      <c r="B43" s="5">
        <v>10</v>
      </c>
      <c r="C43" s="5">
        <v>2.4618181818181815</v>
      </c>
      <c r="D43" s="5"/>
      <c r="E43" s="5"/>
      <c r="F43" s="5"/>
      <c r="L43" t="s">
        <v>87</v>
      </c>
      <c r="M43" t="s">
        <v>92</v>
      </c>
    </row>
    <row r="44" spans="1:15" ht="15" thickBot="1" x14ac:dyDescent="0.35">
      <c r="L44" t="s">
        <v>88</v>
      </c>
      <c r="M44" t="s">
        <v>93</v>
      </c>
    </row>
    <row r="45" spans="1:15" x14ac:dyDescent="0.3">
      <c r="A45" s="6"/>
      <c r="B45" s="6" t="s">
        <v>31</v>
      </c>
      <c r="C45" s="6" t="s">
        <v>19</v>
      </c>
      <c r="D45" s="6" t="s">
        <v>32</v>
      </c>
      <c r="E45" s="6" t="s">
        <v>33</v>
      </c>
      <c r="F45" s="6" t="s">
        <v>34</v>
      </c>
      <c r="G45" s="6" t="s">
        <v>35</v>
      </c>
      <c r="H45" s="6" t="s">
        <v>36</v>
      </c>
      <c r="I45" s="6" t="s">
        <v>37</v>
      </c>
      <c r="L45" s="11" t="s">
        <v>89</v>
      </c>
      <c r="M45" t="s">
        <v>94</v>
      </c>
    </row>
    <row r="46" spans="1:15" x14ac:dyDescent="0.3">
      <c r="A46" s="4" t="s">
        <v>25</v>
      </c>
      <c r="B46" s="4">
        <v>-9.6258393663180564E-2</v>
      </c>
      <c r="C46" s="4">
        <v>0.43179673924992645</v>
      </c>
      <c r="D46" s="4">
        <v>-0.22292524448051854</v>
      </c>
      <c r="E46" s="4">
        <v>0.82918024810969992</v>
      </c>
      <c r="F46" s="4">
        <v>-1.0919834599411864</v>
      </c>
      <c r="G46" s="4">
        <v>0.89946667261482538</v>
      </c>
      <c r="H46" s="4">
        <v>-1.0919834599411864</v>
      </c>
      <c r="I46" s="4">
        <v>0.89946667261482538</v>
      </c>
      <c r="L46" t="s">
        <v>90</v>
      </c>
      <c r="M46" t="s">
        <v>95</v>
      </c>
    </row>
    <row r="47" spans="1:15" x14ac:dyDescent="0.3">
      <c r="A47" s="4" t="s">
        <v>61</v>
      </c>
      <c r="B47" s="4">
        <v>8.3335092220992668E-2</v>
      </c>
      <c r="C47" s="4">
        <v>2.3847703812358415E-2</v>
      </c>
      <c r="D47" s="4">
        <v>3.4944702801033012</v>
      </c>
      <c r="E47" s="4">
        <v>8.1448431861772929E-3</v>
      </c>
      <c r="F47" s="4">
        <v>2.8342188614569983E-2</v>
      </c>
      <c r="G47" s="4">
        <v>0.13832799582741534</v>
      </c>
      <c r="H47" s="4">
        <v>2.8342188614569983E-2</v>
      </c>
      <c r="I47" s="4">
        <v>0.13832799582741534</v>
      </c>
    </row>
    <row r="48" spans="1:15" ht="15" thickBot="1" x14ac:dyDescent="0.35">
      <c r="A48" s="5" t="s">
        <v>62</v>
      </c>
      <c r="B48" s="5">
        <v>4.4506390792675411E-2</v>
      </c>
      <c r="C48" s="5">
        <v>2.2460557707669471E-2</v>
      </c>
      <c r="D48" s="5">
        <v>1.9815354263210518</v>
      </c>
      <c r="E48" s="5">
        <v>8.2851596709213271E-2</v>
      </c>
      <c r="F48" s="5">
        <v>-7.2877481602022162E-3</v>
      </c>
      <c r="G48" s="5">
        <v>9.6300529745553032E-2</v>
      </c>
      <c r="H48" s="5">
        <v>-7.2877481602022162E-3</v>
      </c>
      <c r="I48" s="5">
        <v>9.6300529745553032E-2</v>
      </c>
    </row>
    <row r="52" spans="1:4" x14ac:dyDescent="0.3">
      <c r="A52" t="s">
        <v>38</v>
      </c>
    </row>
    <row r="53" spans="1:4" ht="15" thickBot="1" x14ac:dyDescent="0.35"/>
    <row r="54" spans="1:4" x14ac:dyDescent="0.3">
      <c r="A54" s="6" t="s">
        <v>39</v>
      </c>
      <c r="B54" s="6" t="s">
        <v>63</v>
      </c>
      <c r="C54" s="6" t="s">
        <v>40</v>
      </c>
      <c r="D54" s="6" t="s">
        <v>64</v>
      </c>
    </row>
    <row r="55" spans="1:4" x14ac:dyDescent="0.3">
      <c r="A55" s="4">
        <v>1</v>
      </c>
      <c r="B55" s="4">
        <v>1.710555436621247</v>
      </c>
      <c r="C55" s="4">
        <v>-0.41055543662124694</v>
      </c>
      <c r="D55" s="4">
        <v>-1.5147505484366204</v>
      </c>
    </row>
    <row r="56" spans="1:4" x14ac:dyDescent="0.3">
      <c r="A56" s="4">
        <v>2</v>
      </c>
      <c r="B56" s="4">
        <v>2.1101978296331358</v>
      </c>
      <c r="C56" s="4">
        <v>0.18980217036686398</v>
      </c>
      <c r="D56" s="4">
        <v>0.70027800392496198</v>
      </c>
    </row>
    <row r="57" spans="1:4" x14ac:dyDescent="0.3">
      <c r="A57" s="4">
        <v>3</v>
      </c>
      <c r="B57" s="4">
        <v>1.5211744947218291</v>
      </c>
      <c r="C57" s="4">
        <v>0.27882550527817096</v>
      </c>
      <c r="D57" s="4">
        <v>1.0287309565647336</v>
      </c>
    </row>
    <row r="58" spans="1:4" x14ac:dyDescent="0.3">
      <c r="A58" s="4">
        <v>4</v>
      </c>
      <c r="B58" s="4">
        <v>1.4264840237721199</v>
      </c>
      <c r="C58" s="4">
        <v>-2.6484023772120002E-2</v>
      </c>
      <c r="D58" s="4">
        <v>-9.7713209849992655E-2</v>
      </c>
    </row>
    <row r="59" spans="1:4" x14ac:dyDescent="0.3">
      <c r="A59" s="4">
        <v>5</v>
      </c>
      <c r="B59" s="4">
        <v>1.265491528694493</v>
      </c>
      <c r="C59" s="4">
        <v>-0.16549152869449291</v>
      </c>
      <c r="D59" s="4">
        <v>-0.61058352049752107</v>
      </c>
    </row>
    <row r="60" spans="1:4" x14ac:dyDescent="0.3">
      <c r="A60" s="4">
        <v>6</v>
      </c>
      <c r="B60" s="4">
        <v>1.5874765188497473</v>
      </c>
      <c r="C60" s="4">
        <v>-0.38747651884974732</v>
      </c>
      <c r="D60" s="4">
        <v>-1.429600529137391</v>
      </c>
    </row>
    <row r="61" spans="1:4" x14ac:dyDescent="0.3">
      <c r="A61" s="4">
        <v>7</v>
      </c>
      <c r="B61" s="4">
        <v>2.5325509801024575</v>
      </c>
      <c r="C61" s="4">
        <v>0.16744901989754268</v>
      </c>
      <c r="D61" s="4">
        <v>0.61780571416223418</v>
      </c>
    </row>
    <row r="62" spans="1:4" x14ac:dyDescent="0.3">
      <c r="A62" s="4">
        <v>8</v>
      </c>
      <c r="B62" s="4">
        <v>1.48802348265787</v>
      </c>
      <c r="C62" s="4">
        <v>0.41197651734212992</v>
      </c>
      <c r="D62" s="4">
        <v>1.519993647441825</v>
      </c>
    </row>
    <row r="63" spans="1:4" x14ac:dyDescent="0.3">
      <c r="A63" s="4">
        <v>9</v>
      </c>
      <c r="B63" s="4">
        <v>1.3431489315511274</v>
      </c>
      <c r="C63" s="4">
        <v>0.15685106844887264</v>
      </c>
      <c r="D63" s="4">
        <v>0.57870441056900623</v>
      </c>
    </row>
    <row r="64" spans="1:4" x14ac:dyDescent="0.3">
      <c r="A64" s="4">
        <v>10</v>
      </c>
      <c r="B64" s="4">
        <v>2.3270520942321546</v>
      </c>
      <c r="C64" s="4">
        <v>-0.22705209423215456</v>
      </c>
      <c r="D64" s="4">
        <v>-0.83771216645494173</v>
      </c>
    </row>
    <row r="65" spans="1:4" ht="15" thickBot="1" x14ac:dyDescent="0.35">
      <c r="A65" s="5">
        <v>11</v>
      </c>
      <c r="B65" s="5">
        <v>1.6878446791638146</v>
      </c>
      <c r="C65" s="5">
        <v>1.2155320836185313E-2</v>
      </c>
      <c r="D65" s="5">
        <v>4.4847241713719677E-2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E7CC-8899-42B6-B7F8-4FBCAFB64CF3}">
  <dimension ref="A1:E11"/>
  <sheetViews>
    <sheetView tabSelected="1" workbookViewId="0">
      <selection activeCell="A7" sqref="A7"/>
    </sheetView>
  </sheetViews>
  <sheetFormatPr defaultRowHeight="14.4" x14ac:dyDescent="0.3"/>
  <cols>
    <col min="1" max="1" width="10.6640625" customWidth="1"/>
    <col min="2" max="2" width="13.6640625" customWidth="1"/>
    <col min="3" max="3" width="15.44140625" customWidth="1"/>
    <col min="4" max="4" width="13.6640625" customWidth="1"/>
    <col min="5" max="5" width="39.109375" customWidth="1"/>
    <col min="6" max="6" width="20.44140625" customWidth="1"/>
  </cols>
  <sheetData>
    <row r="1" spans="1:5" x14ac:dyDescent="0.3">
      <c r="A1" s="6" t="s">
        <v>96</v>
      </c>
      <c r="B1" s="6" t="s">
        <v>8</v>
      </c>
      <c r="C1" s="6" t="s">
        <v>9</v>
      </c>
      <c r="D1" s="6" t="s">
        <v>10</v>
      </c>
      <c r="E1" s="8" t="s">
        <v>71</v>
      </c>
    </row>
    <row r="2" spans="1:5" x14ac:dyDescent="0.3">
      <c r="A2" s="4" t="s">
        <v>8</v>
      </c>
      <c r="B2" s="4">
        <v>1</v>
      </c>
      <c r="C2" s="4"/>
      <c r="D2" s="4"/>
    </row>
    <row r="3" spans="1:5" x14ac:dyDescent="0.3">
      <c r="A3" s="4" t="s">
        <v>9</v>
      </c>
      <c r="B3" s="4">
        <v>0.91300170788677659</v>
      </c>
      <c r="C3" s="4">
        <v>1</v>
      </c>
      <c r="D3" s="4"/>
    </row>
    <row r="4" spans="1:5" ht="15" thickBot="1" x14ac:dyDescent="0.35">
      <c r="A4" s="5" t="s">
        <v>10</v>
      </c>
      <c r="B4" s="5">
        <v>-0.93859774585356071</v>
      </c>
      <c r="C4" s="5">
        <v>-0.97371593906677967</v>
      </c>
      <c r="D4" s="5">
        <v>1</v>
      </c>
    </row>
    <row r="5" spans="1:5" x14ac:dyDescent="0.3">
      <c r="A5" s="4" t="s">
        <v>13</v>
      </c>
    </row>
    <row r="6" spans="1:5" x14ac:dyDescent="0.3">
      <c r="A6" s="4" t="s">
        <v>78</v>
      </c>
    </row>
    <row r="7" spans="1:5" x14ac:dyDescent="0.3">
      <c r="A7" t="s">
        <v>77</v>
      </c>
    </row>
    <row r="9" spans="1:5" x14ac:dyDescent="0.3">
      <c r="A9" t="s">
        <v>80</v>
      </c>
      <c r="D9" s="12" t="s">
        <v>99</v>
      </c>
    </row>
    <row r="11" spans="1:5" x14ac:dyDescent="0.3">
      <c r="A11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7DFD9-0B47-45E2-AC29-7723799E3A70}">
  <dimension ref="A1:D8"/>
  <sheetViews>
    <sheetView workbookViewId="0">
      <selection activeCell="A14" sqref="A14"/>
    </sheetView>
  </sheetViews>
  <sheetFormatPr defaultRowHeight="14.4" x14ac:dyDescent="0.3"/>
  <cols>
    <col min="1" max="1" width="26.33203125" customWidth="1"/>
    <col min="2" max="2" width="16.6640625" customWidth="1"/>
    <col min="3" max="3" width="25.33203125" customWidth="1"/>
  </cols>
  <sheetData>
    <row r="1" spans="1:4" x14ac:dyDescent="0.3">
      <c r="A1" s="6" t="s">
        <v>22</v>
      </c>
      <c r="B1" s="6" t="s">
        <v>0</v>
      </c>
      <c r="C1" s="6" t="s">
        <v>11</v>
      </c>
      <c r="D1" s="6" t="s">
        <v>2</v>
      </c>
    </row>
    <row r="2" spans="1:4" x14ac:dyDescent="0.3">
      <c r="A2" s="4" t="s">
        <v>0</v>
      </c>
      <c r="B2" s="4">
        <v>1</v>
      </c>
      <c r="C2" s="4"/>
      <c r="D2" s="4"/>
    </row>
    <row r="3" spans="1:4" x14ac:dyDescent="0.3">
      <c r="A3" s="4" t="s">
        <v>11</v>
      </c>
      <c r="B3" s="4">
        <v>0.98934348162761998</v>
      </c>
      <c r="C3" s="4">
        <v>1</v>
      </c>
      <c r="D3" s="4"/>
    </row>
    <row r="4" spans="1:4" ht="15" thickBot="1" x14ac:dyDescent="0.35">
      <c r="A4" s="5" t="s">
        <v>2</v>
      </c>
      <c r="B4" s="5">
        <v>-0.90463238570152815</v>
      </c>
      <c r="C4" s="5">
        <v>-0.91517239948128881</v>
      </c>
      <c r="D4" s="5">
        <v>1</v>
      </c>
    </row>
    <row r="5" spans="1:4" x14ac:dyDescent="0.3">
      <c r="A5" s="4" t="s">
        <v>13</v>
      </c>
    </row>
    <row r="6" spans="1:4" x14ac:dyDescent="0.3">
      <c r="A6" t="s">
        <v>12</v>
      </c>
    </row>
    <row r="7" spans="1:4" x14ac:dyDescent="0.3">
      <c r="A7" s="12" t="s">
        <v>97</v>
      </c>
    </row>
    <row r="8" spans="1:4" x14ac:dyDescent="0.3">
      <c r="A8" s="12" t="s">
        <v>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2057-7817-498C-A29A-ABBF833D69FB}">
  <dimension ref="A1:L39"/>
  <sheetViews>
    <sheetView topLeftCell="D5" zoomScale="60" workbookViewId="0">
      <selection activeCell="F27" sqref="F27"/>
    </sheetView>
  </sheetViews>
  <sheetFormatPr defaultRowHeight="14.4" x14ac:dyDescent="0.3"/>
  <cols>
    <col min="2" max="2" width="26.88671875" customWidth="1"/>
    <col min="3" max="3" width="16" customWidth="1"/>
    <col min="4" max="4" width="20.109375" customWidth="1"/>
    <col min="5" max="5" width="17.88671875" customWidth="1"/>
    <col min="6" max="6" width="46.21875" customWidth="1"/>
    <col min="7" max="7" width="43.77734375" customWidth="1"/>
    <col min="8" max="8" width="21.33203125" customWidth="1"/>
    <col min="9" max="9" width="20.109375" customWidth="1"/>
    <col min="10" max="10" width="13.44140625" customWidth="1"/>
  </cols>
  <sheetData>
    <row r="1" spans="1:9" x14ac:dyDescent="0.3">
      <c r="A1" t="s">
        <v>14</v>
      </c>
    </row>
    <row r="2" spans="1:9" ht="15" thickBot="1" x14ac:dyDescent="0.35">
      <c r="A2" t="s">
        <v>22</v>
      </c>
    </row>
    <row r="3" spans="1:9" x14ac:dyDescent="0.3">
      <c r="A3" s="7" t="s">
        <v>15</v>
      </c>
      <c r="B3" s="7"/>
    </row>
    <row r="4" spans="1:9" x14ac:dyDescent="0.3">
      <c r="A4" s="4" t="s">
        <v>16</v>
      </c>
      <c r="B4" s="4">
        <v>0.8376129630229735</v>
      </c>
    </row>
    <row r="5" spans="1:9" x14ac:dyDescent="0.3">
      <c r="A5" s="4" t="s">
        <v>17</v>
      </c>
      <c r="B5" s="4">
        <v>0.70159547582412518</v>
      </c>
    </row>
    <row r="6" spans="1:9" x14ac:dyDescent="0.3">
      <c r="A6" s="4" t="s">
        <v>18</v>
      </c>
      <c r="B6" s="4">
        <v>0.62699434478015648</v>
      </c>
    </row>
    <row r="7" spans="1:9" x14ac:dyDescent="0.3">
      <c r="A7" s="4" t="s">
        <v>19</v>
      </c>
      <c r="B7" s="4">
        <v>0.30303004866534522</v>
      </c>
    </row>
    <row r="8" spans="1:9" ht="15" thickBot="1" x14ac:dyDescent="0.35">
      <c r="A8" s="5" t="s">
        <v>20</v>
      </c>
      <c r="B8" s="5">
        <v>11</v>
      </c>
    </row>
    <row r="10" spans="1:9" ht="15" thickBot="1" x14ac:dyDescent="0.35">
      <c r="A10" t="s">
        <v>21</v>
      </c>
    </row>
    <row r="11" spans="1:9" x14ac:dyDescent="0.3">
      <c r="A11" s="6"/>
      <c r="B11" s="6" t="s">
        <v>26</v>
      </c>
      <c r="C11" s="6" t="s">
        <v>27</v>
      </c>
      <c r="D11" s="6" t="s">
        <v>28</v>
      </c>
      <c r="E11" s="6" t="s">
        <v>29</v>
      </c>
      <c r="F11" s="6" t="s">
        <v>30</v>
      </c>
    </row>
    <row r="12" spans="1:9" x14ac:dyDescent="0.3">
      <c r="A12" s="4" t="s">
        <v>22</v>
      </c>
      <c r="B12" s="4">
        <v>2</v>
      </c>
      <c r="C12" s="4">
        <v>1.7272004986652096</v>
      </c>
      <c r="D12" s="4">
        <v>0.86360024933260482</v>
      </c>
      <c r="E12" s="4">
        <v>9.4046225037877242</v>
      </c>
      <c r="F12" s="4">
        <v>7.9290583371281927E-3</v>
      </c>
    </row>
    <row r="13" spans="1:9" x14ac:dyDescent="0.3">
      <c r="A13" s="4" t="s">
        <v>23</v>
      </c>
      <c r="B13" s="4">
        <v>8</v>
      </c>
      <c r="C13" s="4">
        <v>0.73461768315297182</v>
      </c>
      <c r="D13" s="4">
        <v>9.1827210394121478E-2</v>
      </c>
      <c r="E13" s="4"/>
      <c r="F13" s="4"/>
    </row>
    <row r="14" spans="1:9" ht="15" thickBot="1" x14ac:dyDescent="0.35">
      <c r="A14" s="5" t="s">
        <v>24</v>
      </c>
      <c r="B14" s="5">
        <v>10</v>
      </c>
      <c r="C14" s="5">
        <v>2.4618181818181815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31</v>
      </c>
      <c r="C16" s="6" t="s">
        <v>19</v>
      </c>
      <c r="D16" s="6" t="s">
        <v>32</v>
      </c>
      <c r="E16" s="6" t="s">
        <v>33</v>
      </c>
      <c r="F16" s="6" t="s">
        <v>34</v>
      </c>
      <c r="G16" s="6" t="s">
        <v>35</v>
      </c>
      <c r="H16" s="6" t="s">
        <v>36</v>
      </c>
      <c r="I16" s="6" t="s">
        <v>37</v>
      </c>
    </row>
    <row r="17" spans="1:12" x14ac:dyDescent="0.3">
      <c r="A17" s="4" t="s">
        <v>25</v>
      </c>
      <c r="B17" s="4">
        <v>-9.6258393663180564E-2</v>
      </c>
      <c r="C17" s="4">
        <v>0.43179673924992645</v>
      </c>
      <c r="D17" s="4">
        <v>-0.22292524448051854</v>
      </c>
      <c r="E17" s="4">
        <v>0.82918024810969992</v>
      </c>
      <c r="F17" s="4">
        <v>-1.0919834599411864</v>
      </c>
      <c r="G17" s="4">
        <v>0.89946667261482505</v>
      </c>
      <c r="H17" s="4">
        <v>-1.0919834599411864</v>
      </c>
      <c r="I17" s="4">
        <v>0.89946667261482538</v>
      </c>
    </row>
    <row r="18" spans="1:12" x14ac:dyDescent="0.3">
      <c r="A18" s="4" t="s">
        <v>6</v>
      </c>
      <c r="B18" s="4">
        <v>8.3335092220992668E-2</v>
      </c>
      <c r="C18" s="4">
        <v>2.3847703812358415E-2</v>
      </c>
      <c r="D18" s="4">
        <v>3.4944702801033012</v>
      </c>
      <c r="E18" s="4">
        <v>8.1448431861772929E-3</v>
      </c>
      <c r="F18" s="4">
        <v>2.8342188614569983E-2</v>
      </c>
      <c r="G18" s="4">
        <v>0.13832799582741534</v>
      </c>
      <c r="H18" s="4">
        <v>2.8342188614569983E-2</v>
      </c>
      <c r="I18" s="4">
        <v>0.13832799582741534</v>
      </c>
    </row>
    <row r="19" spans="1:12" ht="15" thickBot="1" x14ac:dyDescent="0.35">
      <c r="A19" s="5" t="s">
        <v>7</v>
      </c>
      <c r="B19" s="5">
        <v>4.4506390792675411E-2</v>
      </c>
      <c r="C19" s="5">
        <v>2.2460557707669471E-2</v>
      </c>
      <c r="D19" s="5">
        <v>1.9815354263210518</v>
      </c>
      <c r="E19" s="5">
        <v>8.2851596709213271E-2</v>
      </c>
      <c r="F19" s="5">
        <v>-7.2877481602022162E-3</v>
      </c>
      <c r="G19" s="5">
        <v>9.6300529745553032E-2</v>
      </c>
      <c r="H19" s="5">
        <v>-7.2877481602022162E-3</v>
      </c>
      <c r="I19" s="5">
        <v>9.6300529745553032E-2</v>
      </c>
    </row>
    <row r="23" spans="1:12" x14ac:dyDescent="0.3">
      <c r="A23" t="s">
        <v>38</v>
      </c>
    </row>
    <row r="24" spans="1:12" ht="15" thickBot="1" x14ac:dyDescent="0.35">
      <c r="F24" t="s">
        <v>43</v>
      </c>
      <c r="G24" t="s">
        <v>44</v>
      </c>
    </row>
    <row r="25" spans="1:12" x14ac:dyDescent="0.3">
      <c r="A25" s="6" t="s">
        <v>39</v>
      </c>
      <c r="B25" s="6" t="s">
        <v>41</v>
      </c>
      <c r="C25" s="6" t="s">
        <v>40</v>
      </c>
      <c r="E25" s="8" t="s">
        <v>42</v>
      </c>
      <c r="F25" s="8" t="s">
        <v>48</v>
      </c>
      <c r="G25" s="8" t="s">
        <v>45</v>
      </c>
      <c r="H25" s="8" t="s">
        <v>46</v>
      </c>
      <c r="I25" s="1" t="s">
        <v>47</v>
      </c>
      <c r="J25" s="1"/>
    </row>
    <row r="26" spans="1:12" x14ac:dyDescent="0.3">
      <c r="A26" s="4">
        <v>1</v>
      </c>
      <c r="B26" s="4">
        <v>1.710555436621247</v>
      </c>
      <c r="C26" s="4">
        <v>-0.41055543662124694</v>
      </c>
      <c r="E26" s="1">
        <v>0.9</v>
      </c>
      <c r="F26" s="1">
        <f>TINV(1-E26,11-2-1)</f>
        <v>1.8595480375308981</v>
      </c>
      <c r="G26" s="9" t="str">
        <f>IF($D$17&gt;$F26,"значима","не значима")</f>
        <v>не значима</v>
      </c>
      <c r="H26" s="9" t="str">
        <f>IF($D$18&gt;$F26,"значима","не значима")</f>
        <v>значима</v>
      </c>
      <c r="I26" s="9" t="str">
        <f>IF($D$19&gt;$F26,"значима","не значима")</f>
        <v>значима</v>
      </c>
      <c r="J26" s="9"/>
      <c r="K26" s="3"/>
      <c r="L26" s="3"/>
    </row>
    <row r="27" spans="1:12" ht="18" customHeight="1" x14ac:dyDescent="0.3">
      <c r="A27" s="4">
        <v>2</v>
      </c>
      <c r="B27" s="4">
        <v>2.1101978296331358</v>
      </c>
      <c r="C27" s="4">
        <v>0.18980217036686398</v>
      </c>
      <c r="E27" s="1">
        <v>0.95</v>
      </c>
      <c r="F27" s="1">
        <f>TINV(1-E27,11-2-1)</f>
        <v>2.3060041352041662</v>
      </c>
      <c r="G27" s="9" t="str">
        <f>IF($D$17&gt;$F27,"значима","не значима")</f>
        <v>не значима</v>
      </c>
      <c r="H27" s="9" t="str">
        <f>IF($D$18&gt;$F27,"значима","не значима")</f>
        <v>значима</v>
      </c>
      <c r="I27" s="9" t="str">
        <f>IF($D$19&gt;$F27,"значима","не значима")</f>
        <v>не значима</v>
      </c>
      <c r="J27" s="9"/>
      <c r="K27" s="3"/>
      <c r="L27" s="3"/>
    </row>
    <row r="28" spans="1:12" x14ac:dyDescent="0.3">
      <c r="A28" s="4">
        <v>3</v>
      </c>
      <c r="B28" s="4">
        <v>1.5211744947218291</v>
      </c>
      <c r="C28" s="4">
        <v>0.27882550527817096</v>
      </c>
      <c r="E28" s="1">
        <v>0.99</v>
      </c>
      <c r="F28" s="1">
        <f>TINV(1-E28,11-2-1)</f>
        <v>3.3553873313333948</v>
      </c>
      <c r="G28" s="9" t="str">
        <f>IF($D$17&gt;$F28,"значима","не значима")</f>
        <v>не значима</v>
      </c>
      <c r="H28" s="9" t="str">
        <f>IF($D$18&gt;$F28,"значима","не значима")</f>
        <v>значима</v>
      </c>
      <c r="I28" s="9" t="str">
        <f>IF($D$19&gt;$F28,"значима","не значима")</f>
        <v>не значима</v>
      </c>
      <c r="J28" s="9"/>
      <c r="K28" s="3"/>
      <c r="L28" s="3"/>
    </row>
    <row r="29" spans="1:12" x14ac:dyDescent="0.3">
      <c r="A29" s="4">
        <v>4</v>
      </c>
      <c r="B29" s="4">
        <v>1.4264840237721199</v>
      </c>
      <c r="C29" s="4">
        <v>-2.6484023772120002E-2</v>
      </c>
      <c r="G29" s="3"/>
      <c r="H29" s="3"/>
      <c r="I29" s="3"/>
      <c r="J29" s="3"/>
      <c r="K29" s="3"/>
      <c r="L29" s="3"/>
    </row>
    <row r="30" spans="1:12" x14ac:dyDescent="0.3">
      <c r="A30" s="4">
        <v>5</v>
      </c>
      <c r="B30" s="4">
        <v>1.265491528694493</v>
      </c>
      <c r="C30" s="4">
        <v>-0.16549152869449291</v>
      </c>
      <c r="F30" t="s">
        <v>53</v>
      </c>
    </row>
    <row r="31" spans="1:12" x14ac:dyDescent="0.3">
      <c r="A31" s="4">
        <v>6</v>
      </c>
      <c r="B31" s="4">
        <v>1.5874765188497473</v>
      </c>
      <c r="C31" s="4">
        <v>-0.38747651884974732</v>
      </c>
      <c r="F31" s="2" t="s">
        <v>49</v>
      </c>
      <c r="G31" t="s">
        <v>50</v>
      </c>
      <c r="H31" t="s">
        <v>51</v>
      </c>
      <c r="I31" t="s">
        <v>52</v>
      </c>
    </row>
    <row r="32" spans="1:12" x14ac:dyDescent="0.3">
      <c r="A32" s="4">
        <v>7</v>
      </c>
      <c r="B32" s="4">
        <v>2.5325509801024575</v>
      </c>
      <c r="C32" s="4">
        <v>0.16744901989754268</v>
      </c>
      <c r="F32">
        <f>$B17-$F$26*$C17*SQRT(11/(11-2-1))</f>
        <v>-1.0377969503924622</v>
      </c>
      <c r="G32">
        <f>$B17+$F$26*$C17*SQRT(11/(11-2-1))</f>
        <v>0.84528016306610121</v>
      </c>
      <c r="H32">
        <f>$B17-$F$28*$C17*SQRT(11/(11-2-1))</f>
        <v>-1.7951801109026939</v>
      </c>
      <c r="I32">
        <f>$B17+$F$28*$C17*SQRT(11/(11-2-1))</f>
        <v>1.602663323576333</v>
      </c>
    </row>
    <row r="33" spans="1:9" x14ac:dyDescent="0.3">
      <c r="A33" s="4">
        <v>8</v>
      </c>
      <c r="B33" s="4">
        <v>1.48802348265787</v>
      </c>
      <c r="C33" s="4">
        <v>0.41197651734212992</v>
      </c>
      <c r="F33">
        <f>$B18-$F$26*$C18*SQRT(11/(11-2-1))</f>
        <v>3.1334855563811478E-2</v>
      </c>
      <c r="G33">
        <f>$B18+$F$26*$C18*SQRT(11/(11-2-1))</f>
        <v>0.13533532887817384</v>
      </c>
      <c r="H33">
        <f>$B18-$F$28*$C18*SQRT(11/(11-2-1))</f>
        <v>-1.0494661990422788E-2</v>
      </c>
      <c r="I33">
        <f>$B18+$F$28*$C18*SQRT(11/(11-2-1))</f>
        <v>0.17716484643240812</v>
      </c>
    </row>
    <row r="34" spans="1:9" x14ac:dyDescent="0.3">
      <c r="A34" s="4">
        <v>9</v>
      </c>
      <c r="B34" s="4">
        <v>1.3431489315511274</v>
      </c>
      <c r="C34" s="4">
        <v>0.15685106844887264</v>
      </c>
      <c r="F34">
        <f>$B19-$F$26*$C19*SQRT(11/(11-2-1))</f>
        <v>-4.4691552574154733E-3</v>
      </c>
      <c r="G34">
        <f>$B19+$F$26*$C19*SQRT(11/(11-2-1))</f>
        <v>9.3481936842766289E-2</v>
      </c>
      <c r="H34">
        <f>$B19-$F$28*$C19*SQRT(11/(11-2-1))</f>
        <v>-4.386558102248115E-2</v>
      </c>
      <c r="I34">
        <f>$B19+$F$28*$C19*SQRT(11/(11-2-1))</f>
        <v>0.13287836260783198</v>
      </c>
    </row>
    <row r="35" spans="1:9" x14ac:dyDescent="0.3">
      <c r="A35" s="4">
        <v>10</v>
      </c>
      <c r="B35" s="4">
        <v>2.3270520942321546</v>
      </c>
      <c r="C35" s="4">
        <v>-0.22705209423215456</v>
      </c>
    </row>
    <row r="36" spans="1:9" ht="15" thickBot="1" x14ac:dyDescent="0.35">
      <c r="A36" s="5">
        <v>11</v>
      </c>
      <c r="B36" s="5">
        <v>1.6878446791638146</v>
      </c>
      <c r="C36" s="5">
        <v>1.2155320836185313E-2</v>
      </c>
      <c r="F36" t="s">
        <v>54</v>
      </c>
      <c r="G36" t="s">
        <v>55</v>
      </c>
    </row>
    <row r="37" spans="1:9" x14ac:dyDescent="0.3">
      <c r="F37">
        <f>FINV(1-$E26,3,11-3)</f>
        <v>2.9237962883137798</v>
      </c>
      <c r="G37" t="str">
        <f>IF($F37&lt;4*$B$5/(1-$B$5), "гипотеза применяется","гипотеза откланяется")</f>
        <v>гипотеза применяется</v>
      </c>
    </row>
    <row r="38" spans="1:9" x14ac:dyDescent="0.3">
      <c r="F38">
        <f>FINV(1-$E27,3,11-3)</f>
        <v>4.0661805513511604</v>
      </c>
      <c r="G38" t="str">
        <f>IF($F38&lt;4*$B$5/(1-$B$5), "гипотеза применяется","гипотеза откланяется")</f>
        <v>гипотеза применяется</v>
      </c>
    </row>
    <row r="39" spans="1:9" x14ac:dyDescent="0.3">
      <c r="F39">
        <f>FINV(1-$E28,3,11-3)</f>
        <v>7.5909919475988525</v>
      </c>
      <c r="G39" t="str">
        <f>IF($F39&lt;4*$B$5/(1-$B$5), "гипотеза применяется","гипотеза откланяется")</f>
        <v>гипотеза применяется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№1</vt:lpstr>
      <vt:lpstr>№2</vt:lpstr>
      <vt:lpstr>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2022-10-10T16:52:08Z</dcterms:created>
  <dcterms:modified xsi:type="dcterms:W3CDTF">2022-10-18T10:15:12Z</dcterms:modified>
</cp:coreProperties>
</file>