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3kr_5sem\МООиАИ\lab6\"/>
    </mc:Choice>
  </mc:AlternateContent>
  <xr:revisionPtr revIDLastSave="0" documentId="13_ncr:1_{A2AD1F7B-59CF-4DCB-B7B0-5FCE82DCD927}" xr6:coauthVersionLast="45" xr6:coauthVersionMax="47" xr10:uidLastSave="{00000000-0000-0000-0000-000000000000}"/>
  <bookViews>
    <workbookView xWindow="456" yWindow="96" windowWidth="11628" windowHeight="12192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Лист1!$A$25:$Q$25</definedName>
    <definedName name="solver_adj" localSheetId="1" hidden="1">Лист2!$A$25:$I$25</definedName>
    <definedName name="solver_adj" localSheetId="2" hidden="1">Лист3!$I$6:$S$6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Лист1!$A$19</definedName>
    <definedName name="solver_lhs1" localSheetId="1" hidden="1">Лист2!$A$25</definedName>
    <definedName name="solver_lhs1" localSheetId="2" hidden="1">Лист3!$I$10</definedName>
    <definedName name="solver_lhs10" localSheetId="0" hidden="1">Лист1!$D$16</definedName>
    <definedName name="solver_lhs10" localSheetId="1" hidden="1">Лист2!$F$25</definedName>
    <definedName name="solver_lhs10" localSheetId="2" hidden="1">Лист3!$R$6</definedName>
    <definedName name="solver_lhs11" localSheetId="0" hidden="1">Лист1!$E$16</definedName>
    <definedName name="solver_lhs11" localSheetId="1" hidden="1">Лист2!$G$25</definedName>
    <definedName name="solver_lhs11" localSheetId="2" hidden="1">Лист3!$R$6</definedName>
    <definedName name="solver_lhs12" localSheetId="0" hidden="1">Лист1!$F$16</definedName>
    <definedName name="solver_lhs12" localSheetId="1" hidden="1">Лист2!$H$25</definedName>
    <definedName name="solver_lhs12" localSheetId="2" hidden="1">Лист3!$R$6</definedName>
    <definedName name="solver_lhs13" localSheetId="0" hidden="1">Лист1!$G$16</definedName>
    <definedName name="solver_lhs13" localSheetId="2" hidden="1">Лист3!$R$6</definedName>
    <definedName name="solver_lhs14" localSheetId="0" hidden="1">Лист1!$H$16</definedName>
    <definedName name="solver_lhs14" localSheetId="2" hidden="1">Лист3!$R$6</definedName>
    <definedName name="solver_lhs15" localSheetId="0" hidden="1">Лист1!$I$16</definedName>
    <definedName name="solver_lhs15" localSheetId="2" hidden="1">Лист3!$R$6</definedName>
    <definedName name="solver_lhs16" localSheetId="0" hidden="1">Лист1!$J$16</definedName>
    <definedName name="solver_lhs16" localSheetId="2" hidden="1">Лист3!$S$6</definedName>
    <definedName name="solver_lhs17" localSheetId="0" hidden="1">Лист1!$F$22</definedName>
    <definedName name="solver_lhs17" localSheetId="2" hidden="1">Лист3!$S$6</definedName>
    <definedName name="solver_lhs18" localSheetId="0" hidden="1">Лист1!$G$22</definedName>
    <definedName name="solver_lhs18" localSheetId="2" hidden="1">Лист3!$K$31</definedName>
    <definedName name="solver_lhs19" localSheetId="0" hidden="1">Лист1!$H$22</definedName>
    <definedName name="solver_lhs2" localSheetId="0" hidden="1">Лист1!$A$20</definedName>
    <definedName name="solver_lhs2" localSheetId="1" hidden="1">Лист2!$A$27</definedName>
    <definedName name="solver_lhs2" localSheetId="2" hidden="1">Лист3!$I$11</definedName>
    <definedName name="solver_lhs20" localSheetId="0" hidden="1">Лист1!$I$22</definedName>
    <definedName name="solver_lhs21" localSheetId="0" hidden="1">Лист1!$J$22</definedName>
    <definedName name="solver_lhs22" localSheetId="0" hidden="1">Лист1!$K$22</definedName>
    <definedName name="solver_lhs23" localSheetId="0" hidden="1">Лист1!$L$22</definedName>
    <definedName name="solver_lhs3" localSheetId="0" hidden="1">Лист1!$A$21</definedName>
    <definedName name="solver_lhs3" localSheetId="1" hidden="1">Лист2!$A$28</definedName>
    <definedName name="solver_lhs3" localSheetId="2" hidden="1">Лист3!$I$12</definedName>
    <definedName name="solver_lhs4" localSheetId="0" hidden="1">Лист1!$A$22</definedName>
    <definedName name="solver_lhs4" localSheetId="1" hidden="1">Лист2!$A$29</definedName>
    <definedName name="solver_lhs4" localSheetId="2" hidden="1">Лист3!$I$13</definedName>
    <definedName name="solver_lhs5" localSheetId="0" hidden="1">Лист1!$A$23</definedName>
    <definedName name="solver_lhs5" localSheetId="1" hidden="1">Лист2!$A$30</definedName>
    <definedName name="solver_lhs5" localSheetId="2" hidden="1">Лист3!$I$14</definedName>
    <definedName name="solver_lhs6" localSheetId="0" hidden="1">Лист1!$A$24</definedName>
    <definedName name="solver_lhs6" localSheetId="1" hidden="1">Лист2!$A$31</definedName>
    <definedName name="solver_lhs6" localSheetId="2" hidden="1">Лист3!$I$6:$S$6</definedName>
    <definedName name="solver_lhs7" localSheetId="0" hidden="1">Лист1!$A$25</definedName>
    <definedName name="solver_lhs7" localSheetId="1" hidden="1">Лист2!$B$25</definedName>
    <definedName name="solver_lhs7" localSheetId="2" hidden="1">Лист3!$I$8</definedName>
    <definedName name="solver_lhs8" localSheetId="0" hidden="1">Лист1!$B$16</definedName>
    <definedName name="solver_lhs8" localSheetId="1" hidden="1">Лист2!$D$25</definedName>
    <definedName name="solver_lhs8" localSheetId="2" hidden="1">Лист3!$I$9</definedName>
    <definedName name="solver_lhs9" localSheetId="0" hidden="1">Лист1!$C$16</definedName>
    <definedName name="solver_lhs9" localSheetId="1" hidden="1">Лист2!$E$25</definedName>
    <definedName name="solver_lhs9" localSheetId="2" hidden="1">Лист3!$R$6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23</definedName>
    <definedName name="solver_num" localSheetId="1" hidden="1">12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Лист1!$C$21</definedName>
    <definedName name="solver_opt" localSheetId="1" hidden="1">Лист2!$C$28</definedName>
    <definedName name="solver_opt" localSheetId="2" hidden="1">Лист3!$K$8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2" hidden="1">1</definedName>
    <definedName name="solver_rel14" localSheetId="0" hidden="1">1</definedName>
    <definedName name="solver_rel14" localSheetId="2" hidden="1">1</definedName>
    <definedName name="solver_rel15" localSheetId="0" hidden="1">1</definedName>
    <definedName name="solver_rel15" localSheetId="2" hidden="1">1</definedName>
    <definedName name="solver_rel16" localSheetId="0" hidden="1">1</definedName>
    <definedName name="solver_rel16" localSheetId="2" hidden="1">1</definedName>
    <definedName name="solver_rel17" localSheetId="0" hidden="1">1</definedName>
    <definedName name="solver_rel17" localSheetId="2" hidden="1">1</definedName>
    <definedName name="solver_rel18" localSheetId="0" hidden="1">1</definedName>
    <definedName name="solver_rel18" localSheetId="2" hidden="1">1</definedName>
    <definedName name="solver_rel19" localSheetId="0" hidden="1">1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6" localSheetId="0" hidden="1">2</definedName>
    <definedName name="solver_rel6" localSheetId="1" hidden="1">2</definedName>
    <definedName name="solver_rel6" localSheetId="2" hidden="1">4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8" localSheetId="0" hidden="1">1</definedName>
    <definedName name="solver_rel8" localSheetId="1" hidden="1">1</definedName>
    <definedName name="solver_rel8" localSheetId="2" hidden="1">2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0</definedName>
    <definedName name="solver_rhs1" localSheetId="1" hidden="1">15</definedName>
    <definedName name="solver_rhs1" localSheetId="2" hidden="1">0</definedName>
    <definedName name="solver_rhs10" localSheetId="0" hidden="1">Лист1!$D$14</definedName>
    <definedName name="solver_rhs10" localSheetId="1" hidden="1">15</definedName>
    <definedName name="solver_rhs10" localSheetId="2" hidden="1">Лист3!$R$4</definedName>
    <definedName name="solver_rhs11" localSheetId="0" hidden="1">Лист1!$E$14</definedName>
    <definedName name="solver_rhs11" localSheetId="1" hidden="1">5</definedName>
    <definedName name="solver_rhs11" localSheetId="2" hidden="1">Лист3!$R$4</definedName>
    <definedName name="solver_rhs12" localSheetId="0" hidden="1">Лист1!$F$14</definedName>
    <definedName name="solver_rhs12" localSheetId="1" hidden="1">4</definedName>
    <definedName name="solver_rhs12" localSheetId="2" hidden="1">Лист3!$R$4</definedName>
    <definedName name="solver_rhs13" localSheetId="0" hidden="1">Лист1!$G$14</definedName>
    <definedName name="solver_rhs13" localSheetId="2" hidden="1">Лист3!$R$4</definedName>
    <definedName name="solver_rhs14" localSheetId="0" hidden="1">Лист1!$H$14</definedName>
    <definedName name="solver_rhs14" localSheetId="2" hidden="1">Лист3!$R$4</definedName>
    <definedName name="solver_rhs15" localSheetId="0" hidden="1">Лист1!$I$14</definedName>
    <definedName name="solver_rhs15" localSheetId="2" hidden="1">Лист3!$R$4</definedName>
    <definedName name="solver_rhs16" localSheetId="0" hidden="1">Лист1!$J$14</definedName>
    <definedName name="solver_rhs16" localSheetId="2" hidden="1">Лист3!$S$4</definedName>
    <definedName name="solver_rhs17" localSheetId="0" hidden="1">Лист1!$F$20</definedName>
    <definedName name="solver_rhs17" localSheetId="2" hidden="1">Лист3!$S$4</definedName>
    <definedName name="solver_rhs18" localSheetId="0" hidden="1">Лист1!$G$20</definedName>
    <definedName name="solver_rhs18" localSheetId="2" hidden="1">12</definedName>
    <definedName name="solver_rhs19" localSheetId="0" hidden="1">Лист1!$H$20</definedName>
    <definedName name="solver_rhs2" localSheetId="0" hidden="1">0</definedName>
    <definedName name="solver_rhs2" localSheetId="1" hidden="1">20</definedName>
    <definedName name="solver_rhs2" localSheetId="2" hidden="1">0</definedName>
    <definedName name="solver_rhs20" localSheetId="0" hidden="1">Лист1!$I$20</definedName>
    <definedName name="solver_rhs21" localSheetId="0" hidden="1">Лист1!$J$20</definedName>
    <definedName name="solver_rhs22" localSheetId="0" hidden="1">Лист1!$K$20</definedName>
    <definedName name="solver_rhs23" localSheetId="0" hidden="1">Лист1!$L$20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5" localSheetId="0" hidden="1">0</definedName>
    <definedName name="solver_rhs5" localSheetId="1" hidden="1">5</definedName>
    <definedName name="solver_rhs5" localSheetId="2" hidden="1">1</definedName>
    <definedName name="solver_rhs6" localSheetId="0" hidden="1">0</definedName>
    <definedName name="solver_rhs6" localSheetId="1" hidden="1">15</definedName>
    <definedName name="solver_rhs6" localSheetId="2" hidden="1">целое</definedName>
    <definedName name="solver_rhs7" localSheetId="0" hidden="1">0</definedName>
    <definedName name="solver_rhs7" localSheetId="1" hidden="1">8</definedName>
    <definedName name="solver_rhs7" localSheetId="2" hidden="1">1</definedName>
    <definedName name="solver_rhs8" localSheetId="0" hidden="1">Лист1!$B$14</definedName>
    <definedName name="solver_rhs8" localSheetId="1" hidden="1">4</definedName>
    <definedName name="solver_rhs8" localSheetId="2" hidden="1">0</definedName>
    <definedName name="solver_rhs9" localSheetId="0" hidden="1">Лист1!$C$14</definedName>
    <definedName name="solver_rhs9" localSheetId="1" hidden="1">10</definedName>
    <definedName name="solver_rhs9" localSheetId="2" hidden="1">Лист3!$R$4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C21" i="1"/>
  <c r="K8" i="3" l="1"/>
  <c r="I11" i="3"/>
  <c r="I10" i="3"/>
  <c r="I14" i="3"/>
  <c r="I13" i="3"/>
  <c r="I12" i="3"/>
  <c r="I9" i="3"/>
  <c r="I8" i="3"/>
  <c r="C28" i="2" l="1"/>
  <c r="A31" i="2"/>
  <c r="A30" i="2"/>
  <c r="A29" i="2"/>
  <c r="A28" i="2"/>
  <c r="A27" i="2"/>
  <c r="A19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<sst xmlns="http://schemas.openxmlformats.org/spreadsheetml/2006/main" count="84" uniqueCount="52">
  <si>
    <t>С12</t>
  </si>
  <si>
    <t>С13</t>
  </si>
  <si>
    <t>С23</t>
  </si>
  <si>
    <t>С24</t>
  </si>
  <si>
    <t>С25</t>
  </si>
  <si>
    <t>С26</t>
  </si>
  <si>
    <t>С27</t>
  </si>
  <si>
    <t>С32</t>
  </si>
  <si>
    <t>С36</t>
  </si>
  <si>
    <t>С63</t>
  </si>
  <si>
    <t>С35</t>
  </si>
  <si>
    <t>С56</t>
  </si>
  <si>
    <t>С65</t>
  </si>
  <si>
    <t>С64</t>
  </si>
  <si>
    <t>С46</t>
  </si>
  <si>
    <t>С47</t>
  </si>
  <si>
    <t>С67</t>
  </si>
  <si>
    <t>С57</t>
  </si>
  <si>
    <t>F</t>
  </si>
  <si>
    <t>X12</t>
  </si>
  <si>
    <t>X13</t>
  </si>
  <si>
    <t>X23</t>
  </si>
  <si>
    <t>X32</t>
  </si>
  <si>
    <t>X24</t>
  </si>
  <si>
    <t>X26</t>
  </si>
  <si>
    <t>X36</t>
  </si>
  <si>
    <t>X63</t>
  </si>
  <si>
    <t>X35</t>
  </si>
  <si>
    <t>X56</t>
  </si>
  <si>
    <t>X65</t>
  </si>
  <si>
    <t>X64</t>
  </si>
  <si>
    <t>X46</t>
  </si>
  <si>
    <t>X47</t>
  </si>
  <si>
    <t>X67</t>
  </si>
  <si>
    <t>X57</t>
  </si>
  <si>
    <t>С34</t>
  </si>
  <si>
    <t>С53</t>
  </si>
  <si>
    <t>С45</t>
  </si>
  <si>
    <t>X25</t>
  </si>
  <si>
    <t>X34</t>
  </si>
  <si>
    <t>C23</t>
  </si>
  <si>
    <t>X53</t>
  </si>
  <si>
    <t>X45</t>
  </si>
  <si>
    <t>X27</t>
  </si>
  <si>
    <t>Стоимость доставки</t>
  </si>
  <si>
    <t>1. Задача о максимальном  потоке</t>
  </si>
  <si>
    <t xml:space="preserve">Транспортные потоки могут идти в обоих направлениях некоторых дуг. </t>
  </si>
  <si>
    <t>На рисунке обозначены максимальные пропускные способности в обоих направлениях</t>
  </si>
  <si>
    <t>2. Задача о потоке минимальной стоимости</t>
  </si>
  <si>
    <t>3. Задача о кратчайшем маршруте:между узлами 1 и 7</t>
  </si>
  <si>
    <t>задача сводится к определению минимума функции</t>
  </si>
  <si>
    <t>Решите задачу с помощью поиска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</si>
</sst>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/>
    <xf numFmtId="0" fontId="5" fillId="0" borderId="0" xfId="2" applyFont="1" applyFill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5" fillId="0" borderId="0" xfId="2" applyFont="1" applyFill="1" applyAlignment="1">
      <alignment horizontal="center"/>
    </xf>
    <xf numFmtId="0" fontId="2" fillId="6" borderId="1" xfId="1" applyFill="1" applyBorder="1"/>
    <xf numFmtId="0" fontId="6" fillId="6" borderId="1" xfId="1" applyFont="1" applyFill="1"/>
    <xf numFmtId="0" fontId="6" fillId="6" borderId="1" xfId="1" applyFont="1" applyFill="1" applyBorder="1"/>
    <xf numFmtId="0" fontId="2" fillId="6" borderId="1" xfId="1" applyFill="1"/>
    <xf numFmtId="0" fontId="7" fillId="6" borderId="0" xfId="0" applyFont="1" applyFill="1"/>
    <xf numFmtId="0" fontId="0" fillId="6" borderId="0" xfId="0" applyFill="1"/>
    <xf numFmtId="0" fontId="8" fillId="0" borderId="0" xfId="0" applyFont="1" applyAlignment="1">
      <alignment vertical="center"/>
    </xf>
    <xf numFmtId="0" fontId="5" fillId="0" borderId="2" xfId="2" applyFont="1" applyFill="1" applyBorder="1"/>
    <xf numFmtId="0" fontId="2" fillId="2" borderId="2" xfId="1" applyBorder="1"/>
    <xf numFmtId="0" fontId="2" fillId="6" borderId="2" xfId="1" applyFill="1" applyBorder="1"/>
    <xf numFmtId="0" fontId="0" fillId="0" borderId="0" xfId="0" applyFill="1"/>
    <xf numFmtId="0" fontId="6" fillId="0" borderId="0" xfId="2" applyFont="1" applyFill="1" applyAlignment="1"/>
    <xf numFmtId="0" fontId="0" fillId="0" borderId="2" xfId="0" applyBorder="1"/>
    <xf numFmtId="0" fontId="2" fillId="7" borderId="2" xfId="1" applyFill="1" applyBorder="1"/>
    <xf numFmtId="0" fontId="3" fillId="0" borderId="2" xfId="2" applyFill="1" applyBorder="1" applyAlignment="1">
      <alignment horizontal="center" vertical="center"/>
    </xf>
    <xf numFmtId="0" fontId="1" fillId="0" borderId="3" xfId="3" applyFill="1" applyBorder="1" applyAlignment="1">
      <alignment horizontal="left"/>
    </xf>
    <xf numFmtId="0" fontId="1" fillId="0" borderId="4" xfId="3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5" fillId="0" borderId="6" xfId="2" applyFont="1" applyFill="1" applyBorder="1"/>
    <xf numFmtId="0" fontId="5" fillId="0" borderId="7" xfId="2" applyFont="1" applyFill="1" applyBorder="1"/>
    <xf numFmtId="0" fontId="2" fillId="7" borderId="6" xfId="1" applyFill="1" applyBorder="1"/>
    <xf numFmtId="0" fontId="2" fillId="7" borderId="7" xfId="1" applyFill="1" applyBorder="1"/>
    <xf numFmtId="0" fontId="0" fillId="0" borderId="6" xfId="0" applyBorder="1"/>
    <xf numFmtId="0" fontId="0" fillId="0" borderId="7" xfId="0" applyBorder="1"/>
    <xf numFmtId="0" fontId="2" fillId="2" borderId="6" xfId="1" applyBorder="1"/>
    <xf numFmtId="0" fontId="2" fillId="2" borderId="8" xfId="1" applyBorder="1"/>
    <xf numFmtId="0" fontId="0" fillId="0" borderId="9" xfId="0" applyBorder="1"/>
    <xf numFmtId="0" fontId="0" fillId="0" borderId="10" xfId="0" applyBorder="1"/>
  </cellXfs>
  <cellStyles count="4">
    <cellStyle name="40% — акцент5" xfId="3" builtinId="47"/>
    <cellStyle name="Акцент5" xfId="2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233921</xdr:colOff>
      <xdr:row>1</xdr:row>
      <xdr:rowOff>14243</xdr:rowOff>
    </xdr:from>
    <xdr:to>
      <xdr:col>18</xdr:col>
      <xdr:colOff>73868</xdr:colOff>
      <xdr:row>11</xdr:row>
      <xdr:rowOff>185158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8407" y="242131"/>
          <a:ext cx="4739536" cy="2022504"/>
        </a:xfrm>
        <a:prstGeom prst="rect">
          <a:avLst/>
        </a:prstGeom>
      </xdr:spPr>
    </xdr:pic>
    <xdr:clientData/>
  </xdr:twoCellAnchor>
  <xdr:twoCellAnchor editAs="oneCell">
    <xdr:from>
      <xdr:col>0</xdr:col>
      <xdr:colOff>149978</xdr:colOff>
      <xdr:row>2</xdr:row>
      <xdr:rowOff>1333</xdr:rowOff>
    </xdr:from>
    <xdr:to>
      <xdr:col>3</xdr:col>
      <xdr:colOff>484061</xdr:colOff>
      <xdr:row>5</xdr:row>
      <xdr:rowOff>93476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766E9B5-4B3C-4BAB-A919-F3AA25FF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78" y="414380"/>
          <a:ext cx="2171429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192708</xdr:colOff>
      <xdr:row>1</xdr:row>
      <xdr:rowOff>108156</xdr:rowOff>
    </xdr:from>
    <xdr:to>
      <xdr:col>9</xdr:col>
      <xdr:colOff>530465</xdr:colOff>
      <xdr:row>9</xdr:row>
      <xdr:rowOff>150695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0F4440-6D05-4CD8-8B66-EEDD9A7F2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2502" y="336044"/>
          <a:ext cx="3400000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272415</xdr:colOff>
      <xdr:row>2</xdr:row>
      <xdr:rowOff>161925</xdr:rowOff>
    </xdr:from>
    <xdr:to>
      <xdr:col>7</xdr:col>
      <xdr:colOff>390789</xdr:colOff>
      <xdr:row>12</xdr:row>
      <xdr:rowOff>69000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" y="573405"/>
          <a:ext cx="4385574" cy="1735875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1</xdr:row>
      <xdr:rowOff>76200</xdr:rowOff>
    </xdr:from>
    <xdr:to>
      <xdr:col>15</xdr:col>
      <xdr:colOff>335975</xdr:colOff>
      <xdr:row>19</xdr:row>
      <xdr:rowOff>99060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D0F2CB1C-8FF1-4E76-9D5A-F18F28FF7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4920" y="259080"/>
          <a:ext cx="4328855" cy="238506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23</xdr:row>
      <xdr:rowOff>53340</xdr:rowOff>
    </xdr:from>
    <xdr:to>
      <xdr:col>21</xdr:col>
      <xdr:colOff>59779</xdr:colOff>
      <xdr:row>29</xdr:row>
      <xdr:rowOff>154374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8C650925-0A5B-4DE9-98B0-43BAF2F92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3329940"/>
          <a:ext cx="6651079" cy="1213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99392</xdr:rowOff>
    </xdr:from>
    <xdr:to>
      <xdr:col>7</xdr:col>
      <xdr:colOff>552450</xdr:colOff>
      <xdr:row>15</xdr:row>
      <xdr:rowOff>65101</xdr:rowOff>
    </xdr:to>
    <xdr:grpSp>
      <xdr:nvGrpSpPr>
        <xdr:cNvPr id="92" name="Группа 91">
          <a:extLst>
            <a:ext uri="{FF2B5EF4-FFF2-40B4-BE49-F238E27FC236}">
              <a16:creationId xmlns:a16="http://schemas.microsoft.com/office/drawing/2014/main" id="{2C800815-F633-4FC6-A6F0-FC4DC54F1FE3}"/>
            </a:ext>
          </a:extLst>
        </xdr:cNvPr>
        <xdr:cNvGrpSpPr>
          <a:grpSpLocks/>
        </xdr:cNvGrpSpPr>
      </xdr:nvGrpSpPr>
      <xdr:grpSpPr bwMode="auto">
        <a:xfrm>
          <a:off x="0" y="291549"/>
          <a:ext cx="4819650" cy="2569761"/>
          <a:chOff x="1898" y="6547"/>
          <a:chExt cx="8445" cy="4211"/>
        </a:xfrm>
      </xdr:grpSpPr>
      <xdr:sp macro="" textlink="">
        <xdr:nvSpPr>
          <xdr:cNvPr id="93" name="Oval 80">
            <a:extLst>
              <a:ext uri="{FF2B5EF4-FFF2-40B4-BE49-F238E27FC236}">
                <a16:creationId xmlns:a16="http://schemas.microsoft.com/office/drawing/2014/main" id="{4CEDBBA6-A934-42FA-A598-F1D3BD90EB26}"/>
              </a:ext>
            </a:extLst>
          </xdr:cNvPr>
          <xdr:cNvSpPr>
            <a:spLocks noChangeArrowheads="1"/>
          </xdr:cNvSpPr>
        </xdr:nvSpPr>
        <xdr:spPr bwMode="auto">
          <a:xfrm>
            <a:off x="1898" y="8403"/>
            <a:ext cx="855" cy="771"/>
          </a:xfrm>
          <a:prstGeom prst="ellipse">
            <a:avLst/>
          </a:prstGeom>
          <a:solidFill>
            <a:schemeClr val="bg1">
              <a:lumMod val="65000"/>
            </a:schemeClr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4" name="Oval 81">
            <a:extLst>
              <a:ext uri="{FF2B5EF4-FFF2-40B4-BE49-F238E27FC236}">
                <a16:creationId xmlns:a16="http://schemas.microsoft.com/office/drawing/2014/main" id="{E01672DE-CFED-4096-98DA-79033FFD7A0B}"/>
              </a:ext>
            </a:extLst>
          </xdr:cNvPr>
          <xdr:cNvSpPr>
            <a:spLocks noChangeArrowheads="1"/>
          </xdr:cNvSpPr>
        </xdr:nvSpPr>
        <xdr:spPr bwMode="auto">
          <a:xfrm>
            <a:off x="3532" y="6727"/>
            <a:ext cx="854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5" name="Oval 82">
            <a:extLst>
              <a:ext uri="{FF2B5EF4-FFF2-40B4-BE49-F238E27FC236}">
                <a16:creationId xmlns:a16="http://schemas.microsoft.com/office/drawing/2014/main" id="{B5CE6893-AFA0-44F6-9578-7D687B25E7D4}"/>
              </a:ext>
            </a:extLst>
          </xdr:cNvPr>
          <xdr:cNvSpPr>
            <a:spLocks noChangeArrowheads="1"/>
          </xdr:cNvSpPr>
        </xdr:nvSpPr>
        <xdr:spPr bwMode="auto">
          <a:xfrm>
            <a:off x="9488" y="6847"/>
            <a:ext cx="855" cy="772"/>
          </a:xfrm>
          <a:prstGeom prst="ellipse">
            <a:avLst/>
          </a:prstGeom>
          <a:solidFill>
            <a:schemeClr val="bg1">
              <a:lumMod val="65000"/>
            </a:schemeClr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Oval 83">
            <a:extLst>
              <a:ext uri="{FF2B5EF4-FFF2-40B4-BE49-F238E27FC236}">
                <a16:creationId xmlns:a16="http://schemas.microsoft.com/office/drawing/2014/main" id="{268A6AC7-AE54-4F03-8CE2-907308F6351A}"/>
              </a:ext>
            </a:extLst>
          </xdr:cNvPr>
          <xdr:cNvSpPr>
            <a:spLocks noChangeArrowheads="1"/>
          </xdr:cNvSpPr>
        </xdr:nvSpPr>
        <xdr:spPr bwMode="auto">
          <a:xfrm>
            <a:off x="3618" y="9813"/>
            <a:ext cx="855" cy="773"/>
          </a:xfrm>
          <a:prstGeom prst="ellipse">
            <a:avLst/>
          </a:prstGeom>
          <a:solidFill>
            <a:schemeClr val="bg1">
              <a:lumMod val="65000"/>
            </a:schemeClr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Oval 84">
            <a:extLst>
              <a:ext uri="{FF2B5EF4-FFF2-40B4-BE49-F238E27FC236}">
                <a16:creationId xmlns:a16="http://schemas.microsoft.com/office/drawing/2014/main" id="{4FBF81F0-919D-4FFB-AD51-538B4253ED3E}"/>
              </a:ext>
            </a:extLst>
          </xdr:cNvPr>
          <xdr:cNvSpPr>
            <a:spLocks noChangeArrowheads="1"/>
          </xdr:cNvSpPr>
        </xdr:nvSpPr>
        <xdr:spPr bwMode="auto">
          <a:xfrm>
            <a:off x="7190" y="98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98" name="Line 85">
            <a:extLst>
              <a:ext uri="{FF2B5EF4-FFF2-40B4-BE49-F238E27FC236}">
                <a16:creationId xmlns:a16="http://schemas.microsoft.com/office/drawing/2014/main" id="{6632BF10-0DDD-4E7F-A67C-C8739F56D67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570" y="7393"/>
            <a:ext cx="1037" cy="106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9" name="Line 86">
            <a:extLst>
              <a:ext uri="{FF2B5EF4-FFF2-40B4-BE49-F238E27FC236}">
                <a16:creationId xmlns:a16="http://schemas.microsoft.com/office/drawing/2014/main" id="{BABB09C5-D3F7-4B4B-B1E4-2BBA9EFF0AA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678" y="9067"/>
            <a:ext cx="1025" cy="90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0" name="Line 87">
            <a:extLst>
              <a:ext uri="{FF2B5EF4-FFF2-40B4-BE49-F238E27FC236}">
                <a16:creationId xmlns:a16="http://schemas.microsoft.com/office/drawing/2014/main" id="{63A70FA6-0C20-463F-A2AF-DAE00B69429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386" y="7080"/>
            <a:ext cx="5132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1" name="Line 88">
            <a:extLst>
              <a:ext uri="{FF2B5EF4-FFF2-40B4-BE49-F238E27FC236}">
                <a16:creationId xmlns:a16="http://schemas.microsoft.com/office/drawing/2014/main" id="{6DE9EA44-414F-4227-AAD1-57F7F1803A11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473" y="10190"/>
            <a:ext cx="270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2" name="Line 89">
            <a:extLst>
              <a:ext uri="{FF2B5EF4-FFF2-40B4-BE49-F238E27FC236}">
                <a16:creationId xmlns:a16="http://schemas.microsoft.com/office/drawing/2014/main" id="{2E329B70-3F11-449E-A422-0B94A8B7DD9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007" y="7499"/>
            <a:ext cx="1" cy="23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03" name="Text Box 90">
            <a:extLst>
              <a:ext uri="{FF2B5EF4-FFF2-40B4-BE49-F238E27FC236}">
                <a16:creationId xmlns:a16="http://schemas.microsoft.com/office/drawing/2014/main" id="{B2709BDE-FE2C-4F81-AEDE-0249456DA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7478"/>
            <a:ext cx="663" cy="40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Text Box 91">
            <a:extLst>
              <a:ext uri="{FF2B5EF4-FFF2-40B4-BE49-F238E27FC236}">
                <a16:creationId xmlns:a16="http://schemas.microsoft.com/office/drawing/2014/main" id="{7C70AB13-D355-4299-A650-11383323DDC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7" y="8383"/>
            <a:ext cx="67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92">
            <a:extLst>
              <a:ext uri="{FF2B5EF4-FFF2-40B4-BE49-F238E27FC236}">
                <a16:creationId xmlns:a16="http://schemas.microsoft.com/office/drawing/2014/main" id="{82D35AE5-399B-4117-AB94-19C4F3C1A3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9581"/>
            <a:ext cx="737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Oval 93">
            <a:extLst>
              <a:ext uri="{FF2B5EF4-FFF2-40B4-BE49-F238E27FC236}">
                <a16:creationId xmlns:a16="http://schemas.microsoft.com/office/drawing/2014/main" id="{5CE1E8F1-E349-487B-99E7-133E687B4B7F}"/>
              </a:ext>
            </a:extLst>
          </xdr:cNvPr>
          <xdr:cNvSpPr>
            <a:spLocks noChangeArrowheads="1"/>
          </xdr:cNvSpPr>
        </xdr:nvSpPr>
        <xdr:spPr bwMode="auto">
          <a:xfrm>
            <a:off x="8150" y="8306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Oval 94">
            <a:extLst>
              <a:ext uri="{FF2B5EF4-FFF2-40B4-BE49-F238E27FC236}">
                <a16:creationId xmlns:a16="http://schemas.microsoft.com/office/drawing/2014/main" id="{82D0C8D7-1836-4B1E-A787-79C2AB725F45}"/>
              </a:ext>
            </a:extLst>
          </xdr:cNvPr>
          <xdr:cNvSpPr>
            <a:spLocks noChangeArrowheads="1"/>
          </xdr:cNvSpPr>
        </xdr:nvSpPr>
        <xdr:spPr bwMode="auto">
          <a:xfrm>
            <a:off x="5560" y="8182"/>
            <a:ext cx="855" cy="771"/>
          </a:xfrm>
          <a:prstGeom prst="ellipse">
            <a:avLst/>
          </a:prstGeom>
          <a:solidFill>
            <a:schemeClr val="bg1">
              <a:lumMod val="65000"/>
            </a:schemeClr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8" name="Line 95">
            <a:extLst>
              <a:ext uri="{FF2B5EF4-FFF2-40B4-BE49-F238E27FC236}">
                <a16:creationId xmlns:a16="http://schemas.microsoft.com/office/drawing/2014/main" id="{2D1C40D7-A186-46B9-8508-A1CC7818484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289" y="7400"/>
            <a:ext cx="1368" cy="9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09" name="Text Box 96">
            <a:extLst>
              <a:ext uri="{FF2B5EF4-FFF2-40B4-BE49-F238E27FC236}">
                <a16:creationId xmlns:a16="http://schemas.microsoft.com/office/drawing/2014/main" id="{40542C0B-6F11-45FA-8AE6-C720E3C446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10" y="7345"/>
            <a:ext cx="908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0" name="Line 97">
            <a:extLst>
              <a:ext uri="{FF2B5EF4-FFF2-40B4-BE49-F238E27FC236}">
                <a16:creationId xmlns:a16="http://schemas.microsoft.com/office/drawing/2014/main" id="{D8B5E845-DB5E-4BD3-A901-1979ACA36B2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244" y="8866"/>
            <a:ext cx="1136" cy="10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1" name="Line 98">
            <a:extLst>
              <a:ext uri="{FF2B5EF4-FFF2-40B4-BE49-F238E27FC236}">
                <a16:creationId xmlns:a16="http://schemas.microsoft.com/office/drawing/2014/main" id="{A94F556D-1422-4577-A940-24520543CE62}"/>
              </a:ext>
            </a:extLst>
          </xdr:cNvPr>
          <xdr:cNvCxnSpPr>
            <a:cxnSpLocks noChangeShapeType="1"/>
          </xdr:cNvCxnSpPr>
        </xdr:nvCxnSpPr>
        <xdr:spPr bwMode="auto">
          <a:xfrm rot="180000" flipV="1">
            <a:off x="6369" y="7267"/>
            <a:ext cx="3151" cy="12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12" name="Text Box 99">
            <a:extLst>
              <a:ext uri="{FF2B5EF4-FFF2-40B4-BE49-F238E27FC236}">
                <a16:creationId xmlns:a16="http://schemas.microsoft.com/office/drawing/2014/main" id="{75AE13AB-2207-41C8-9693-619235B6ED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18" y="7447"/>
            <a:ext cx="34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Text Box 100">
            <a:extLst>
              <a:ext uri="{FF2B5EF4-FFF2-40B4-BE49-F238E27FC236}">
                <a16:creationId xmlns:a16="http://schemas.microsoft.com/office/drawing/2014/main" id="{44703907-6801-4DB3-892F-04DBBBF501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6" y="9197"/>
            <a:ext cx="513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Text Box 101">
            <a:extLst>
              <a:ext uri="{FF2B5EF4-FFF2-40B4-BE49-F238E27FC236}">
                <a16:creationId xmlns:a16="http://schemas.microsoft.com/office/drawing/2014/main" id="{3473C1F1-5DFB-4784-A661-81287A0499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8" y="8047"/>
            <a:ext cx="57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Text Box 102">
            <a:extLst>
              <a:ext uri="{FF2B5EF4-FFF2-40B4-BE49-F238E27FC236}">
                <a16:creationId xmlns:a16="http://schemas.microsoft.com/office/drawing/2014/main" id="{70FF382F-4F86-48CB-B961-3BBDADDDB6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58" y="9351"/>
            <a:ext cx="34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6" name="Line 103">
            <a:extLst>
              <a:ext uri="{FF2B5EF4-FFF2-40B4-BE49-F238E27FC236}">
                <a16:creationId xmlns:a16="http://schemas.microsoft.com/office/drawing/2014/main" id="{2D0C6C4F-9382-40E9-A94F-EBAC0B8EB629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845" y="9043"/>
            <a:ext cx="565" cy="8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" name="Line 104">
            <a:extLst>
              <a:ext uri="{FF2B5EF4-FFF2-40B4-BE49-F238E27FC236}">
                <a16:creationId xmlns:a16="http://schemas.microsoft.com/office/drawing/2014/main" id="{2E5B2325-C503-4D40-A9B3-F2967FCA63D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8798" y="7507"/>
            <a:ext cx="825" cy="8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8" name="Line 105">
            <a:extLst>
              <a:ext uri="{FF2B5EF4-FFF2-40B4-BE49-F238E27FC236}">
                <a16:creationId xmlns:a16="http://schemas.microsoft.com/office/drawing/2014/main" id="{6233CAE3-ACA7-45CD-A37A-F604B9222597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4383" y="8798"/>
            <a:ext cx="1260" cy="11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19" name="Text Box 106">
            <a:extLst>
              <a:ext uri="{FF2B5EF4-FFF2-40B4-BE49-F238E27FC236}">
                <a16:creationId xmlns:a16="http://schemas.microsoft.com/office/drawing/2014/main" id="{D6D872E7-B0BE-4B54-9D9F-C734132DB8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9" y="9223"/>
            <a:ext cx="709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Text Box 107">
            <a:extLst>
              <a:ext uri="{FF2B5EF4-FFF2-40B4-BE49-F238E27FC236}">
                <a16:creationId xmlns:a16="http://schemas.microsoft.com/office/drawing/2014/main" id="{AA20812E-0B71-4709-8292-3808AE2737D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3" y="10295"/>
            <a:ext cx="585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Text Box 108">
            <a:extLst>
              <a:ext uri="{FF2B5EF4-FFF2-40B4-BE49-F238E27FC236}">
                <a16:creationId xmlns:a16="http://schemas.microsoft.com/office/drawing/2014/main" id="{28C41A66-DF80-4FD5-869F-F97924F9422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8" y="6547"/>
            <a:ext cx="900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7</xdr:col>
      <xdr:colOff>0</xdr:colOff>
      <xdr:row>17</xdr:row>
      <xdr:rowOff>0</xdr:rowOff>
    </xdr:from>
    <xdr:to>
      <xdr:col>14</xdr:col>
      <xdr:colOff>237562</xdr:colOff>
      <xdr:row>21</xdr:row>
      <xdr:rowOff>3208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28C43C-4FBE-4A99-8C49-05D0FEA56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167270"/>
          <a:ext cx="4504762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F1" zoomScale="107" zoomScaleNormal="115" workbookViewId="0">
      <selection activeCell="H26" sqref="H26"/>
    </sheetView>
  </sheetViews>
  <sheetFormatPr defaultRowHeight="14.4" x14ac:dyDescent="0.3"/>
  <sheetData>
    <row r="1" spans="1:11" ht="18" x14ac:dyDescent="0.35">
      <c r="A1" s="12" t="s">
        <v>45</v>
      </c>
      <c r="B1" s="13"/>
      <c r="C1" s="13"/>
      <c r="D1" s="13"/>
      <c r="E1" s="13"/>
    </row>
    <row r="13" spans="1:11" x14ac:dyDescent="0.3">
      <c r="B13" s="2" t="s">
        <v>0</v>
      </c>
      <c r="C13" s="2" t="s">
        <v>1</v>
      </c>
      <c r="D13" s="2" t="s">
        <v>2</v>
      </c>
      <c r="E13" s="2" t="s">
        <v>7</v>
      </c>
      <c r="F13" s="2" t="s">
        <v>3</v>
      </c>
      <c r="G13" s="2" t="s">
        <v>5</v>
      </c>
      <c r="H13" s="2" t="s">
        <v>8</v>
      </c>
      <c r="I13" s="2" t="s">
        <v>9</v>
      </c>
      <c r="J13" s="2" t="s">
        <v>10</v>
      </c>
    </row>
    <row r="14" spans="1:11" ht="18" x14ac:dyDescent="0.35">
      <c r="B14" s="8">
        <v>20</v>
      </c>
      <c r="C14" s="8">
        <v>22</v>
      </c>
      <c r="D14" s="8">
        <v>4</v>
      </c>
      <c r="E14" s="8">
        <v>2</v>
      </c>
      <c r="F14" s="8">
        <v>12</v>
      </c>
      <c r="G14" s="8">
        <v>10</v>
      </c>
      <c r="H14" s="8">
        <v>10</v>
      </c>
      <c r="I14" s="8">
        <v>10</v>
      </c>
      <c r="J14" s="8">
        <v>14</v>
      </c>
      <c r="K14" s="6" t="s">
        <v>46</v>
      </c>
    </row>
    <row r="15" spans="1:11" ht="18" x14ac:dyDescent="0.35">
      <c r="A15" s="2" t="s">
        <v>18</v>
      </c>
      <c r="B15" s="3" t="s">
        <v>19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6" t="s">
        <v>47</v>
      </c>
    </row>
    <row r="16" spans="1:11" x14ac:dyDescent="0.3">
      <c r="A16" s="9">
        <f>C16+B16</f>
        <v>26</v>
      </c>
      <c r="B16" s="10">
        <v>3.9999999999999991</v>
      </c>
      <c r="C16" s="10">
        <v>22</v>
      </c>
      <c r="D16" s="10">
        <v>3.9999999999999991</v>
      </c>
      <c r="E16" s="10">
        <v>2</v>
      </c>
      <c r="F16" s="10">
        <v>1.9999999999999998</v>
      </c>
      <c r="G16" s="10">
        <v>0</v>
      </c>
      <c r="H16" s="10">
        <v>10</v>
      </c>
      <c r="I16" s="10">
        <v>0</v>
      </c>
      <c r="J16" s="10">
        <v>14</v>
      </c>
    </row>
    <row r="19" spans="1:12" x14ac:dyDescent="0.3">
      <c r="A19" s="11">
        <f>B16+C16-A16</f>
        <v>0</v>
      </c>
      <c r="F19" s="2" t="s">
        <v>11</v>
      </c>
      <c r="G19" s="2" t="s">
        <v>12</v>
      </c>
      <c r="H19" s="2" t="s">
        <v>13</v>
      </c>
      <c r="I19" s="2" t="s">
        <v>14</v>
      </c>
      <c r="J19" s="2" t="s">
        <v>15</v>
      </c>
      <c r="K19" s="2" t="s">
        <v>16</v>
      </c>
      <c r="L19" s="2" t="s">
        <v>17</v>
      </c>
    </row>
    <row r="20" spans="1:12" x14ac:dyDescent="0.3">
      <c r="A20" s="11">
        <f>B16+E16-D16-G16-F16</f>
        <v>0</v>
      </c>
      <c r="C20" s="2" t="s">
        <v>18</v>
      </c>
      <c r="F20" s="8">
        <v>4</v>
      </c>
      <c r="G20" s="8">
        <v>4</v>
      </c>
      <c r="H20" s="8">
        <v>6</v>
      </c>
      <c r="I20" s="8">
        <v>6</v>
      </c>
      <c r="J20" s="8">
        <v>14</v>
      </c>
      <c r="K20" s="8">
        <v>4</v>
      </c>
      <c r="L20" s="8">
        <v>16</v>
      </c>
    </row>
    <row r="21" spans="1:12" x14ac:dyDescent="0.3">
      <c r="A21" s="11">
        <f>C16+B16+I16-E16-H16-J16</f>
        <v>0</v>
      </c>
      <c r="C21" s="11">
        <f>B16+C16</f>
        <v>26</v>
      </c>
      <c r="F21" s="3" t="s">
        <v>28</v>
      </c>
      <c r="G21" s="3" t="s">
        <v>29</v>
      </c>
      <c r="H21" s="3" t="s">
        <v>30</v>
      </c>
      <c r="I21" s="3" t="s">
        <v>31</v>
      </c>
      <c r="J21" s="3" t="s">
        <v>32</v>
      </c>
      <c r="K21" s="3" t="s">
        <v>33</v>
      </c>
      <c r="L21" s="3" t="s">
        <v>34</v>
      </c>
    </row>
    <row r="22" spans="1:12" x14ac:dyDescent="0.3">
      <c r="A22" s="11">
        <f>F16+H22-J22-I22</f>
        <v>0</v>
      </c>
      <c r="F22" s="10">
        <v>0</v>
      </c>
      <c r="G22" s="10">
        <v>1.9999999999999984</v>
      </c>
      <c r="H22" s="10">
        <v>4.0000000000000036</v>
      </c>
      <c r="I22" s="10">
        <v>0</v>
      </c>
      <c r="J22" s="10">
        <v>6.0000000000000036</v>
      </c>
      <c r="K22" s="10">
        <v>4</v>
      </c>
      <c r="L22" s="10">
        <v>16</v>
      </c>
    </row>
    <row r="23" spans="1:12" x14ac:dyDescent="0.3">
      <c r="A23" s="11">
        <f>J16+G22-F22-L22</f>
        <v>0</v>
      </c>
    </row>
    <row r="24" spans="1:12" x14ac:dyDescent="0.3">
      <c r="A24" s="11">
        <f>G16+I22+H16+F22-G22-I16-H22-K22</f>
        <v>0</v>
      </c>
    </row>
    <row r="25" spans="1:12" x14ac:dyDescent="0.3">
      <c r="A25" s="11">
        <f>J22+K22+L22-A16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zoomScaleNormal="100" workbookViewId="0">
      <selection activeCell="E28" sqref="E28"/>
    </sheetView>
  </sheetViews>
  <sheetFormatPr defaultRowHeight="14.4" x14ac:dyDescent="0.3"/>
  <cols>
    <col min="11" max="11" width="8.88671875" customWidth="1"/>
    <col min="12" max="12" width="7.77734375" customWidth="1"/>
  </cols>
  <sheetData>
    <row r="1" spans="1:12" ht="18" x14ac:dyDescent="0.3">
      <c r="A1" s="14" t="s">
        <v>48</v>
      </c>
    </row>
    <row r="14" spans="1:12" ht="13.2" customHeight="1" x14ac:dyDescent="0.3"/>
    <row r="15" spans="1:12" ht="18.600000000000001" hidden="1" customHeight="1" x14ac:dyDescent="0.35">
      <c r="L15" s="5"/>
    </row>
    <row r="16" spans="1:12" hidden="1" x14ac:dyDescent="0.3"/>
    <row r="17" spans="1:9" hidden="1" x14ac:dyDescent="0.3"/>
    <row r="18" spans="1:9" hidden="1" x14ac:dyDescent="0.3"/>
    <row r="19" spans="1:9" hidden="1" x14ac:dyDescent="0.3"/>
    <row r="20" spans="1:9" x14ac:dyDescent="0.3">
      <c r="B20" s="18"/>
    </row>
    <row r="22" spans="1:9" x14ac:dyDescent="0.3">
      <c r="A22" s="15" t="s">
        <v>0</v>
      </c>
      <c r="B22" s="15" t="s">
        <v>1</v>
      </c>
      <c r="C22" s="15" t="s">
        <v>40</v>
      </c>
      <c r="D22" s="15" t="s">
        <v>3</v>
      </c>
      <c r="E22" s="15" t="s">
        <v>4</v>
      </c>
      <c r="F22" s="15" t="s">
        <v>35</v>
      </c>
      <c r="G22" s="15" t="s">
        <v>10</v>
      </c>
      <c r="H22" s="15" t="s">
        <v>36</v>
      </c>
      <c r="I22" s="15" t="s">
        <v>37</v>
      </c>
    </row>
    <row r="23" spans="1:9" x14ac:dyDescent="0.3">
      <c r="A23" s="17">
        <v>12</v>
      </c>
      <c r="B23" s="17">
        <v>14</v>
      </c>
      <c r="C23" s="17">
        <v>5</v>
      </c>
      <c r="D23" s="17">
        <v>4</v>
      </c>
      <c r="E23" s="17">
        <v>9</v>
      </c>
      <c r="F23" s="17">
        <v>2</v>
      </c>
      <c r="G23" s="17">
        <v>5</v>
      </c>
      <c r="H23" s="17">
        <v>5</v>
      </c>
      <c r="I23" s="17">
        <v>12</v>
      </c>
    </row>
    <row r="24" spans="1:9" x14ac:dyDescent="0.3">
      <c r="A24" s="15" t="s">
        <v>19</v>
      </c>
      <c r="B24" s="15" t="s">
        <v>20</v>
      </c>
      <c r="C24" s="15" t="s">
        <v>21</v>
      </c>
      <c r="D24" s="15" t="s">
        <v>23</v>
      </c>
      <c r="E24" s="15" t="s">
        <v>38</v>
      </c>
      <c r="F24" s="15" t="s">
        <v>39</v>
      </c>
      <c r="G24" s="15" t="s">
        <v>27</v>
      </c>
      <c r="H24" s="15" t="s">
        <v>41</v>
      </c>
      <c r="I24" s="15" t="s">
        <v>42</v>
      </c>
    </row>
    <row r="25" spans="1:9" x14ac:dyDescent="0.3">
      <c r="A25" s="17">
        <v>14</v>
      </c>
      <c r="B25" s="17">
        <v>6</v>
      </c>
      <c r="C25" s="17">
        <v>0</v>
      </c>
      <c r="D25" s="17">
        <v>4</v>
      </c>
      <c r="E25" s="17">
        <v>10</v>
      </c>
      <c r="F25" s="17">
        <v>1</v>
      </c>
      <c r="G25" s="17">
        <v>5</v>
      </c>
      <c r="H25" s="17">
        <v>0</v>
      </c>
      <c r="I25" s="17">
        <v>0</v>
      </c>
    </row>
    <row r="26" spans="1:9" ht="15" customHeight="1" x14ac:dyDescent="0.3"/>
    <row r="27" spans="1:9" ht="15" customHeight="1" x14ac:dyDescent="0.3">
      <c r="A27" s="11">
        <f>A25+B25</f>
        <v>20</v>
      </c>
      <c r="C27" s="4" t="s">
        <v>18</v>
      </c>
    </row>
    <row r="28" spans="1:9" x14ac:dyDescent="0.3">
      <c r="A28" s="11">
        <f>A25-D25-C25-E25</f>
        <v>0</v>
      </c>
      <c r="C28" s="11">
        <f>SUMPRODUCT(A23:I23,A25:I25)</f>
        <v>385</v>
      </c>
    </row>
    <row r="29" spans="1:9" x14ac:dyDescent="0.3">
      <c r="A29" s="11">
        <f>B25+C25+H25-F25-G25</f>
        <v>0</v>
      </c>
    </row>
    <row r="30" spans="1:9" x14ac:dyDescent="0.3">
      <c r="A30" s="11">
        <f>F25+D25-I25</f>
        <v>5</v>
      </c>
    </row>
    <row r="31" spans="1:9" x14ac:dyDescent="0.3">
      <c r="A31" s="11">
        <f>G25+I25+E25-H25</f>
        <v>15</v>
      </c>
    </row>
    <row r="33" spans="1:7" x14ac:dyDescent="0.3">
      <c r="A33" s="7"/>
      <c r="B33" s="7"/>
      <c r="C33" s="7"/>
      <c r="D33" s="7"/>
      <c r="E33" s="7"/>
      <c r="F33" s="7"/>
      <c r="G33" s="7"/>
    </row>
  </sheetData>
  <mergeCells count="1">
    <mergeCell ref="A33:G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zoomScale="115" zoomScaleNormal="115" workbookViewId="0">
      <selection activeCell="K8" sqref="K8"/>
    </sheetView>
  </sheetViews>
  <sheetFormatPr defaultRowHeight="14.4" x14ac:dyDescent="0.3"/>
  <sheetData>
    <row r="1" spans="1:19" ht="15" thickBot="1" x14ac:dyDescent="0.35">
      <c r="A1" s="19" t="s">
        <v>49</v>
      </c>
      <c r="B1" s="19"/>
      <c r="C1" s="19"/>
      <c r="D1" s="19"/>
      <c r="E1" s="19"/>
      <c r="F1" s="19"/>
      <c r="G1" s="19"/>
    </row>
    <row r="2" spans="1:19" x14ac:dyDescent="0.3">
      <c r="I2" s="23" t="s">
        <v>44</v>
      </c>
      <c r="J2" s="24"/>
      <c r="K2" s="24"/>
      <c r="L2" s="24"/>
      <c r="M2" s="24"/>
      <c r="N2" s="24"/>
      <c r="O2" s="24"/>
      <c r="P2" s="25"/>
      <c r="Q2" s="25"/>
      <c r="R2" s="25"/>
      <c r="S2" s="26"/>
    </row>
    <row r="3" spans="1:19" x14ac:dyDescent="0.3">
      <c r="I3" s="27" t="s">
        <v>0</v>
      </c>
      <c r="J3" s="15" t="s">
        <v>1</v>
      </c>
      <c r="K3" s="15" t="s">
        <v>7</v>
      </c>
      <c r="L3" s="15" t="s">
        <v>3</v>
      </c>
      <c r="M3" s="15" t="s">
        <v>6</v>
      </c>
      <c r="N3" s="15" t="s">
        <v>35</v>
      </c>
      <c r="O3" s="15" t="s">
        <v>10</v>
      </c>
      <c r="P3" s="15" t="s">
        <v>37</v>
      </c>
      <c r="Q3" s="15" t="s">
        <v>15</v>
      </c>
      <c r="R3" s="15" t="s">
        <v>11</v>
      </c>
      <c r="S3" s="28" t="s">
        <v>16</v>
      </c>
    </row>
    <row r="4" spans="1:19" x14ac:dyDescent="0.3">
      <c r="I4" s="29">
        <v>24</v>
      </c>
      <c r="J4" s="21">
        <v>20</v>
      </c>
      <c r="K4" s="21">
        <v>14</v>
      </c>
      <c r="L4" s="21">
        <v>12</v>
      </c>
      <c r="M4" s="21">
        <v>30</v>
      </c>
      <c r="N4" s="21">
        <v>10</v>
      </c>
      <c r="O4" s="21">
        <v>12</v>
      </c>
      <c r="P4" s="21">
        <v>6</v>
      </c>
      <c r="Q4" s="21">
        <v>7</v>
      </c>
      <c r="R4" s="21">
        <v>8</v>
      </c>
      <c r="S4" s="30">
        <v>12</v>
      </c>
    </row>
    <row r="5" spans="1:19" x14ac:dyDescent="0.3">
      <c r="I5" s="27" t="s">
        <v>19</v>
      </c>
      <c r="J5" s="15" t="s">
        <v>20</v>
      </c>
      <c r="K5" s="15" t="s">
        <v>22</v>
      </c>
      <c r="L5" s="15" t="s">
        <v>23</v>
      </c>
      <c r="M5" s="15" t="s">
        <v>43</v>
      </c>
      <c r="N5" s="15" t="s">
        <v>39</v>
      </c>
      <c r="O5" s="15" t="s">
        <v>27</v>
      </c>
      <c r="P5" s="15" t="s">
        <v>42</v>
      </c>
      <c r="Q5" s="15" t="s">
        <v>32</v>
      </c>
      <c r="R5" s="15" t="s">
        <v>28</v>
      </c>
      <c r="S5" s="28" t="s">
        <v>33</v>
      </c>
    </row>
    <row r="6" spans="1:19" x14ac:dyDescent="0.3">
      <c r="I6" s="29">
        <v>0</v>
      </c>
      <c r="J6" s="21">
        <v>1</v>
      </c>
      <c r="K6" s="21">
        <v>0</v>
      </c>
      <c r="L6" s="21">
        <v>0</v>
      </c>
      <c r="M6" s="21">
        <v>0</v>
      </c>
      <c r="N6" s="21">
        <v>1</v>
      </c>
      <c r="O6" s="21">
        <v>0</v>
      </c>
      <c r="P6" s="21">
        <v>0</v>
      </c>
      <c r="Q6" s="21">
        <v>1</v>
      </c>
      <c r="R6" s="21">
        <v>0</v>
      </c>
      <c r="S6" s="30">
        <v>0</v>
      </c>
    </row>
    <row r="7" spans="1:19" x14ac:dyDescent="0.3">
      <c r="I7" s="31"/>
      <c r="J7" s="20"/>
      <c r="K7" s="20"/>
      <c r="L7" s="20"/>
      <c r="M7" s="20"/>
      <c r="N7" s="20"/>
      <c r="O7" s="20"/>
      <c r="P7" s="20"/>
      <c r="Q7" s="20"/>
      <c r="R7" s="20"/>
      <c r="S7" s="32"/>
    </row>
    <row r="8" spans="1:19" x14ac:dyDescent="0.3">
      <c r="I8" s="33">
        <f>I6+J6</f>
        <v>1</v>
      </c>
      <c r="J8" s="20"/>
      <c r="K8" s="16">
        <f>SUMPRODUCT(I4:S4,I6:S6)</f>
        <v>37</v>
      </c>
      <c r="L8" s="20"/>
      <c r="M8" s="20"/>
      <c r="N8" s="20"/>
      <c r="O8" s="20"/>
      <c r="P8" s="20"/>
      <c r="Q8" s="20"/>
      <c r="R8" s="20"/>
      <c r="S8" s="32"/>
    </row>
    <row r="9" spans="1:19" x14ac:dyDescent="0.3">
      <c r="I9" s="33">
        <f>I6+K6-L6-M6</f>
        <v>0</v>
      </c>
      <c r="J9" s="20"/>
      <c r="K9" s="20"/>
      <c r="L9" s="20"/>
      <c r="M9" s="20"/>
      <c r="N9" s="20"/>
      <c r="O9" s="20"/>
      <c r="P9" s="20"/>
      <c r="Q9" s="20"/>
      <c r="R9" s="20"/>
      <c r="S9" s="32"/>
    </row>
    <row r="10" spans="1:19" x14ac:dyDescent="0.3">
      <c r="I10" s="33">
        <f>J6-K6-O6-N6</f>
        <v>0</v>
      </c>
      <c r="J10" s="20"/>
      <c r="K10" s="20"/>
      <c r="L10" s="20"/>
      <c r="M10" s="20"/>
      <c r="N10" s="20"/>
      <c r="O10" s="20"/>
      <c r="P10" s="20"/>
      <c r="Q10" s="20"/>
      <c r="R10" s="20"/>
      <c r="S10" s="32"/>
    </row>
    <row r="11" spans="1:19" x14ac:dyDescent="0.3">
      <c r="I11" s="33">
        <f>L6+N6-Q6-P6</f>
        <v>0</v>
      </c>
      <c r="J11" s="20"/>
      <c r="K11" s="20"/>
      <c r="L11" s="20"/>
      <c r="M11" s="20"/>
      <c r="N11" s="20"/>
      <c r="O11" s="20"/>
      <c r="P11" s="20"/>
      <c r="Q11" s="20"/>
      <c r="R11" s="20"/>
      <c r="S11" s="32"/>
    </row>
    <row r="12" spans="1:19" x14ac:dyDescent="0.3">
      <c r="I12" s="33">
        <f>O6+P6-R6</f>
        <v>0</v>
      </c>
      <c r="J12" s="20"/>
      <c r="K12" s="20"/>
      <c r="L12" s="20"/>
      <c r="M12" s="22" t="s">
        <v>18</v>
      </c>
      <c r="N12" s="20"/>
      <c r="O12" s="20"/>
      <c r="P12" s="20"/>
      <c r="Q12" s="20"/>
      <c r="R12" s="20"/>
      <c r="S12" s="32"/>
    </row>
    <row r="13" spans="1:19" x14ac:dyDescent="0.3">
      <c r="I13" s="33">
        <f>R6-S6</f>
        <v>0</v>
      </c>
      <c r="J13" s="20"/>
      <c r="K13" s="20"/>
      <c r="L13" s="20"/>
      <c r="M13" s="20"/>
      <c r="N13" s="20"/>
      <c r="O13" s="20"/>
      <c r="P13" s="20"/>
      <c r="Q13" s="20"/>
      <c r="R13" s="20"/>
      <c r="S13" s="32"/>
    </row>
    <row r="14" spans="1:19" ht="15" thickBot="1" x14ac:dyDescent="0.35">
      <c r="I14" s="34">
        <f>M6+Q6+S6</f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36"/>
    </row>
    <row r="18" spans="1:5" ht="18" x14ac:dyDescent="0.35">
      <c r="A18" s="6" t="s">
        <v>50</v>
      </c>
    </row>
    <row r="20" spans="1:5" ht="18" x14ac:dyDescent="0.35">
      <c r="A20" s="6" t="s">
        <v>51</v>
      </c>
    </row>
    <row r="22" spans="1:5" ht="17.399999999999999" x14ac:dyDescent="0.3">
      <c r="E22" s="1"/>
    </row>
  </sheetData>
  <mergeCells count="2">
    <mergeCell ref="A1:G1"/>
    <mergeCell ref="I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Кирпиченко</dc:creator>
  <cp:lastModifiedBy>Legion</cp:lastModifiedBy>
  <dcterms:created xsi:type="dcterms:W3CDTF">2021-10-31T14:00:57Z</dcterms:created>
  <dcterms:modified xsi:type="dcterms:W3CDTF">2022-12-19T16:02:16Z</dcterms:modified>
</cp:coreProperties>
</file>