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3kr_6sem\ПМАиПЛ\"/>
    </mc:Choice>
  </mc:AlternateContent>
  <xr:revisionPtr revIDLastSave="0" documentId="13_ncr:1_{A3A0FB8D-3435-499E-9791-906280CCDCBA}" xr6:coauthVersionLast="45" xr6:coauthVersionMax="45" xr10:uidLastSave="{00000000-0000-0000-0000-000000000000}"/>
  <bookViews>
    <workbookView xWindow="-108" yWindow="-108" windowWidth="23256" windowHeight="12576" tabRatio="599" xr2:uid="{B44C91CE-8E7E-4ADE-92B4-843E25CCE0F4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9" i="1" l="1"/>
  <c r="E8" i="1" l="1"/>
  <c r="E4" i="1"/>
  <c r="E5" i="1" s="1"/>
  <c r="H19" i="1" l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8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9" i="1"/>
  <c r="G20" i="1"/>
  <c r="G21" i="1"/>
  <c r="G22" i="1"/>
  <c r="G23" i="1"/>
  <c r="G24" i="1"/>
  <c r="G25" i="1"/>
  <c r="G26" i="1"/>
  <c r="G18" i="1"/>
  <c r="F165" i="1"/>
  <c r="F166" i="1"/>
  <c r="F167" i="1"/>
  <c r="F168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18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19" i="1"/>
  <c r="E20" i="1"/>
  <c r="E21" i="1"/>
  <c r="E22" i="1"/>
  <c r="E23" i="1"/>
  <c r="E24" i="1"/>
  <c r="E25" i="1"/>
  <c r="E26" i="1"/>
  <c r="E27" i="1"/>
  <c r="E28" i="1"/>
  <c r="E29" i="1"/>
  <c r="E30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34" i="1"/>
  <c r="D35" i="1"/>
  <c r="D36" i="1"/>
  <c r="D37" i="1"/>
  <c r="D38" i="1"/>
  <c r="D39" i="1"/>
  <c r="D40" i="1"/>
  <c r="D41" i="1"/>
  <c r="D42" i="1"/>
  <c r="D43" i="1"/>
  <c r="D44" i="1"/>
  <c r="D24" i="1"/>
  <c r="D25" i="1"/>
  <c r="D26" i="1"/>
  <c r="D27" i="1"/>
  <c r="D28" i="1"/>
  <c r="D29" i="1"/>
  <c r="D30" i="1"/>
  <c r="D31" i="1"/>
  <c r="D32" i="1"/>
  <c r="D33" i="1"/>
  <c r="D19" i="1"/>
  <c r="D20" i="1"/>
  <c r="D21" i="1"/>
  <c r="D22" i="1"/>
  <c r="D23" i="1"/>
  <c r="D18" i="1"/>
  <c r="C164" i="1"/>
  <c r="C165" i="1"/>
  <c r="C166" i="1"/>
  <c r="C167" i="1"/>
  <c r="C168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04" i="1"/>
  <c r="C105" i="1"/>
  <c r="C106" i="1"/>
  <c r="C107" i="1"/>
  <c r="C108" i="1"/>
  <c r="C109" i="1"/>
  <c r="C110" i="1"/>
  <c r="C111" i="1"/>
  <c r="C112" i="1"/>
  <c r="C113" i="1"/>
  <c r="C93" i="1"/>
  <c r="C94" i="1"/>
  <c r="C95" i="1"/>
  <c r="C96" i="1"/>
  <c r="C97" i="1"/>
  <c r="C98" i="1"/>
  <c r="C99" i="1"/>
  <c r="C100" i="1"/>
  <c r="C101" i="1"/>
  <c r="C102" i="1"/>
  <c r="C103" i="1"/>
  <c r="C81" i="1"/>
  <c r="C82" i="1"/>
  <c r="C83" i="1"/>
  <c r="C84" i="1"/>
  <c r="C85" i="1"/>
  <c r="C86" i="1"/>
  <c r="C87" i="1"/>
  <c r="C88" i="1"/>
  <c r="C89" i="1"/>
  <c r="C90" i="1"/>
  <c r="C91" i="1"/>
  <c r="C92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18" i="1"/>
  <c r="B19" i="1" l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8" i="1"/>
  <c r="E10" i="1" l="1"/>
  <c r="E11" i="1" s="1"/>
  <c r="B12" i="1" l="1"/>
  <c r="B13" i="1"/>
  <c r="E18" i="1" l="1"/>
  <c r="B14" i="1"/>
  <c r="B11" i="1"/>
  <c r="B10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<sst xmlns="http://schemas.openxmlformats.org/spreadsheetml/2006/main" count="40" uniqueCount="35">
  <si>
    <t>Лабораторная работа №4 "Механизмы натиска"</t>
  </si>
  <si>
    <t>Вариант</t>
  </si>
  <si>
    <t>Rэ, см</t>
  </si>
  <si>
    <t>Rж, см</t>
  </si>
  <si>
    <t>l, см</t>
  </si>
  <si>
    <t>m</t>
  </si>
  <si>
    <t>Eд [H/см^2]^m</t>
  </si>
  <si>
    <t>pтн [h/см^2]</t>
  </si>
  <si>
    <t>δ,см</t>
  </si>
  <si>
    <t>m0</t>
  </si>
  <si>
    <t>β1</t>
  </si>
  <si>
    <t>β</t>
  </si>
  <si>
    <t>γ</t>
  </si>
  <si>
    <t>k</t>
  </si>
  <si>
    <t>Жесткость</t>
  </si>
  <si>
    <t>Деформация декеля</t>
  </si>
  <si>
    <t>EI</t>
  </si>
  <si>
    <t>λmin</t>
  </si>
  <si>
    <t>λmax</t>
  </si>
  <si>
    <t>Прогиб</t>
  </si>
  <si>
    <t>Zmax</t>
  </si>
  <si>
    <t>Интенсивности нагрузки</t>
  </si>
  <si>
    <t>qmin</t>
  </si>
  <si>
    <t>Суммарные усилия печати</t>
  </si>
  <si>
    <t>Q</t>
  </si>
  <si>
    <t>qmax</t>
  </si>
  <si>
    <t>K</t>
  </si>
  <si>
    <t>Z</t>
  </si>
  <si>
    <t>максимальный прогиб</t>
  </si>
  <si>
    <t>P критическое давл</t>
  </si>
  <si>
    <t>см</t>
  </si>
  <si>
    <t>Цель работы: изучить существующие схемы механизмов натиска; выполнить технический расчет печатного аппарата.</t>
  </si>
  <si>
    <t>Вывод:</t>
  </si>
  <si>
    <t>H/см^2</t>
  </si>
  <si>
    <t>были изучены существующие схемы механизмов натиска; выполнены технические расчеты печатного аппарата. Rритическое давл 575 H/см^2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</si>
</sst>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4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medium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1" xfId="0" applyFill="1" applyBorder="1"/>
    <xf numFmtId="0" fontId="1" fillId="2" borderId="1" xfId="0" applyFont="1" applyFill="1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4" borderId="5" xfId="0" applyFill="1" applyBorder="1" applyAlignment="1">
      <alignment horizontal="center"/>
    </xf>
    <xf numFmtId="0" fontId="0" fillId="5" borderId="1" xfId="0" applyFill="1" applyBorder="1"/>
    <xf numFmtId="0" fontId="2" fillId="0" borderId="0" xfId="0" applyFont="1"/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3" fillId="2" borderId="1" xfId="0" applyFont="1" applyFill="1" applyBorder="1"/>
    <xf numFmtId="164" fontId="0" fillId="0" borderId="0" xfId="0" applyNumberFormat="1"/>
    <xf numFmtId="0" fontId="0" fillId="5" borderId="1" xfId="0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ru-RU" sz="1800" b="0" i="0" baseline="0">
                <a:effectLst/>
              </a:rPr>
              <a:t>зависимость жесткости </a:t>
            </a:r>
            <a:r>
              <a:rPr lang="en-US" sz="1800" b="0" i="0" baseline="0">
                <a:effectLst/>
              </a:rPr>
              <a:t>EI </a:t>
            </a:r>
            <a:r>
              <a:rPr lang="ru-RU" sz="1800" b="0" i="0" baseline="0">
                <a:effectLst/>
              </a:rPr>
              <a:t>от параметра </a:t>
            </a:r>
            <a:r>
              <a:rPr lang="en-US" sz="1800" b="0" i="0" baseline="0">
                <a:effectLst/>
              </a:rPr>
              <a:t>k</a:t>
            </a:r>
            <a:endParaRPr lang="ru-RU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Лист1!$B$17</c:f>
              <c:strCache>
                <c:ptCount val="1"/>
                <c:pt idx="0">
                  <c:v>EI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Лист1!$B$18:$B$168</c:f>
              <c:numCache>
                <c:formatCode>0.0000</c:formatCode>
                <c:ptCount val="151"/>
                <c:pt idx="0" formatCode="General">
                  <c:v>0</c:v>
                </c:pt>
                <c:pt idx="1">
                  <c:v>2765665412330.0874</c:v>
                </c:pt>
                <c:pt idx="2">
                  <c:v>1388641875081.7346</c:v>
                </c:pt>
                <c:pt idx="3">
                  <c:v>929626784213.66479</c:v>
                </c:pt>
                <c:pt idx="4">
                  <c:v>700113898091.06128</c:v>
                </c:pt>
                <c:pt idx="5">
                  <c:v>562401966531.5033</c:v>
                </c:pt>
                <c:pt idx="6">
                  <c:v>470590571313.52094</c:v>
                </c:pt>
                <c:pt idx="7">
                  <c:v>405008103390.20233</c:v>
                </c:pt>
                <c:pt idx="8">
                  <c:v>355818757191.0235</c:v>
                </c:pt>
                <c:pt idx="9">
                  <c:v>317558195387.7713</c:v>
                </c:pt>
                <c:pt idx="10">
                  <c:v>286947814799.76941</c:v>
                </c:pt>
                <c:pt idx="11">
                  <c:v>261901230895.27625</c:v>
                </c:pt>
                <c:pt idx="12">
                  <c:v>241027520041.31177</c:v>
                </c:pt>
                <c:pt idx="13">
                  <c:v>223363734560.51392</c:v>
                </c:pt>
                <c:pt idx="14">
                  <c:v>208222054191.51761</c:v>
                </c:pt>
                <c:pt idx="15">
                  <c:v>195098076964.60562</c:v>
                </c:pt>
                <c:pt idx="16">
                  <c:v>183613500998.44992</c:v>
                </c:pt>
                <c:pt idx="17">
                  <c:v>173479036250.47519</c:v>
                </c:pt>
                <c:pt idx="18">
                  <c:v>164469679016.67496</c:v>
                </c:pt>
                <c:pt idx="19">
                  <c:v>156407794483.73157</c:v>
                </c:pt>
                <c:pt idx="20">
                  <c:v>149151274515.15164</c:v>
                </c:pt>
                <c:pt idx="21">
                  <c:v>142585078926.75809</c:v>
                </c:pt>
                <c:pt idx="22">
                  <c:v>136615083686.76349</c:v>
                </c:pt>
                <c:pt idx="23">
                  <c:v>131163533932.94708</c:v>
                </c:pt>
                <c:pt idx="24">
                  <c:v>126165633735.29948</c:v>
                </c:pt>
                <c:pt idx="25">
                  <c:v>121566954315.41068</c:v>
                </c:pt>
                <c:pt idx="26">
                  <c:v>117321440368.8712</c:v>
                </c:pt>
                <c:pt idx="27">
                  <c:v>113389859426.95407</c:v>
                </c:pt>
                <c:pt idx="28">
                  <c:v>109738583497.76244</c:v>
                </c:pt>
                <c:pt idx="29">
                  <c:v>106338622781.46404</c:v>
                </c:pt>
                <c:pt idx="30">
                  <c:v>103164852642.32932</c:v>
                </c:pt>
                <c:pt idx="31">
                  <c:v>100195390198.95009</c:v>
                </c:pt>
                <c:pt idx="32">
                  <c:v>97411087803.662857</c:v>
                </c:pt>
                <c:pt idx="33">
                  <c:v>94795118616.506241</c:v>
                </c:pt>
                <c:pt idx="34">
                  <c:v>92332635313.075516</c:v>
                </c:pt>
                <c:pt idx="35">
                  <c:v>90010487299.49968</c:v>
                </c:pt>
                <c:pt idx="36">
                  <c:v>87816985058.160385</c:v>
                </c:pt>
                <c:pt idx="37">
                  <c:v>85741702707.530167</c:v>
                </c:pt>
                <c:pt idx="38">
                  <c:v>83775311736.68895</c:v>
                </c:pt>
                <c:pt idx="39">
                  <c:v>81909440319.069168</c:v>
                </c:pt>
                <c:pt idx="40">
                  <c:v>80136553729.06514</c:v>
                </c:pt>
                <c:pt idx="41">
                  <c:v>78449852258.583267</c:v>
                </c:pt>
                <c:pt idx="42">
                  <c:v>76843183716.878204</c:v>
                </c:pt>
                <c:pt idx="43">
                  <c:v>75310968139.653656</c:v>
                </c:pt>
                <c:pt idx="44">
                  <c:v>73848132765.048584</c:v>
                </c:pt>
                <c:pt idx="45">
                  <c:v>72450055679.437317</c:v>
                </c:pt>
                <c:pt idx="46">
                  <c:v>71112516813.729141</c:v>
                </c:pt>
                <c:pt idx="47">
                  <c:v>69831655195.411255</c:v>
                </c:pt>
                <c:pt idx="48">
                  <c:v>68603931544.04274</c:v>
                </c:pt>
                <c:pt idx="49">
                  <c:v>67426095446.849869</c:v>
                </c:pt>
                <c:pt idx="50">
                  <c:v>66295156473.211243</c:v>
                </c:pt>
                <c:pt idx="51">
                  <c:v>65208358687.400558</c:v>
                </c:pt>
                <c:pt idx="52">
                  <c:v>64163158102.132774</c:v>
                </c:pt>
                <c:pt idx="53">
                  <c:v>63157202684.504662</c:v>
                </c:pt>
                <c:pt idx="54">
                  <c:v>62188314583.466934</c:v>
                </c:pt>
                <c:pt idx="55">
                  <c:v>61254474296.087227</c:v>
                </c:pt>
                <c:pt idx="56">
                  <c:v>60353806530.257011</c:v>
                </c:pt>
                <c:pt idx="57">
                  <c:v>59484567555.508011</c:v>
                </c:pt>
                <c:pt idx="58">
                  <c:v>58645133862.339073</c:v>
                </c:pt>
                <c:pt idx="59">
                  <c:v>57833991974.808434</c:v>
                </c:pt>
                <c:pt idx="60">
                  <c:v>57049729281.843346</c:v>
                </c:pt>
                <c:pt idx="61">
                  <c:v>56291025770.366798</c:v>
                </c:pt>
                <c:pt idx="62">
                  <c:v>55556646558.423729</c:v>
                </c:pt>
                <c:pt idx="63">
                  <c:v>54845435139.418098</c:v>
                </c:pt>
                <c:pt idx="64">
                  <c:v>54156307259.684731</c:v>
                </c:pt>
                <c:pt idx="65">
                  <c:v>53488245361.190216</c:v>
                </c:pt>
                <c:pt idx="66">
                  <c:v>52840293529.426125</c:v>
                </c:pt>
                <c:pt idx="67">
                  <c:v>52211552893.713829</c:v>
                </c:pt>
                <c:pt idx="68">
                  <c:v>51601177433.349197</c:v>
                </c:pt>
                <c:pt idx="69">
                  <c:v>51008370148.4161</c:v>
                </c:pt>
                <c:pt idx="70">
                  <c:v>50432379558.801949</c:v>
                </c:pt>
                <c:pt idx="71">
                  <c:v>49872496499.057648</c:v>
                </c:pt>
                <c:pt idx="72">
                  <c:v>49328051180.340218</c:v>
                </c:pt>
                <c:pt idx="73">
                  <c:v>48798410493.827332</c:v>
                </c:pt>
                <c:pt idx="74">
                  <c:v>48282975532.762459</c:v>
                </c:pt>
                <c:pt idx="75">
                  <c:v>47781179312.725449</c:v>
                </c:pt>
                <c:pt idx="76">
                  <c:v>47292484671.871323</c:v>
                </c:pt>
                <c:pt idx="77">
                  <c:v>46816382334.776382</c:v>
                </c:pt>
                <c:pt idx="78">
                  <c:v>46352389125.210289</c:v>
                </c:pt>
                <c:pt idx="79">
                  <c:v>45900046314.637062</c:v>
                </c:pt>
                <c:pt idx="80">
                  <c:v>45458918094.570381</c:v>
                </c:pt>
                <c:pt idx="81">
                  <c:v>45028590162.078857</c:v>
                </c:pt>
                <c:pt idx="82">
                  <c:v>44608668408.783081</c:v>
                </c:pt>
                <c:pt idx="83">
                  <c:v>44198777704.616211</c:v>
                </c:pt>
                <c:pt idx="84">
                  <c:v>43798560768.451393</c:v>
                </c:pt>
                <c:pt idx="85">
                  <c:v>43407677118.442513</c:v>
                </c:pt>
                <c:pt idx="86">
                  <c:v>43025802095.590271</c:v>
                </c:pt>
                <c:pt idx="87">
                  <c:v>42652625954.641876</c:v>
                </c:pt>
                <c:pt idx="88">
                  <c:v>42287853016.968773</c:v>
                </c:pt>
                <c:pt idx="89">
                  <c:v>41931200880.547493</c:v>
                </c:pt>
                <c:pt idx="90">
                  <c:v>41582399682.602966</c:v>
                </c:pt>
                <c:pt idx="91">
                  <c:v>41241191410.863037</c:v>
                </c:pt>
                <c:pt idx="92">
                  <c:v>40907329259.725937</c:v>
                </c:pt>
                <c:pt idx="93">
                  <c:v>40580577027.960243</c:v>
                </c:pt>
                <c:pt idx="94">
                  <c:v>40260708554.844612</c:v>
                </c:pt>
                <c:pt idx="95">
                  <c:v>39947507191.914894</c:v>
                </c:pt>
                <c:pt idx="96">
                  <c:v>39640765307.722847</c:v>
                </c:pt>
                <c:pt idx="97">
                  <c:v>39340283823.223633</c:v>
                </c:pt>
                <c:pt idx="98">
                  <c:v>39045871775.604988</c:v>
                </c:pt>
                <c:pt idx="99">
                  <c:v>38757345908.546913</c:v>
                </c:pt>
                <c:pt idx="100">
                  <c:v>38474530287.061897</c:v>
                </c:pt>
                <c:pt idx="101">
                  <c:v>38197255935.212196</c:v>
                </c:pt>
                <c:pt idx="102">
                  <c:v>37925360495.134171</c:v>
                </c:pt>
                <c:pt idx="103">
                  <c:v>37658687905.922058</c:v>
                </c:pt>
                <c:pt idx="104">
                  <c:v>37397088101.034088</c:v>
                </c:pt>
                <c:pt idx="105">
                  <c:v>37140416722.98661</c:v>
                </c:pt>
                <c:pt idx="106">
                  <c:v>36888534854.194458</c:v>
                </c:pt>
                <c:pt idx="107">
                  <c:v>36641308762.901474</c:v>
                </c:pt>
                <c:pt idx="108">
                  <c:v>36398609663.222916</c:v>
                </c:pt>
                <c:pt idx="109">
                  <c:v>36160313488.394135</c:v>
                </c:pt>
                <c:pt idx="110">
                  <c:v>35926300676.384392</c:v>
                </c:pt>
                <c:pt idx="111">
                  <c:v>35696455967.096878</c:v>
                </c:pt>
                <c:pt idx="112">
                  <c:v>35470668210.430367</c:v>
                </c:pt>
                <c:pt idx="113">
                  <c:v>35248830184.5299</c:v>
                </c:pt>
                <c:pt idx="114">
                  <c:v>35030838423.600868</c:v>
                </c:pt>
                <c:pt idx="115">
                  <c:v>34816593054.704681</c:v>
                </c:pt>
                <c:pt idx="116">
                  <c:v>34605997642.993492</c:v>
                </c:pt>
                <c:pt idx="117">
                  <c:v>34398959044.879837</c:v>
                </c:pt>
                <c:pt idx="118">
                  <c:v>34195387268.670105</c:v>
                </c:pt>
                <c:pt idx="119">
                  <c:v>33995195342.222866</c:v>
                </c:pt>
                <c:pt idx="120">
                  <c:v>33798299187.222488</c:v>
                </c:pt>
                <c:pt idx="121">
                  <c:v>33604617499.68528</c:v>
                </c:pt>
                <c:pt idx="122">
                  <c:v>33414071636.340572</c:v>
                </c:pt>
                <c:pt idx="123">
                  <c:v>33226585506.552521</c:v>
                </c:pt>
                <c:pt idx="124">
                  <c:v>33042085469.469826</c:v>
                </c:pt>
                <c:pt idx="125">
                  <c:v>32860500236.110733</c:v>
                </c:pt>
                <c:pt idx="126">
                  <c:v>32681760776.108974</c:v>
                </c:pt>
                <c:pt idx="127">
                  <c:v>32505800228.864075</c:v>
                </c:pt>
                <c:pt idx="128">
                  <c:v>32332553818.854939</c:v>
                </c:pt>
                <c:pt idx="129">
                  <c:v>32161958774.89098</c:v>
                </c:pt>
                <c:pt idx="130">
                  <c:v>31993954253.088772</c:v>
                </c:pt>
                <c:pt idx="131">
                  <c:v>31828481263.375107</c:v>
                </c:pt>
                <c:pt idx="132">
                  <c:v>31665482599.329685</c:v>
                </c:pt>
                <c:pt idx="133">
                  <c:v>31504902771.191425</c:v>
                </c:pt>
                <c:pt idx="134">
                  <c:v>31346687941.863396</c:v>
                </c:pt>
                <c:pt idx="135">
                  <c:v>31190785865.760746</c:v>
                </c:pt>
                <c:pt idx="136">
                  <c:v>31037145830.355492</c:v>
                </c:pt>
                <c:pt idx="137">
                  <c:v>30885718600.280163</c:v>
                </c:pt>
                <c:pt idx="138">
                  <c:v>30736456363.860867</c:v>
                </c:pt>
                <c:pt idx="139">
                  <c:v>30589312681.956993</c:v>
                </c:pt>
                <c:pt idx="140">
                  <c:v>30444242438.992832</c:v>
                </c:pt>
                <c:pt idx="141">
                  <c:v>30301201796.071697</c:v>
                </c:pt>
                <c:pt idx="142">
                  <c:v>30160148146.070419</c:v>
                </c:pt>
                <c:pt idx="143">
                  <c:v>30021040070.616943</c:v>
                </c:pt>
                <c:pt idx="144">
                  <c:v>29883837298.859749</c:v>
                </c:pt>
                <c:pt idx="145">
                  <c:v>29748500667.942471</c:v>
                </c:pt>
                <c:pt idx="146">
                  <c:v>29614992085.102024</c:v>
                </c:pt>
                <c:pt idx="147">
                  <c:v>29483274491.312965</c:v>
                </c:pt>
                <c:pt idx="148">
                  <c:v>29353311826.404877</c:v>
                </c:pt>
                <c:pt idx="149">
                  <c:v>29225068995.583817</c:v>
                </c:pt>
                <c:pt idx="150">
                  <c:v>29098511837.291977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A8-41CD-93E1-B345EA42EF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529839"/>
        <c:axId val="186083007"/>
      </c:lineChart>
      <c:catAx>
        <c:axId val="1885298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6083007"/>
        <c:crosses val="autoZero"/>
        <c:auto val="1"/>
        <c:lblAlgn val="ctr"/>
        <c:lblOffset val="100"/>
        <c:noMultiLvlLbl val="0"/>
      </c:catAx>
      <c:valAx>
        <c:axId val="186083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8529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 </a:t>
            </a:r>
            <a:r>
              <a:rPr lang="ru-RU" sz="1800" b="0" i="0" baseline="0">
                <a:effectLst/>
              </a:rPr>
              <a:t>зависимость деформации декеля λ</a:t>
            </a:r>
            <a:r>
              <a:rPr lang="ru-RU" sz="1800" b="0" i="0" baseline="-25000">
                <a:effectLst/>
              </a:rPr>
              <a:t>max</a:t>
            </a:r>
            <a:r>
              <a:rPr lang="ru-RU" sz="1800" b="0" i="0" baseline="0">
                <a:effectLst/>
              </a:rPr>
              <a:t>(оранжевый), λ</a:t>
            </a:r>
            <a:r>
              <a:rPr lang="ru-RU" sz="1800" b="0" i="0" baseline="-25000">
                <a:effectLst/>
              </a:rPr>
              <a:t>min</a:t>
            </a:r>
            <a:r>
              <a:rPr lang="ru-RU" sz="1800" b="0" i="0" baseline="0">
                <a:effectLst/>
              </a:rPr>
              <a:t>(синий) от параметра </a:t>
            </a:r>
            <a:r>
              <a:rPr lang="en-US" sz="1800" b="0" i="0" baseline="0">
                <a:effectLst/>
              </a:rPr>
              <a:t>k</a:t>
            </a:r>
            <a:endParaRPr lang="ru-RU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Лист1!$C$17</c:f>
              <c:strCache>
                <c:ptCount val="1"/>
                <c:pt idx="0">
                  <c:v>λmin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Лист1!$C$18:$C$168</c:f>
              <c:numCache>
                <c:formatCode>0.0000</c:formatCode>
                <c:ptCount val="151"/>
                <c:pt idx="0">
                  <c:v>1.818309654596818E-2</c:v>
                </c:pt>
                <c:pt idx="1">
                  <c:v>1.818309654596818E-2</c:v>
                </c:pt>
                <c:pt idx="2">
                  <c:v>1.818309654596818E-2</c:v>
                </c:pt>
                <c:pt idx="3">
                  <c:v>1.818309654596818E-2</c:v>
                </c:pt>
                <c:pt idx="4">
                  <c:v>1.818309654596818E-2</c:v>
                </c:pt>
                <c:pt idx="5">
                  <c:v>1.818309654596818E-2</c:v>
                </c:pt>
                <c:pt idx="6">
                  <c:v>1.818309654596818E-2</c:v>
                </c:pt>
                <c:pt idx="7">
                  <c:v>1.818309654596818E-2</c:v>
                </c:pt>
                <c:pt idx="8">
                  <c:v>1.818309654596818E-2</c:v>
                </c:pt>
                <c:pt idx="9">
                  <c:v>1.818309654596818E-2</c:v>
                </c:pt>
                <c:pt idx="10">
                  <c:v>1.818309654596818E-2</c:v>
                </c:pt>
                <c:pt idx="11">
                  <c:v>1.818309654596818E-2</c:v>
                </c:pt>
                <c:pt idx="12">
                  <c:v>1.818309654596818E-2</c:v>
                </c:pt>
                <c:pt idx="13">
                  <c:v>1.818309654596818E-2</c:v>
                </c:pt>
                <c:pt idx="14">
                  <c:v>1.818309654596818E-2</c:v>
                </c:pt>
                <c:pt idx="15">
                  <c:v>1.818309654596818E-2</c:v>
                </c:pt>
                <c:pt idx="16">
                  <c:v>1.818309654596818E-2</c:v>
                </c:pt>
                <c:pt idx="17">
                  <c:v>1.818309654596818E-2</c:v>
                </c:pt>
                <c:pt idx="18">
                  <c:v>1.818309654596818E-2</c:v>
                </c:pt>
                <c:pt idx="19">
                  <c:v>1.818309654596818E-2</c:v>
                </c:pt>
                <c:pt idx="20">
                  <c:v>1.818309654596818E-2</c:v>
                </c:pt>
                <c:pt idx="21">
                  <c:v>1.818309654596818E-2</c:v>
                </c:pt>
                <c:pt idx="22">
                  <c:v>1.818309654596818E-2</c:v>
                </c:pt>
                <c:pt idx="23">
                  <c:v>1.818309654596818E-2</c:v>
                </c:pt>
                <c:pt idx="24">
                  <c:v>1.818309654596818E-2</c:v>
                </c:pt>
                <c:pt idx="25">
                  <c:v>1.818309654596818E-2</c:v>
                </c:pt>
                <c:pt idx="26">
                  <c:v>1.818309654596818E-2</c:v>
                </c:pt>
                <c:pt idx="27">
                  <c:v>1.818309654596818E-2</c:v>
                </c:pt>
                <c:pt idx="28">
                  <c:v>1.818309654596818E-2</c:v>
                </c:pt>
                <c:pt idx="29">
                  <c:v>1.818309654596818E-2</c:v>
                </c:pt>
                <c:pt idx="30">
                  <c:v>1.818309654596818E-2</c:v>
                </c:pt>
                <c:pt idx="31">
                  <c:v>1.818309654596818E-2</c:v>
                </c:pt>
                <c:pt idx="32">
                  <c:v>1.818309654596818E-2</c:v>
                </c:pt>
                <c:pt idx="33">
                  <c:v>1.818309654596818E-2</c:v>
                </c:pt>
                <c:pt idx="34">
                  <c:v>1.818309654596818E-2</c:v>
                </c:pt>
                <c:pt idx="35">
                  <c:v>1.818309654596818E-2</c:v>
                </c:pt>
                <c:pt idx="36">
                  <c:v>1.818309654596818E-2</c:v>
                </c:pt>
                <c:pt idx="37">
                  <c:v>1.818309654596818E-2</c:v>
                </c:pt>
                <c:pt idx="38">
                  <c:v>1.818309654596818E-2</c:v>
                </c:pt>
                <c:pt idx="39">
                  <c:v>1.818309654596818E-2</c:v>
                </c:pt>
                <c:pt idx="40">
                  <c:v>1.818309654596818E-2</c:v>
                </c:pt>
                <c:pt idx="41">
                  <c:v>1.818309654596818E-2</c:v>
                </c:pt>
                <c:pt idx="42">
                  <c:v>1.818309654596818E-2</c:v>
                </c:pt>
                <c:pt idx="43">
                  <c:v>1.818309654596818E-2</c:v>
                </c:pt>
                <c:pt idx="44">
                  <c:v>1.818309654596818E-2</c:v>
                </c:pt>
                <c:pt idx="45">
                  <c:v>1.818309654596818E-2</c:v>
                </c:pt>
                <c:pt idx="46">
                  <c:v>1.818309654596818E-2</c:v>
                </c:pt>
                <c:pt idx="47">
                  <c:v>1.818309654596818E-2</c:v>
                </c:pt>
                <c:pt idx="48">
                  <c:v>1.818309654596818E-2</c:v>
                </c:pt>
                <c:pt idx="49">
                  <c:v>1.818309654596818E-2</c:v>
                </c:pt>
                <c:pt idx="50">
                  <c:v>1.818309654596818E-2</c:v>
                </c:pt>
                <c:pt idx="51">
                  <c:v>1.818309654596818E-2</c:v>
                </c:pt>
                <c:pt idx="52">
                  <c:v>1.818309654596818E-2</c:v>
                </c:pt>
                <c:pt idx="53">
                  <c:v>1.818309654596818E-2</c:v>
                </c:pt>
                <c:pt idx="54">
                  <c:v>1.818309654596818E-2</c:v>
                </c:pt>
                <c:pt idx="55">
                  <c:v>1.818309654596818E-2</c:v>
                </c:pt>
                <c:pt idx="56">
                  <c:v>1.818309654596818E-2</c:v>
                </c:pt>
                <c:pt idx="57">
                  <c:v>1.818309654596818E-2</c:v>
                </c:pt>
                <c:pt idx="58">
                  <c:v>1.818309654596818E-2</c:v>
                </c:pt>
                <c:pt idx="59">
                  <c:v>1.818309654596818E-2</c:v>
                </c:pt>
                <c:pt idx="60">
                  <c:v>1.818309654596818E-2</c:v>
                </c:pt>
                <c:pt idx="61">
                  <c:v>1.818309654596818E-2</c:v>
                </c:pt>
                <c:pt idx="62">
                  <c:v>1.818309654596818E-2</c:v>
                </c:pt>
                <c:pt idx="63">
                  <c:v>1.818309654596818E-2</c:v>
                </c:pt>
                <c:pt idx="64">
                  <c:v>1.818309654596818E-2</c:v>
                </c:pt>
                <c:pt idx="65">
                  <c:v>1.818309654596818E-2</c:v>
                </c:pt>
                <c:pt idx="66">
                  <c:v>1.818309654596818E-2</c:v>
                </c:pt>
                <c:pt idx="67">
                  <c:v>1.818309654596818E-2</c:v>
                </c:pt>
                <c:pt idx="68">
                  <c:v>1.818309654596818E-2</c:v>
                </c:pt>
                <c:pt idx="69">
                  <c:v>1.818309654596818E-2</c:v>
                </c:pt>
                <c:pt idx="70">
                  <c:v>1.818309654596818E-2</c:v>
                </c:pt>
                <c:pt idx="71">
                  <c:v>1.818309654596818E-2</c:v>
                </c:pt>
                <c:pt idx="72">
                  <c:v>1.818309654596818E-2</c:v>
                </c:pt>
                <c:pt idx="73">
                  <c:v>1.818309654596818E-2</c:v>
                </c:pt>
                <c:pt idx="74">
                  <c:v>1.818309654596818E-2</c:v>
                </c:pt>
                <c:pt idx="75">
                  <c:v>1.818309654596818E-2</c:v>
                </c:pt>
                <c:pt idx="76">
                  <c:v>1.818309654596818E-2</c:v>
                </c:pt>
                <c:pt idx="77">
                  <c:v>1.818309654596818E-2</c:v>
                </c:pt>
                <c:pt idx="78">
                  <c:v>1.818309654596818E-2</c:v>
                </c:pt>
                <c:pt idx="79">
                  <c:v>1.818309654596818E-2</c:v>
                </c:pt>
                <c:pt idx="80">
                  <c:v>1.818309654596818E-2</c:v>
                </c:pt>
                <c:pt idx="81">
                  <c:v>1.818309654596818E-2</c:v>
                </c:pt>
                <c:pt idx="82">
                  <c:v>1.818309654596818E-2</c:v>
                </c:pt>
                <c:pt idx="83">
                  <c:v>1.818309654596818E-2</c:v>
                </c:pt>
                <c:pt idx="84">
                  <c:v>1.818309654596818E-2</c:v>
                </c:pt>
                <c:pt idx="85">
                  <c:v>1.818309654596818E-2</c:v>
                </c:pt>
                <c:pt idx="86">
                  <c:v>1.818309654596818E-2</c:v>
                </c:pt>
                <c:pt idx="87">
                  <c:v>1.818309654596818E-2</c:v>
                </c:pt>
                <c:pt idx="88">
                  <c:v>1.818309654596818E-2</c:v>
                </c:pt>
                <c:pt idx="89">
                  <c:v>1.818309654596818E-2</c:v>
                </c:pt>
                <c:pt idx="90">
                  <c:v>1.818309654596818E-2</c:v>
                </c:pt>
                <c:pt idx="91">
                  <c:v>1.818309654596818E-2</c:v>
                </c:pt>
                <c:pt idx="92">
                  <c:v>1.818309654596818E-2</c:v>
                </c:pt>
                <c:pt idx="93">
                  <c:v>1.818309654596818E-2</c:v>
                </c:pt>
                <c:pt idx="94">
                  <c:v>1.818309654596818E-2</c:v>
                </c:pt>
                <c:pt idx="95">
                  <c:v>1.818309654596818E-2</c:v>
                </c:pt>
                <c:pt idx="96">
                  <c:v>1.818309654596818E-2</c:v>
                </c:pt>
                <c:pt idx="97">
                  <c:v>1.818309654596818E-2</c:v>
                </c:pt>
                <c:pt idx="98">
                  <c:v>1.818309654596818E-2</c:v>
                </c:pt>
                <c:pt idx="99">
                  <c:v>1.818309654596818E-2</c:v>
                </c:pt>
                <c:pt idx="100">
                  <c:v>1.818309654596818E-2</c:v>
                </c:pt>
                <c:pt idx="101">
                  <c:v>1.818309654596818E-2</c:v>
                </c:pt>
                <c:pt idx="102">
                  <c:v>1.818309654596818E-2</c:v>
                </c:pt>
                <c:pt idx="103">
                  <c:v>1.818309654596818E-2</c:v>
                </c:pt>
                <c:pt idx="104">
                  <c:v>1.818309654596818E-2</c:v>
                </c:pt>
                <c:pt idx="105">
                  <c:v>1.818309654596818E-2</c:v>
                </c:pt>
                <c:pt idx="106">
                  <c:v>1.818309654596818E-2</c:v>
                </c:pt>
                <c:pt idx="107">
                  <c:v>1.818309654596818E-2</c:v>
                </c:pt>
                <c:pt idx="108">
                  <c:v>1.818309654596818E-2</c:v>
                </c:pt>
                <c:pt idx="109">
                  <c:v>1.818309654596818E-2</c:v>
                </c:pt>
                <c:pt idx="110">
                  <c:v>1.818309654596818E-2</c:v>
                </c:pt>
                <c:pt idx="111">
                  <c:v>1.818309654596818E-2</c:v>
                </c:pt>
                <c:pt idx="112">
                  <c:v>1.818309654596818E-2</c:v>
                </c:pt>
                <c:pt idx="113">
                  <c:v>1.818309654596818E-2</c:v>
                </c:pt>
                <c:pt idx="114">
                  <c:v>1.818309654596818E-2</c:v>
                </c:pt>
                <c:pt idx="115">
                  <c:v>1.818309654596818E-2</c:v>
                </c:pt>
                <c:pt idx="116">
                  <c:v>1.818309654596818E-2</c:v>
                </c:pt>
                <c:pt idx="117">
                  <c:v>1.818309654596818E-2</c:v>
                </c:pt>
                <c:pt idx="118">
                  <c:v>1.818309654596818E-2</c:v>
                </c:pt>
                <c:pt idx="119">
                  <c:v>1.818309654596818E-2</c:v>
                </c:pt>
                <c:pt idx="120">
                  <c:v>1.818309654596818E-2</c:v>
                </c:pt>
                <c:pt idx="121">
                  <c:v>1.818309654596818E-2</c:v>
                </c:pt>
                <c:pt idx="122">
                  <c:v>1.818309654596818E-2</c:v>
                </c:pt>
                <c:pt idx="123">
                  <c:v>1.818309654596818E-2</c:v>
                </c:pt>
                <c:pt idx="124">
                  <c:v>1.818309654596818E-2</c:v>
                </c:pt>
                <c:pt idx="125">
                  <c:v>1.818309654596818E-2</c:v>
                </c:pt>
                <c:pt idx="126">
                  <c:v>1.818309654596818E-2</c:v>
                </c:pt>
                <c:pt idx="127">
                  <c:v>1.818309654596818E-2</c:v>
                </c:pt>
                <c:pt idx="128">
                  <c:v>1.818309654596818E-2</c:v>
                </c:pt>
                <c:pt idx="129">
                  <c:v>1.818309654596818E-2</c:v>
                </c:pt>
                <c:pt idx="130">
                  <c:v>1.818309654596818E-2</c:v>
                </c:pt>
                <c:pt idx="131">
                  <c:v>1.818309654596818E-2</c:v>
                </c:pt>
                <c:pt idx="132">
                  <c:v>1.818309654596818E-2</c:v>
                </c:pt>
                <c:pt idx="133">
                  <c:v>1.818309654596818E-2</c:v>
                </c:pt>
                <c:pt idx="134">
                  <c:v>1.818309654596818E-2</c:v>
                </c:pt>
                <c:pt idx="135">
                  <c:v>1.818309654596818E-2</c:v>
                </c:pt>
                <c:pt idx="136">
                  <c:v>1.818309654596818E-2</c:v>
                </c:pt>
                <c:pt idx="137">
                  <c:v>1.818309654596818E-2</c:v>
                </c:pt>
                <c:pt idx="138">
                  <c:v>1.818309654596818E-2</c:v>
                </c:pt>
                <c:pt idx="139">
                  <c:v>1.818309654596818E-2</c:v>
                </c:pt>
                <c:pt idx="140">
                  <c:v>1.818309654596818E-2</c:v>
                </c:pt>
                <c:pt idx="141">
                  <c:v>1.818309654596818E-2</c:v>
                </c:pt>
                <c:pt idx="142">
                  <c:v>1.818309654596818E-2</c:v>
                </c:pt>
                <c:pt idx="143">
                  <c:v>1.818309654596818E-2</c:v>
                </c:pt>
                <c:pt idx="144">
                  <c:v>1.818309654596818E-2</c:v>
                </c:pt>
                <c:pt idx="145">
                  <c:v>1.818309654596818E-2</c:v>
                </c:pt>
                <c:pt idx="146">
                  <c:v>1.818309654596818E-2</c:v>
                </c:pt>
                <c:pt idx="147">
                  <c:v>1.818309654596818E-2</c:v>
                </c:pt>
                <c:pt idx="148">
                  <c:v>1.818309654596818E-2</c:v>
                </c:pt>
                <c:pt idx="149">
                  <c:v>1.818309654596818E-2</c:v>
                </c:pt>
                <c:pt idx="150">
                  <c:v>1.818309654596818E-2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5A-4EC0-A299-AEB387271A69}"/>
            </c:ext>
          </c:extLst>
        </c:ser>
        <c:ser>
          <c:idx val="1"/>
          <c:order val="1"/>
          <c:tx>
            <c:strRef>
              <c:f>Лист1!$D$17</c:f>
              <c:strCache>
                <c:ptCount val="1"/>
                <c:pt idx="0">
                  <c:v>λmax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Лист1!$D$18:$D$168</c:f>
              <c:numCache>
                <c:formatCode>0.0000</c:formatCode>
                <c:ptCount val="151"/>
                <c:pt idx="0">
                  <c:v>1.818309654596818E-2</c:v>
                </c:pt>
                <c:pt idx="1">
                  <c:v>1.8273785869381307E-2</c:v>
                </c:pt>
                <c:pt idx="2">
                  <c:v>1.8364027336072009E-2</c:v>
                </c:pt>
                <c:pt idx="3">
                  <c:v>1.8453827516263392E-2</c:v>
                </c:pt>
                <c:pt idx="4">
                  <c:v>1.8543192821086664E-2</c:v>
                </c:pt>
                <c:pt idx="5">
                  <c:v>1.8632129507922597E-2</c:v>
                </c:pt>
                <c:pt idx="6">
                  <c:v>1.8720643685514661E-2</c:v>
                </c:pt>
                <c:pt idx="7">
                  <c:v>1.8808741318865542E-2</c:v>
                </c:pt>
                <c:pt idx="8">
                  <c:v>1.8896428233928231E-2</c:v>
                </c:pt>
                <c:pt idx="9">
                  <c:v>1.8983710122102055E-2</c:v>
                </c:pt>
                <c:pt idx="10">
                  <c:v>1.907059254454355E-2</c:v>
                </c:pt>
                <c:pt idx="11">
                  <c:v>1.9157080936301332E-2</c:v>
                </c:pt>
                <c:pt idx="12">
                  <c:v>1.9243180610283739E-2</c:v>
                </c:pt>
                <c:pt idx="13">
                  <c:v>1.932889676106735E-2</c:v>
                </c:pt>
                <c:pt idx="14">
                  <c:v>1.941423446855425E-2</c:v>
                </c:pt>
                <c:pt idx="15">
                  <c:v>1.9499198701485147E-2</c:v>
                </c:pt>
                <c:pt idx="16">
                  <c:v>1.9583794320815359E-2</c:v>
                </c:pt>
                <c:pt idx="17">
                  <c:v>1.9668026082960127E-2</c:v>
                </c:pt>
                <c:pt idx="18">
                  <c:v>1.9751898642915315E-2</c:v>
                </c:pt>
                <c:pt idx="19">
                  <c:v>1.9835416557259389E-2</c:v>
                </c:pt>
                <c:pt idx="20">
                  <c:v>1.9918584287042084E-2</c:v>
                </c:pt>
                <c:pt idx="21">
                  <c:v>2.0001406200564998E-2</c:v>
                </c:pt>
                <c:pt idx="22">
                  <c:v>2.0083886576058925E-2</c:v>
                </c:pt>
                <c:pt idx="23">
                  <c:v>2.0166029604262704E-2</c:v>
                </c:pt>
                <c:pt idx="24">
                  <c:v>2.0247839390907858E-2</c:v>
                </c:pt>
                <c:pt idx="25">
                  <c:v>2.0329319959113242E-2</c:v>
                </c:pt>
                <c:pt idx="26">
                  <c:v>2.0410475251693674E-2</c:v>
                </c:pt>
                <c:pt idx="27">
                  <c:v>2.0491309133386277E-2</c:v>
                </c:pt>
                <c:pt idx="28">
                  <c:v>2.0571825392998063E-2</c:v>
                </c:pt>
                <c:pt idx="29">
                  <c:v>2.0652027745478162E-2</c:v>
                </c:pt>
                <c:pt idx="30">
                  <c:v>2.073191983391794E-2</c:v>
                </c:pt>
                <c:pt idx="31">
                  <c:v>2.0811505231481935E-2</c:v>
                </c:pt>
                <c:pt idx="32">
                  <c:v>2.089078744327269E-2</c:v>
                </c:pt>
                <c:pt idx="33">
                  <c:v>2.0969769908132038E-2</c:v>
                </c:pt>
                <c:pt idx="34">
                  <c:v>2.1048456000381594E-2</c:v>
                </c:pt>
                <c:pt idx="35">
                  <c:v>2.1126849031504909E-2</c:v>
                </c:pt>
                <c:pt idx="36">
                  <c:v>2.1204952251773639E-2</c:v>
                </c:pt>
                <c:pt idx="37">
                  <c:v>2.1282768851820007E-2</c:v>
                </c:pt>
                <c:pt idx="38">
                  <c:v>2.1360301964157714E-2</c:v>
                </c:pt>
                <c:pt idx="39">
                  <c:v>2.1437554664653337E-2</c:v>
                </c:pt>
                <c:pt idx="40">
                  <c:v>2.1514529973950161E-2</c:v>
                </c:pt>
                <c:pt idx="41">
                  <c:v>2.1591230858846372E-2</c:v>
                </c:pt>
                <c:pt idx="42">
                  <c:v>2.1667660233629284E-2</c:v>
                </c:pt>
                <c:pt idx="43">
                  <c:v>2.1743820961367392E-2</c:v>
                </c:pt>
                <c:pt idx="44">
                  <c:v>2.1819715855161816E-2</c:v>
                </c:pt>
                <c:pt idx="45">
                  <c:v>2.1895347679358735E-2</c:v>
                </c:pt>
                <c:pt idx="46">
                  <c:v>2.1970719150724221E-2</c:v>
                </c:pt>
                <c:pt idx="47">
                  <c:v>2.2045832939582937E-2</c:v>
                </c:pt>
                <c:pt idx="48">
                  <c:v>2.2120691670922041E-2</c:v>
                </c:pt>
                <c:pt idx="49">
                  <c:v>2.2195297925461599E-2</c:v>
                </c:pt>
                <c:pt idx="50">
                  <c:v>2.2269654240692643E-2</c:v>
                </c:pt>
                <c:pt idx="51">
                  <c:v>2.2343763111884265E-2</c:v>
                </c:pt>
                <c:pt idx="52">
                  <c:v>2.2417626993060616E-2</c:v>
                </c:pt>
                <c:pt idx="53">
                  <c:v>2.2491248297949139E-2</c:v>
                </c:pt>
                <c:pt idx="54">
                  <c:v>2.2564629400900871E-2</c:v>
                </c:pt>
                <c:pt idx="55">
                  <c:v>2.2637772637783955E-2</c:v>
                </c:pt>
                <c:pt idx="56">
                  <c:v>2.2710680306851222E-2</c:v>
                </c:pt>
                <c:pt idx="57">
                  <c:v>2.2783354669582787E-2</c:v>
                </c:pt>
                <c:pt idx="58">
                  <c:v>2.285579795150456E-2</c:v>
                </c:pt>
                <c:pt idx="59">
                  <c:v>2.2928012342983417E-2</c:v>
                </c:pt>
                <c:pt idx="60">
                  <c:v>2.3E-2</c:v>
                </c:pt>
                <c:pt idx="61">
                  <c:v>2.3071763044899711E-2</c:v>
                </c:pt>
                <c:pt idx="62">
                  <c:v>2.3143303567122821E-2</c:v>
                </c:pt>
                <c:pt idx="63">
                  <c:v>2.3214623623914299E-2</c:v>
                </c:pt>
                <c:pt idx="64">
                  <c:v>2.3285725241014073E-2</c:v>
                </c:pt>
                <c:pt idx="65">
                  <c:v>2.3356610413328385E-2</c:v>
                </c:pt>
                <c:pt idx="66">
                  <c:v>2.3427281105582867E-2</c:v>
                </c:pt>
                <c:pt idx="67">
                  <c:v>2.3497739252957929E-2</c:v>
                </c:pt>
                <c:pt idx="68">
                  <c:v>2.3567986761707072E-2</c:v>
                </c:pt>
                <c:pt idx="69">
                  <c:v>2.3638025509758635E-2</c:v>
                </c:pt>
                <c:pt idx="70">
                  <c:v>2.3707857347301547E-2</c:v>
                </c:pt>
                <c:pt idx="71">
                  <c:v>2.3777484097355632E-2</c:v>
                </c:pt>
                <c:pt idx="72">
                  <c:v>2.3846907556326877E-2</c:v>
                </c:pt>
                <c:pt idx="73">
                  <c:v>2.391612949454823E-2</c:v>
                </c:pt>
                <c:pt idx="74">
                  <c:v>2.3985151656806338E-2</c:v>
                </c:pt>
                <c:pt idx="75">
                  <c:v>2.405397576285467E-2</c:v>
                </c:pt>
                <c:pt idx="76">
                  <c:v>2.4122603507913482E-2</c:v>
                </c:pt>
                <c:pt idx="77">
                  <c:v>2.4191036563157024E-2</c:v>
                </c:pt>
                <c:pt idx="78">
                  <c:v>2.4259276576188329E-2</c:v>
                </c:pt>
                <c:pt idx="79">
                  <c:v>2.4327325171502105E-2</c:v>
                </c:pt>
                <c:pt idx="80">
                  <c:v>2.4395183950935886E-2</c:v>
                </c:pt>
                <c:pt idx="81">
                  <c:v>2.4462854494110044E-2</c:v>
                </c:pt>
                <c:pt idx="82">
                  <c:v>2.4530338358856773E-2</c:v>
                </c:pt>
                <c:pt idx="83">
                  <c:v>2.4597637081638552E-2</c:v>
                </c:pt>
                <c:pt idx="84">
                  <c:v>2.4664752177956297E-2</c:v>
                </c:pt>
                <c:pt idx="85">
                  <c:v>2.473168514274755E-2</c:v>
                </c:pt>
                <c:pt idx="86">
                  <c:v>2.4798437450774997E-2</c:v>
                </c:pt>
                <c:pt idx="87">
                  <c:v>2.4865010557005601E-2</c:v>
                </c:pt>
                <c:pt idx="88">
                  <c:v>2.4931405896980618E-2</c:v>
                </c:pt>
                <c:pt idx="89">
                  <c:v>2.4997624887176779E-2</c:v>
                </c:pt>
                <c:pt idx="90">
                  <c:v>2.506366892535887E-2</c:v>
                </c:pt>
                <c:pt idx="91">
                  <c:v>2.5129539390923977E-2</c:v>
                </c:pt>
                <c:pt idx="92">
                  <c:v>2.519523764523764E-2</c:v>
                </c:pt>
                <c:pt idx="93">
                  <c:v>2.5260765031962115E-2</c:v>
                </c:pt>
                <c:pt idx="94">
                  <c:v>2.5326122877377021E-2</c:v>
                </c:pt>
                <c:pt idx="95">
                  <c:v>2.5391312490692555E-2</c:v>
                </c:pt>
                <c:pt idx="96">
                  <c:v>2.5456335164355449E-2</c:v>
                </c:pt>
                <c:pt idx="97">
                  <c:v>2.5521192174347965E-2</c:v>
                </c:pt>
                <c:pt idx="98">
                  <c:v>2.5585884780480034E-2</c:v>
                </c:pt>
                <c:pt idx="99">
                  <c:v>2.5650414226674779E-2</c:v>
                </c:pt>
                <c:pt idx="100">
                  <c:v>2.571478174124758E-2</c:v>
                </c:pt>
                <c:pt idx="101">
                  <c:v>2.5778988537178874E-2</c:v>
                </c:pt>
                <c:pt idx="102">
                  <c:v>2.5843035812380864E-2</c:v>
                </c:pt>
                <c:pt idx="103">
                  <c:v>2.590692474995826E-2</c:v>
                </c:pt>
                <c:pt idx="104">
                  <c:v>2.5970656518463291E-2</c:v>
                </c:pt>
                <c:pt idx="105">
                  <c:v>2.6034232272145068E-2</c:v>
                </c:pt>
                <c:pt idx="106">
                  <c:v>2.6097653151193501E-2</c:v>
                </c:pt>
                <c:pt idx="107">
                  <c:v>2.6160920281977845E-2</c:v>
                </c:pt>
                <c:pt idx="108">
                  <c:v>2.6224034777280174E-2</c:v>
                </c:pt>
                <c:pt idx="109">
                  <c:v>2.6286997736523657E-2</c:v>
                </c:pt>
                <c:pt idx="110">
                  <c:v>2.6349810245996079E-2</c:v>
                </c:pt>
                <c:pt idx="111">
                  <c:v>2.6412473379068456E-2</c:v>
                </c:pt>
                <c:pt idx="112">
                  <c:v>2.6474988196409074E-2</c:v>
                </c:pt>
                <c:pt idx="113">
                  <c:v>2.6537355746192946E-2</c:v>
                </c:pt>
                <c:pt idx="114">
                  <c:v>2.6599577064306868E-2</c:v>
                </c:pt>
                <c:pt idx="115">
                  <c:v>2.6661653174550146E-2</c:v>
                </c:pt>
                <c:pt idx="116">
                  <c:v>2.6723585088831176E-2</c:v>
                </c:pt>
                <c:pt idx="117">
                  <c:v>2.6785373807359864E-2</c:v>
                </c:pt>
                <c:pt idx="118">
                  <c:v>2.6847020318836127E-2</c:v>
                </c:pt>
                <c:pt idx="119">
                  <c:v>2.6908525600634454E-2</c:v>
                </c:pt>
                <c:pt idx="120">
                  <c:v>2.6969890618984717E-2</c:v>
                </c:pt>
                <c:pt idx="121">
                  <c:v>2.7031116329149264E-2</c:v>
                </c:pt>
                <c:pt idx="122">
                  <c:v>2.7092203675596414E-2</c:v>
                </c:pt>
                <c:pt idx="123">
                  <c:v>2.7153153592170468E-2</c:v>
                </c:pt>
                <c:pt idx="124">
                  <c:v>2.7213967002258234E-2</c:v>
                </c:pt>
                <c:pt idx="125">
                  <c:v>2.7274644818952268E-2</c:v>
                </c:pt>
                <c:pt idx="126">
                  <c:v>2.7335187945210834E-2</c:v>
                </c:pt>
                <c:pt idx="127">
                  <c:v>2.7395597274014669E-2</c:v>
                </c:pt>
                <c:pt idx="128">
                  <c:v>2.7455873688520635E-2</c:v>
                </c:pt>
                <c:pt idx="129">
                  <c:v>2.7516018062212416E-2</c:v>
                </c:pt>
                <c:pt idx="130">
                  <c:v>2.7576031259048134E-2</c:v>
                </c:pt>
                <c:pt idx="131">
                  <c:v>2.7635914133605204E-2</c:v>
                </c:pt>
                <c:pt idx="132">
                  <c:v>2.7695667531222275E-2</c:v>
                </c:pt>
                <c:pt idx="133">
                  <c:v>2.775529228813849E-2</c:v>
                </c:pt>
                <c:pt idx="134">
                  <c:v>2.7814789231629992E-2</c:v>
                </c:pt>
                <c:pt idx="135">
                  <c:v>2.7874159180143892E-2</c:v>
                </c:pt>
                <c:pt idx="136">
                  <c:v>2.7933402943429574E-2</c:v>
                </c:pt>
                <c:pt idx="137">
                  <c:v>2.7992521322667597E-2</c:v>
                </c:pt>
                <c:pt idx="138">
                  <c:v>2.8051515110596073E-2</c:v>
                </c:pt>
                <c:pt idx="139">
                  <c:v>2.8110385091634726E-2</c:v>
                </c:pt>
                <c:pt idx="140">
                  <c:v>2.8169132042006547E-2</c:v>
                </c:pt>
                <c:pt idx="141">
                  <c:v>2.8227756729857226E-2</c:v>
                </c:pt>
                <c:pt idx="142">
                  <c:v>2.8286259915372338E-2</c:v>
                </c:pt>
                <c:pt idx="143">
                  <c:v>2.8344642350892343E-2</c:v>
                </c:pt>
                <c:pt idx="144">
                  <c:v>2.8402904781025477E-2</c:v>
                </c:pt>
                <c:pt idx="145">
                  <c:v>2.8461047942758534E-2</c:v>
                </c:pt>
                <c:pt idx="146">
                  <c:v>2.851907256556566E-2</c:v>
                </c:pt>
                <c:pt idx="147">
                  <c:v>2.8576979371515106E-2</c:v>
                </c:pt>
                <c:pt idx="148">
                  <c:v>2.8634769075374083E-2</c:v>
                </c:pt>
                <c:pt idx="149">
                  <c:v>2.8692442384711688E-2</c:v>
                </c:pt>
                <c:pt idx="150">
                  <c:v>2.8749999999999998E-2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5A-4EC0-A299-AEB387271A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038207"/>
        <c:axId val="186098399"/>
      </c:lineChart>
      <c:catAx>
        <c:axId val="1880382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6098399"/>
        <c:crosses val="autoZero"/>
        <c:auto val="1"/>
        <c:lblAlgn val="ctr"/>
        <c:lblOffset val="100"/>
        <c:noMultiLvlLbl val="0"/>
      </c:catAx>
      <c:valAx>
        <c:axId val="186098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8038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0" i="0" baseline="0">
                <a:effectLst/>
              </a:rPr>
              <a:t>зависимость прогиба Z</a:t>
            </a:r>
            <a:r>
              <a:rPr lang="ru-RU" sz="1800" b="0" i="0" baseline="-25000">
                <a:effectLst/>
              </a:rPr>
              <a:t>max  </a:t>
            </a:r>
            <a:r>
              <a:rPr lang="ru-RU" sz="1800" b="0" i="0" baseline="0">
                <a:effectLst/>
              </a:rPr>
              <a:t>от параметра </a:t>
            </a:r>
            <a:r>
              <a:rPr lang="en-US" sz="1800" b="0" i="0" baseline="0">
                <a:effectLst/>
              </a:rPr>
              <a:t>k</a:t>
            </a:r>
            <a:endParaRPr lang="ru-R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Лист1!$D$11</c:f>
              <c:strCache>
                <c:ptCount val="1"/>
                <c:pt idx="0">
                  <c:v>Z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Лист1!$A$18:$A$168</c:f>
              <c:numCache>
                <c:formatCode>General</c:formatCode>
                <c:ptCount val="151"/>
                <c:pt idx="0">
                  <c:v>1</c:v>
                </c:pt>
                <c:pt idx="1">
                  <c:v>1.01</c:v>
                </c:pt>
                <c:pt idx="2">
                  <c:v>1.02</c:v>
                </c:pt>
                <c:pt idx="3">
                  <c:v>1.03</c:v>
                </c:pt>
                <c:pt idx="4">
                  <c:v>1.04</c:v>
                </c:pt>
                <c:pt idx="5">
                  <c:v>1.05</c:v>
                </c:pt>
                <c:pt idx="6">
                  <c:v>1.06</c:v>
                </c:pt>
                <c:pt idx="7">
                  <c:v>1.07</c:v>
                </c:pt>
                <c:pt idx="8">
                  <c:v>1.08</c:v>
                </c:pt>
                <c:pt idx="9">
                  <c:v>1.0900000000000001</c:v>
                </c:pt>
                <c:pt idx="10">
                  <c:v>1.1000000000000001</c:v>
                </c:pt>
                <c:pt idx="11">
                  <c:v>1.1100000000000001</c:v>
                </c:pt>
                <c:pt idx="12">
                  <c:v>1.1200000000000001</c:v>
                </c:pt>
                <c:pt idx="13">
                  <c:v>1.1299999999999999</c:v>
                </c:pt>
                <c:pt idx="14">
                  <c:v>1.1399999999999999</c:v>
                </c:pt>
                <c:pt idx="15">
                  <c:v>1.1499999999999999</c:v>
                </c:pt>
                <c:pt idx="16">
                  <c:v>1.1599999999999999</c:v>
                </c:pt>
                <c:pt idx="17">
                  <c:v>1.17</c:v>
                </c:pt>
                <c:pt idx="18">
                  <c:v>1.18</c:v>
                </c:pt>
                <c:pt idx="19">
                  <c:v>1.19</c:v>
                </c:pt>
                <c:pt idx="20">
                  <c:v>1.2</c:v>
                </c:pt>
                <c:pt idx="21">
                  <c:v>1.21</c:v>
                </c:pt>
                <c:pt idx="22">
                  <c:v>1.22</c:v>
                </c:pt>
                <c:pt idx="23">
                  <c:v>1.23</c:v>
                </c:pt>
                <c:pt idx="24">
                  <c:v>1.24</c:v>
                </c:pt>
                <c:pt idx="25">
                  <c:v>1.25</c:v>
                </c:pt>
                <c:pt idx="26">
                  <c:v>1.26</c:v>
                </c:pt>
                <c:pt idx="27">
                  <c:v>1.27</c:v>
                </c:pt>
                <c:pt idx="28">
                  <c:v>1.28</c:v>
                </c:pt>
                <c:pt idx="29">
                  <c:v>1.29</c:v>
                </c:pt>
                <c:pt idx="30">
                  <c:v>1.3</c:v>
                </c:pt>
                <c:pt idx="31">
                  <c:v>1.31</c:v>
                </c:pt>
                <c:pt idx="32">
                  <c:v>1.32</c:v>
                </c:pt>
                <c:pt idx="33">
                  <c:v>1.33</c:v>
                </c:pt>
                <c:pt idx="34">
                  <c:v>1.34</c:v>
                </c:pt>
                <c:pt idx="35">
                  <c:v>1.35</c:v>
                </c:pt>
                <c:pt idx="36">
                  <c:v>1.36</c:v>
                </c:pt>
                <c:pt idx="37">
                  <c:v>1.37</c:v>
                </c:pt>
                <c:pt idx="38">
                  <c:v>1.38</c:v>
                </c:pt>
                <c:pt idx="39">
                  <c:v>1.39</c:v>
                </c:pt>
                <c:pt idx="40">
                  <c:v>1.4</c:v>
                </c:pt>
                <c:pt idx="41">
                  <c:v>1.41</c:v>
                </c:pt>
                <c:pt idx="42">
                  <c:v>1.42</c:v>
                </c:pt>
                <c:pt idx="43">
                  <c:v>1.43</c:v>
                </c:pt>
                <c:pt idx="44">
                  <c:v>1.44</c:v>
                </c:pt>
                <c:pt idx="45">
                  <c:v>1.45</c:v>
                </c:pt>
                <c:pt idx="46">
                  <c:v>1.46</c:v>
                </c:pt>
                <c:pt idx="47">
                  <c:v>1.47</c:v>
                </c:pt>
                <c:pt idx="48">
                  <c:v>1.48</c:v>
                </c:pt>
                <c:pt idx="49">
                  <c:v>1.49</c:v>
                </c:pt>
                <c:pt idx="50">
                  <c:v>1.5</c:v>
                </c:pt>
                <c:pt idx="51">
                  <c:v>1.51</c:v>
                </c:pt>
                <c:pt idx="52">
                  <c:v>1.52</c:v>
                </c:pt>
                <c:pt idx="53">
                  <c:v>1.53</c:v>
                </c:pt>
                <c:pt idx="54">
                  <c:v>1.54</c:v>
                </c:pt>
                <c:pt idx="55">
                  <c:v>1.55</c:v>
                </c:pt>
                <c:pt idx="56">
                  <c:v>1.56</c:v>
                </c:pt>
                <c:pt idx="57">
                  <c:v>1.57</c:v>
                </c:pt>
                <c:pt idx="58">
                  <c:v>1.58</c:v>
                </c:pt>
                <c:pt idx="59">
                  <c:v>1.59</c:v>
                </c:pt>
                <c:pt idx="60">
                  <c:v>1.6</c:v>
                </c:pt>
                <c:pt idx="61">
                  <c:v>1.61</c:v>
                </c:pt>
                <c:pt idx="62">
                  <c:v>1.62</c:v>
                </c:pt>
                <c:pt idx="63">
                  <c:v>1.63</c:v>
                </c:pt>
                <c:pt idx="64">
                  <c:v>1.64</c:v>
                </c:pt>
                <c:pt idx="65">
                  <c:v>1.65</c:v>
                </c:pt>
                <c:pt idx="66">
                  <c:v>1.66</c:v>
                </c:pt>
                <c:pt idx="67">
                  <c:v>1.67</c:v>
                </c:pt>
                <c:pt idx="68">
                  <c:v>1.68</c:v>
                </c:pt>
                <c:pt idx="69">
                  <c:v>1.69</c:v>
                </c:pt>
                <c:pt idx="70">
                  <c:v>1.7</c:v>
                </c:pt>
                <c:pt idx="71">
                  <c:v>1.71</c:v>
                </c:pt>
                <c:pt idx="72">
                  <c:v>1.72</c:v>
                </c:pt>
                <c:pt idx="73">
                  <c:v>1.73</c:v>
                </c:pt>
                <c:pt idx="74">
                  <c:v>1.74</c:v>
                </c:pt>
                <c:pt idx="75">
                  <c:v>1.75</c:v>
                </c:pt>
                <c:pt idx="76">
                  <c:v>1.76</c:v>
                </c:pt>
                <c:pt idx="77">
                  <c:v>1.77</c:v>
                </c:pt>
                <c:pt idx="78">
                  <c:v>1.78</c:v>
                </c:pt>
                <c:pt idx="79">
                  <c:v>1.79</c:v>
                </c:pt>
                <c:pt idx="80">
                  <c:v>1.8</c:v>
                </c:pt>
                <c:pt idx="81">
                  <c:v>1.81</c:v>
                </c:pt>
                <c:pt idx="82">
                  <c:v>1.82</c:v>
                </c:pt>
                <c:pt idx="83">
                  <c:v>1.83</c:v>
                </c:pt>
                <c:pt idx="84">
                  <c:v>1.84</c:v>
                </c:pt>
                <c:pt idx="85">
                  <c:v>1.85</c:v>
                </c:pt>
                <c:pt idx="86">
                  <c:v>1.86</c:v>
                </c:pt>
                <c:pt idx="87">
                  <c:v>1.87</c:v>
                </c:pt>
                <c:pt idx="88">
                  <c:v>1.88</c:v>
                </c:pt>
                <c:pt idx="89">
                  <c:v>1.89</c:v>
                </c:pt>
                <c:pt idx="90">
                  <c:v>1.9</c:v>
                </c:pt>
                <c:pt idx="91">
                  <c:v>1.91</c:v>
                </c:pt>
                <c:pt idx="92">
                  <c:v>1.92</c:v>
                </c:pt>
                <c:pt idx="93">
                  <c:v>1.93</c:v>
                </c:pt>
                <c:pt idx="94">
                  <c:v>1.94</c:v>
                </c:pt>
                <c:pt idx="95">
                  <c:v>1.95</c:v>
                </c:pt>
                <c:pt idx="96">
                  <c:v>1.96</c:v>
                </c:pt>
                <c:pt idx="97">
                  <c:v>1.97</c:v>
                </c:pt>
                <c:pt idx="98">
                  <c:v>1.98</c:v>
                </c:pt>
                <c:pt idx="99">
                  <c:v>1.99</c:v>
                </c:pt>
                <c:pt idx="100">
                  <c:v>2</c:v>
                </c:pt>
                <c:pt idx="101">
                  <c:v>2.0099999999999998</c:v>
                </c:pt>
                <c:pt idx="102">
                  <c:v>2.02</c:v>
                </c:pt>
                <c:pt idx="103">
                  <c:v>2.0299999999999998</c:v>
                </c:pt>
                <c:pt idx="104">
                  <c:v>2.04</c:v>
                </c:pt>
                <c:pt idx="105">
                  <c:v>2.0499999999999998</c:v>
                </c:pt>
                <c:pt idx="106">
                  <c:v>2.06</c:v>
                </c:pt>
                <c:pt idx="107">
                  <c:v>2.0699999999999998</c:v>
                </c:pt>
                <c:pt idx="108">
                  <c:v>2.08</c:v>
                </c:pt>
                <c:pt idx="109">
                  <c:v>2.09</c:v>
                </c:pt>
                <c:pt idx="110">
                  <c:v>2.1</c:v>
                </c:pt>
                <c:pt idx="111">
                  <c:v>2.11</c:v>
                </c:pt>
                <c:pt idx="112">
                  <c:v>2.12</c:v>
                </c:pt>
                <c:pt idx="113">
                  <c:v>2.13</c:v>
                </c:pt>
                <c:pt idx="114">
                  <c:v>2.14</c:v>
                </c:pt>
                <c:pt idx="115">
                  <c:v>2.15</c:v>
                </c:pt>
                <c:pt idx="116">
                  <c:v>2.16</c:v>
                </c:pt>
                <c:pt idx="117">
                  <c:v>2.17</c:v>
                </c:pt>
                <c:pt idx="118">
                  <c:v>2.1800000000000002</c:v>
                </c:pt>
                <c:pt idx="119">
                  <c:v>2.19</c:v>
                </c:pt>
                <c:pt idx="120">
                  <c:v>2.2000000000000002</c:v>
                </c:pt>
                <c:pt idx="121">
                  <c:v>2.21</c:v>
                </c:pt>
                <c:pt idx="122">
                  <c:v>2.2200000000000002</c:v>
                </c:pt>
                <c:pt idx="123">
                  <c:v>2.23</c:v>
                </c:pt>
                <c:pt idx="124">
                  <c:v>2.2400000000000002</c:v>
                </c:pt>
                <c:pt idx="125">
                  <c:v>2.25</c:v>
                </c:pt>
                <c:pt idx="126">
                  <c:v>2.2599999999999998</c:v>
                </c:pt>
                <c:pt idx="127">
                  <c:v>2.27</c:v>
                </c:pt>
                <c:pt idx="128">
                  <c:v>2.2799999999999998</c:v>
                </c:pt>
                <c:pt idx="129">
                  <c:v>2.29</c:v>
                </c:pt>
                <c:pt idx="130">
                  <c:v>2.2999999999999998</c:v>
                </c:pt>
                <c:pt idx="131">
                  <c:v>2.31</c:v>
                </c:pt>
                <c:pt idx="132">
                  <c:v>2.3199999999999998</c:v>
                </c:pt>
                <c:pt idx="133">
                  <c:v>2.33</c:v>
                </c:pt>
                <c:pt idx="134">
                  <c:v>2.34</c:v>
                </c:pt>
                <c:pt idx="135">
                  <c:v>2.35</c:v>
                </c:pt>
                <c:pt idx="136">
                  <c:v>2.36</c:v>
                </c:pt>
                <c:pt idx="137">
                  <c:v>2.37</c:v>
                </c:pt>
                <c:pt idx="138">
                  <c:v>2.38</c:v>
                </c:pt>
                <c:pt idx="139">
                  <c:v>2.39</c:v>
                </c:pt>
                <c:pt idx="140">
                  <c:v>2.4</c:v>
                </c:pt>
                <c:pt idx="141">
                  <c:v>2.41</c:v>
                </c:pt>
                <c:pt idx="142">
                  <c:v>2.42</c:v>
                </c:pt>
                <c:pt idx="143">
                  <c:v>2.4300000000000002</c:v>
                </c:pt>
                <c:pt idx="144">
                  <c:v>2.44</c:v>
                </c:pt>
                <c:pt idx="145">
                  <c:v>2.4500000000000002</c:v>
                </c:pt>
                <c:pt idx="146">
                  <c:v>2.46</c:v>
                </c:pt>
                <c:pt idx="147">
                  <c:v>2.4700000000000002</c:v>
                </c:pt>
                <c:pt idx="148">
                  <c:v>2.48</c:v>
                </c:pt>
                <c:pt idx="149">
                  <c:v>2.4900000000000002</c:v>
                </c:pt>
                <c:pt idx="150">
                  <c:v>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F8-4878-93BA-B7F19F7E75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3241535"/>
        <c:axId val="186088415"/>
      </c:lineChart>
      <c:catAx>
        <c:axId val="2332415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6088415"/>
        <c:crosses val="autoZero"/>
        <c:auto val="1"/>
        <c:lblAlgn val="ctr"/>
        <c:lblOffset val="100"/>
        <c:noMultiLvlLbl val="0"/>
      </c:catAx>
      <c:valAx>
        <c:axId val="186088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3241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0" i="0" baseline="0">
                <a:effectLst/>
              </a:rPr>
              <a:t>зависимость интенсивности нагрузки </a:t>
            </a:r>
            <a:r>
              <a:rPr lang="en-US" sz="1800" b="0" i="0" baseline="0">
                <a:effectLst/>
              </a:rPr>
              <a:t>qmin(</a:t>
            </a:r>
            <a:r>
              <a:rPr lang="ru-RU" sz="1800" b="0" i="0" baseline="0">
                <a:effectLst/>
              </a:rPr>
              <a:t>оранжевый</a:t>
            </a:r>
            <a:r>
              <a:rPr lang="en-US" sz="1800" b="0" i="0" baseline="0">
                <a:effectLst/>
              </a:rPr>
              <a:t>)</a:t>
            </a:r>
            <a:r>
              <a:rPr lang="ru-RU" sz="1800" b="0" i="0" baseline="0">
                <a:effectLst/>
              </a:rPr>
              <a:t>,</a:t>
            </a:r>
            <a:r>
              <a:rPr lang="en-US" sz="1800" b="0" i="0" baseline="0">
                <a:effectLst/>
              </a:rPr>
              <a:t> qmax</a:t>
            </a:r>
            <a:r>
              <a:rPr lang="ru-RU" sz="1800" b="0" i="0" baseline="0">
                <a:effectLst/>
              </a:rPr>
              <a:t>(серый)</a:t>
            </a:r>
            <a:r>
              <a:rPr lang="en-US" sz="1800" b="0" i="0" baseline="0">
                <a:effectLst/>
              </a:rPr>
              <a:t> </a:t>
            </a:r>
            <a:r>
              <a:rPr lang="ru-RU" sz="1800" b="0" i="0" baseline="0">
                <a:effectLst/>
              </a:rPr>
              <a:t>от параметра </a:t>
            </a:r>
            <a:r>
              <a:rPr lang="en-US" sz="1800" b="0" i="0" baseline="0">
                <a:effectLst/>
              </a:rPr>
              <a:t>k</a:t>
            </a:r>
            <a:endParaRPr lang="ru-R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Лист1!$F$17</c:f>
              <c:strCache>
                <c:ptCount val="1"/>
                <c:pt idx="0">
                  <c:v>qmin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Лист1!$F$18:$F$168</c:f>
              <c:numCache>
                <c:formatCode>0.0000</c:formatCode>
                <c:ptCount val="151"/>
                <c:pt idx="0">
                  <c:v>152.55937722355591</c:v>
                </c:pt>
                <c:pt idx="1">
                  <c:v>152.55937722355591</c:v>
                </c:pt>
                <c:pt idx="2">
                  <c:v>152.55937722355591</c:v>
                </c:pt>
                <c:pt idx="3">
                  <c:v>152.55937722355591</c:v>
                </c:pt>
                <c:pt idx="4">
                  <c:v>152.55937722355591</c:v>
                </c:pt>
                <c:pt idx="5">
                  <c:v>152.55937722355591</c:v>
                </c:pt>
                <c:pt idx="6">
                  <c:v>152.55937722355591</c:v>
                </c:pt>
                <c:pt idx="7">
                  <c:v>152.55937722355591</c:v>
                </c:pt>
                <c:pt idx="8">
                  <c:v>152.55937722355591</c:v>
                </c:pt>
                <c:pt idx="9">
                  <c:v>152.55937722355591</c:v>
                </c:pt>
                <c:pt idx="10">
                  <c:v>152.55937722355591</c:v>
                </c:pt>
                <c:pt idx="11">
                  <c:v>152.55937722355591</c:v>
                </c:pt>
                <c:pt idx="12">
                  <c:v>152.55937722355591</c:v>
                </c:pt>
                <c:pt idx="13">
                  <c:v>152.55937722355591</c:v>
                </c:pt>
                <c:pt idx="14">
                  <c:v>152.55937722355591</c:v>
                </c:pt>
                <c:pt idx="15">
                  <c:v>152.55937722355591</c:v>
                </c:pt>
                <c:pt idx="16">
                  <c:v>152.55937722355591</c:v>
                </c:pt>
                <c:pt idx="17">
                  <c:v>152.55937722355591</c:v>
                </c:pt>
                <c:pt idx="18">
                  <c:v>152.55937722355591</c:v>
                </c:pt>
                <c:pt idx="19">
                  <c:v>152.55937722355591</c:v>
                </c:pt>
                <c:pt idx="20">
                  <c:v>152.55937722355591</c:v>
                </c:pt>
                <c:pt idx="21">
                  <c:v>152.55937722355591</c:v>
                </c:pt>
                <c:pt idx="22">
                  <c:v>152.55937722355591</c:v>
                </c:pt>
                <c:pt idx="23">
                  <c:v>152.55937722355591</c:v>
                </c:pt>
                <c:pt idx="24">
                  <c:v>152.55937722355591</c:v>
                </c:pt>
                <c:pt idx="25">
                  <c:v>152.55937722355591</c:v>
                </c:pt>
                <c:pt idx="26">
                  <c:v>152.55937722355591</c:v>
                </c:pt>
                <c:pt idx="27">
                  <c:v>152.55937722355591</c:v>
                </c:pt>
                <c:pt idx="28">
                  <c:v>152.55937722355591</c:v>
                </c:pt>
                <c:pt idx="29">
                  <c:v>152.55937722355591</c:v>
                </c:pt>
                <c:pt idx="30">
                  <c:v>152.55937722355591</c:v>
                </c:pt>
                <c:pt idx="31">
                  <c:v>152.55937722355591</c:v>
                </c:pt>
                <c:pt idx="32">
                  <c:v>152.55937722355591</c:v>
                </c:pt>
                <c:pt idx="33">
                  <c:v>152.55937722355591</c:v>
                </c:pt>
                <c:pt idx="34">
                  <c:v>152.55937722355591</c:v>
                </c:pt>
                <c:pt idx="35">
                  <c:v>152.55937722355591</c:v>
                </c:pt>
                <c:pt idx="36">
                  <c:v>152.55937722355591</c:v>
                </c:pt>
                <c:pt idx="37">
                  <c:v>152.55937722355591</c:v>
                </c:pt>
                <c:pt idx="38">
                  <c:v>152.55937722355591</c:v>
                </c:pt>
                <c:pt idx="39">
                  <c:v>152.55937722355591</c:v>
                </c:pt>
                <c:pt idx="40">
                  <c:v>152.55937722355591</c:v>
                </c:pt>
                <c:pt idx="41">
                  <c:v>152.55937722355591</c:v>
                </c:pt>
                <c:pt idx="42">
                  <c:v>152.55937722355591</c:v>
                </c:pt>
                <c:pt idx="43">
                  <c:v>152.55937722355591</c:v>
                </c:pt>
                <c:pt idx="44">
                  <c:v>152.55937722355591</c:v>
                </c:pt>
                <c:pt idx="45">
                  <c:v>152.55937722355591</c:v>
                </c:pt>
                <c:pt idx="46">
                  <c:v>152.55937722355591</c:v>
                </c:pt>
                <c:pt idx="47">
                  <c:v>152.55937722355591</c:v>
                </c:pt>
                <c:pt idx="48">
                  <c:v>152.55937722355591</c:v>
                </c:pt>
                <c:pt idx="49">
                  <c:v>152.55937722355591</c:v>
                </c:pt>
                <c:pt idx="50">
                  <c:v>152.55937722355591</c:v>
                </c:pt>
                <c:pt idx="51">
                  <c:v>152.55937722355591</c:v>
                </c:pt>
                <c:pt idx="52">
                  <c:v>152.55937722355591</c:v>
                </c:pt>
                <c:pt idx="53">
                  <c:v>152.55937722355591</c:v>
                </c:pt>
                <c:pt idx="54">
                  <c:v>152.55937722355591</c:v>
                </c:pt>
                <c:pt idx="55">
                  <c:v>152.55937722355591</c:v>
                </c:pt>
                <c:pt idx="56">
                  <c:v>152.55937722355591</c:v>
                </c:pt>
                <c:pt idx="57">
                  <c:v>152.55937722355591</c:v>
                </c:pt>
                <c:pt idx="58">
                  <c:v>152.55937722355591</c:v>
                </c:pt>
                <c:pt idx="59">
                  <c:v>152.55937722355591</c:v>
                </c:pt>
                <c:pt idx="60">
                  <c:v>152.55937722355591</c:v>
                </c:pt>
                <c:pt idx="61">
                  <c:v>152.55937722355591</c:v>
                </c:pt>
                <c:pt idx="62">
                  <c:v>152.55937722355591</c:v>
                </c:pt>
                <c:pt idx="63">
                  <c:v>152.55937722355591</c:v>
                </c:pt>
                <c:pt idx="64">
                  <c:v>152.55937722355591</c:v>
                </c:pt>
                <c:pt idx="65">
                  <c:v>152.55937722355591</c:v>
                </c:pt>
                <c:pt idx="66">
                  <c:v>152.55937722355591</c:v>
                </c:pt>
                <c:pt idx="67">
                  <c:v>152.55937722355591</c:v>
                </c:pt>
                <c:pt idx="68">
                  <c:v>152.55937722355591</c:v>
                </c:pt>
                <c:pt idx="69">
                  <c:v>152.55937722355591</c:v>
                </c:pt>
                <c:pt idx="70">
                  <c:v>152.55937722355591</c:v>
                </c:pt>
                <c:pt idx="71">
                  <c:v>152.55937722355591</c:v>
                </c:pt>
                <c:pt idx="72">
                  <c:v>152.55937722355591</c:v>
                </c:pt>
                <c:pt idx="73">
                  <c:v>152.55937722355591</c:v>
                </c:pt>
                <c:pt idx="74">
                  <c:v>152.55937722355591</c:v>
                </c:pt>
                <c:pt idx="75">
                  <c:v>152.55937722355591</c:v>
                </c:pt>
                <c:pt idx="76">
                  <c:v>152.55937722355591</c:v>
                </c:pt>
                <c:pt idx="77">
                  <c:v>152.55937722355591</c:v>
                </c:pt>
                <c:pt idx="78">
                  <c:v>152.55937722355591</c:v>
                </c:pt>
                <c:pt idx="79">
                  <c:v>152.55937722355591</c:v>
                </c:pt>
                <c:pt idx="80">
                  <c:v>152.55937722355591</c:v>
                </c:pt>
                <c:pt idx="81">
                  <c:v>152.55937722355591</c:v>
                </c:pt>
                <c:pt idx="82">
                  <c:v>152.55937722355591</c:v>
                </c:pt>
                <c:pt idx="83">
                  <c:v>152.55937722355591</c:v>
                </c:pt>
                <c:pt idx="84">
                  <c:v>152.55937722355591</c:v>
                </c:pt>
                <c:pt idx="85">
                  <c:v>152.55937722355591</c:v>
                </c:pt>
                <c:pt idx="86">
                  <c:v>152.55937722355591</c:v>
                </c:pt>
                <c:pt idx="87">
                  <c:v>152.55937722355591</c:v>
                </c:pt>
                <c:pt idx="88">
                  <c:v>152.55937722355591</c:v>
                </c:pt>
                <c:pt idx="89">
                  <c:v>152.55937722355591</c:v>
                </c:pt>
                <c:pt idx="90">
                  <c:v>152.55937722355591</c:v>
                </c:pt>
                <c:pt idx="91">
                  <c:v>152.55937722355591</c:v>
                </c:pt>
                <c:pt idx="92">
                  <c:v>152.55937722355591</c:v>
                </c:pt>
                <c:pt idx="93">
                  <c:v>152.55937722355591</c:v>
                </c:pt>
                <c:pt idx="94">
                  <c:v>152.55937722355591</c:v>
                </c:pt>
                <c:pt idx="95">
                  <c:v>152.55937722355591</c:v>
                </c:pt>
                <c:pt idx="96">
                  <c:v>152.55937722355591</c:v>
                </c:pt>
                <c:pt idx="97">
                  <c:v>152.55937722355591</c:v>
                </c:pt>
                <c:pt idx="98">
                  <c:v>152.55937722355591</c:v>
                </c:pt>
                <c:pt idx="99">
                  <c:v>152.55937722355591</c:v>
                </c:pt>
                <c:pt idx="100">
                  <c:v>152.55937722355591</c:v>
                </c:pt>
                <c:pt idx="101">
                  <c:v>152.55937722355591</c:v>
                </c:pt>
                <c:pt idx="102">
                  <c:v>152.55937722355591</c:v>
                </c:pt>
                <c:pt idx="103">
                  <c:v>152.55937722355591</c:v>
                </c:pt>
                <c:pt idx="104">
                  <c:v>152.55937722355591</c:v>
                </c:pt>
                <c:pt idx="105">
                  <c:v>152.55937722355591</c:v>
                </c:pt>
                <c:pt idx="106">
                  <c:v>152.55937722355591</c:v>
                </c:pt>
                <c:pt idx="107">
                  <c:v>152.55937722355591</c:v>
                </c:pt>
                <c:pt idx="108">
                  <c:v>152.55937722355591</c:v>
                </c:pt>
                <c:pt idx="109">
                  <c:v>152.55937722355591</c:v>
                </c:pt>
                <c:pt idx="110">
                  <c:v>152.55937722355591</c:v>
                </c:pt>
                <c:pt idx="111">
                  <c:v>152.55937722355591</c:v>
                </c:pt>
                <c:pt idx="112">
                  <c:v>152.55937722355591</c:v>
                </c:pt>
                <c:pt idx="113">
                  <c:v>152.55937722355591</c:v>
                </c:pt>
                <c:pt idx="114">
                  <c:v>152.55937722355591</c:v>
                </c:pt>
                <c:pt idx="115">
                  <c:v>152.55937722355591</c:v>
                </c:pt>
                <c:pt idx="116">
                  <c:v>152.55937722355591</c:v>
                </c:pt>
                <c:pt idx="117">
                  <c:v>152.55937722355591</c:v>
                </c:pt>
                <c:pt idx="118">
                  <c:v>152.55937722355591</c:v>
                </c:pt>
                <c:pt idx="119">
                  <c:v>152.55937722355591</c:v>
                </c:pt>
                <c:pt idx="120">
                  <c:v>152.55937722355591</c:v>
                </c:pt>
                <c:pt idx="121">
                  <c:v>152.55937722355591</c:v>
                </c:pt>
                <c:pt idx="122">
                  <c:v>152.55937722355591</c:v>
                </c:pt>
                <c:pt idx="123">
                  <c:v>152.55937722355591</c:v>
                </c:pt>
                <c:pt idx="124">
                  <c:v>152.55937722355591</c:v>
                </c:pt>
                <c:pt idx="125">
                  <c:v>152.55937722355591</c:v>
                </c:pt>
                <c:pt idx="126">
                  <c:v>152.55937722355591</c:v>
                </c:pt>
                <c:pt idx="127">
                  <c:v>152.55937722355591</c:v>
                </c:pt>
                <c:pt idx="128">
                  <c:v>152.55937722355591</c:v>
                </c:pt>
                <c:pt idx="129">
                  <c:v>152.55937722355591</c:v>
                </c:pt>
                <c:pt idx="130">
                  <c:v>152.55937722355591</c:v>
                </c:pt>
                <c:pt idx="131">
                  <c:v>152.55937722355591</c:v>
                </c:pt>
                <c:pt idx="132">
                  <c:v>152.55937722355591</c:v>
                </c:pt>
                <c:pt idx="133">
                  <c:v>152.55937722355591</c:v>
                </c:pt>
                <c:pt idx="134">
                  <c:v>152.55937722355591</c:v>
                </c:pt>
                <c:pt idx="135">
                  <c:v>152.55937722355591</c:v>
                </c:pt>
                <c:pt idx="136">
                  <c:v>152.55937722355591</c:v>
                </c:pt>
                <c:pt idx="137">
                  <c:v>152.55937722355591</c:v>
                </c:pt>
                <c:pt idx="138">
                  <c:v>152.55937722355591</c:v>
                </c:pt>
                <c:pt idx="139">
                  <c:v>152.55937722355591</c:v>
                </c:pt>
                <c:pt idx="140">
                  <c:v>152.55937722355591</c:v>
                </c:pt>
                <c:pt idx="141">
                  <c:v>152.55937722355591</c:v>
                </c:pt>
                <c:pt idx="142">
                  <c:v>152.55937722355591</c:v>
                </c:pt>
                <c:pt idx="143">
                  <c:v>152.55937722355591</c:v>
                </c:pt>
                <c:pt idx="144">
                  <c:v>152.55937722355591</c:v>
                </c:pt>
                <c:pt idx="145">
                  <c:v>152.55937722355591</c:v>
                </c:pt>
                <c:pt idx="146">
                  <c:v>152.55937722355591</c:v>
                </c:pt>
                <c:pt idx="147">
                  <c:v>152.55937722355591</c:v>
                </c:pt>
                <c:pt idx="148">
                  <c:v>152.55937722355591</c:v>
                </c:pt>
                <c:pt idx="149">
                  <c:v>152.55937722355591</c:v>
                </c:pt>
                <c:pt idx="150">
                  <c:v>152.55937722355591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93-4109-AA24-6B06F36A938B}"/>
            </c:ext>
          </c:extLst>
        </c:ser>
        <c:ser>
          <c:idx val="2"/>
          <c:order val="1"/>
          <c:tx>
            <c:strRef>
              <c:f>Лист1!$G$17</c:f>
              <c:strCache>
                <c:ptCount val="1"/>
                <c:pt idx="0">
                  <c:v>qmax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Лист1!$G$18:$G$168</c:f>
              <c:numCache>
                <c:formatCode>0.0000</c:formatCode>
                <c:ptCount val="151"/>
                <c:pt idx="0">
                  <c:v>152.55937722355591</c:v>
                </c:pt>
                <c:pt idx="1">
                  <c:v>154.46874724569872</c:v>
                </c:pt>
                <c:pt idx="2">
                  <c:v>156.38284935303864</c:v>
                </c:pt>
                <c:pt idx="3">
                  <c:v>158.30164870703322</c:v>
                </c:pt>
                <c:pt idx="4">
                  <c:v>160.22511106180502</c:v>
                </c:pt>
                <c:pt idx="5">
                  <c:v>162.15320274845124</c:v>
                </c:pt>
                <c:pt idx="6">
                  <c:v>164.08589065991222</c:v>
                </c:pt>
                <c:pt idx="7">
                  <c:v>166.02314223637774</c:v>
                </c:pt>
                <c:pt idx="8">
                  <c:v>167.96492545120554</c:v>
                </c:pt>
                <c:pt idx="9">
                  <c:v>169.91120879732713</c:v>
                </c:pt>
                <c:pt idx="10">
                  <c:v>171.86196127412578</c:v>
                </c:pt>
                <c:pt idx="11">
                  <c:v>173.81715237475734</c:v>
                </c:pt>
                <c:pt idx="12">
                  <c:v>175.77675207390527</c:v>
                </c:pt>
                <c:pt idx="13">
                  <c:v>177.7407308159413</c:v>
                </c:pt>
                <c:pt idx="14">
                  <c:v>179.70905950348285</c:v>
                </c:pt>
                <c:pt idx="15">
                  <c:v>181.68170948632678</c:v>
                </c:pt>
                <c:pt idx="16">
                  <c:v>183.65865255074183</c:v>
                </c:pt>
                <c:pt idx="17">
                  <c:v>185.63986090911109</c:v>
                </c:pt>
                <c:pt idx="18">
                  <c:v>187.62530718990428</c:v>
                </c:pt>
                <c:pt idx="19">
                  <c:v>189.61496442797142</c:v>
                </c:pt>
                <c:pt idx="20">
                  <c:v>191.60880605513933</c:v>
                </c:pt>
                <c:pt idx="21">
                  <c:v>193.60680589110632</c:v>
                </c:pt>
                <c:pt idx="22">
                  <c:v>195.60893813461553</c:v>
                </c:pt>
                <c:pt idx="23">
                  <c:v>197.61517735490355</c:v>
                </c:pt>
                <c:pt idx="24">
                  <c:v>199.62549848340709</c:v>
                </c:pt>
                <c:pt idx="25">
                  <c:v>201.63987680572129</c:v>
                </c:pt>
                <c:pt idx="26">
                  <c:v>203.65828795380219</c:v>
                </c:pt>
                <c:pt idx="27">
                  <c:v>205.68070789839655</c:v>
                </c:pt>
                <c:pt idx="28">
                  <c:v>207.70711294170138</c:v>
                </c:pt>
                <c:pt idx="29">
                  <c:v>209.73747971023269</c:v>
                </c:pt>
                <c:pt idx="30">
                  <c:v>211.77178514790737</c:v>
                </c:pt>
                <c:pt idx="31">
                  <c:v>213.81000650931887</c:v>
                </c:pt>
                <c:pt idx="32">
                  <c:v>215.85212135321424</c:v>
                </c:pt>
                <c:pt idx="33">
                  <c:v>217.89810753614489</c:v>
                </c:pt>
                <c:pt idx="34">
                  <c:v>219.94794320630743</c:v>
                </c:pt>
                <c:pt idx="35">
                  <c:v>222.00160679755149</c:v>
                </c:pt>
                <c:pt idx="36">
                  <c:v>224.05907702355432</c:v>
                </c:pt>
                <c:pt idx="37">
                  <c:v>226.12033287215823</c:v>
                </c:pt>
                <c:pt idx="38">
                  <c:v>228.18535359986106</c:v>
                </c:pt>
                <c:pt idx="39">
                  <c:v>230.25411872645901</c:v>
                </c:pt>
                <c:pt idx="40">
                  <c:v>232.32660802982974</c:v>
                </c:pt>
                <c:pt idx="41">
                  <c:v>234.40280154086221</c:v>
                </c:pt>
                <c:pt idx="42">
                  <c:v>236.48267953851348</c:v>
                </c:pt>
                <c:pt idx="43">
                  <c:v>238.56622254500368</c:v>
                </c:pt>
                <c:pt idx="44">
                  <c:v>240.65341132113068</c:v>
                </c:pt>
                <c:pt idx="45">
                  <c:v>242.74422686171201</c:v>
                </c:pt>
                <c:pt idx="46">
                  <c:v>244.83865039114085</c:v>
                </c:pt>
                <c:pt idx="47">
                  <c:v>246.93666335905957</c:v>
                </c:pt>
                <c:pt idx="48">
                  <c:v>249.03824743613993</c:v>
                </c:pt>
                <c:pt idx="49">
                  <c:v>251.1433845099769</c:v>
                </c:pt>
                <c:pt idx="50">
                  <c:v>253.2520566810756</c:v>
                </c:pt>
                <c:pt idx="51">
                  <c:v>255.36424625894946</c:v>
                </c:pt>
                <c:pt idx="52">
                  <c:v>257.47993575830736</c:v>
                </c:pt>
                <c:pt idx="53">
                  <c:v>259.59910789534007</c:v>
                </c:pt>
                <c:pt idx="54">
                  <c:v>261.72174558409529</c:v>
                </c:pt>
                <c:pt idx="55">
                  <c:v>263.84783193294044</c:v>
                </c:pt>
                <c:pt idx="56">
                  <c:v>265.97735024111341</c:v>
                </c:pt>
                <c:pt idx="57">
                  <c:v>268.11028399535508</c:v>
                </c:pt>
                <c:pt idx="58">
                  <c:v>270.2466168666208</c:v>
                </c:pt>
                <c:pt idx="59">
                  <c:v>272.38633270687308</c:v>
                </c:pt>
                <c:pt idx="60">
                  <c:v>274.5294155459481</c:v>
                </c:pt>
                <c:pt idx="61">
                  <c:v>276.67584958849642</c:v>
                </c:pt>
                <c:pt idx="62">
                  <c:v>278.82561921099187</c:v>
                </c:pt>
                <c:pt idx="63">
                  <c:v>280.97870895881726</c:v>
                </c:pt>
                <c:pt idx="64">
                  <c:v>283.13510354340798</c:v>
                </c:pt>
                <c:pt idx="65">
                  <c:v>285.29478783946729</c:v>
                </c:pt>
                <c:pt idx="66">
                  <c:v>287.45774688224458</c:v>
                </c:pt>
                <c:pt idx="67">
                  <c:v>289.6239658648696</c:v>
                </c:pt>
                <c:pt idx="68">
                  <c:v>291.79343013575493</c:v>
                </c:pt>
                <c:pt idx="69">
                  <c:v>293.96612519605009</c:v>
                </c:pt>
                <c:pt idx="70">
                  <c:v>296.142036697153</c:v>
                </c:pt>
                <c:pt idx="71">
                  <c:v>298.32115043828111</c:v>
                </c:pt>
                <c:pt idx="72">
                  <c:v>300.5034523640885</c:v>
                </c:pt>
                <c:pt idx="73">
                  <c:v>302.6889285623422</c:v>
                </c:pt>
                <c:pt idx="74">
                  <c:v>304.87756526164401</c:v>
                </c:pt>
                <c:pt idx="75">
                  <c:v>307.0693488292024</c:v>
                </c:pt>
                <c:pt idx="76">
                  <c:v>309.26426576865333</c:v>
                </c:pt>
                <c:pt idx="77">
                  <c:v>311.46230271792876</c:v>
                </c:pt>
                <c:pt idx="78">
                  <c:v>313.66344644716554</c:v>
                </c:pt>
                <c:pt idx="79">
                  <c:v>315.86768385666272</c:v>
                </c:pt>
                <c:pt idx="80">
                  <c:v>318.07500197488235</c:v>
                </c:pt>
                <c:pt idx="81">
                  <c:v>320.2853879564866</c:v>
                </c:pt>
                <c:pt idx="82">
                  <c:v>322.49882908042144</c:v>
                </c:pt>
                <c:pt idx="83">
                  <c:v>324.71531274803664</c:v>
                </c:pt>
                <c:pt idx="84">
                  <c:v>326.93482648124484</c:v>
                </c:pt>
                <c:pt idx="85">
                  <c:v>329.15735792071911</c:v>
                </c:pt>
                <c:pt idx="86">
                  <c:v>331.38289482412591</c:v>
                </c:pt>
                <c:pt idx="87">
                  <c:v>333.61142506439279</c:v>
                </c:pt>
                <c:pt idx="88">
                  <c:v>335.84293662801497</c:v>
                </c:pt>
                <c:pt idx="89">
                  <c:v>338.07741761339202</c:v>
                </c:pt>
                <c:pt idx="90">
                  <c:v>340.3148562291961</c:v>
                </c:pt>
                <c:pt idx="91">
                  <c:v>342.55524079277779</c:v>
                </c:pt>
                <c:pt idx="92">
                  <c:v>344.79855972860042</c:v>
                </c:pt>
                <c:pt idx="93">
                  <c:v>347.04480156670138</c:v>
                </c:pt>
                <c:pt idx="94">
                  <c:v>349.2939549411916</c:v>
                </c:pt>
                <c:pt idx="95">
                  <c:v>351.54600858877461</c:v>
                </c:pt>
                <c:pt idx="96">
                  <c:v>353.80095134730232</c:v>
                </c:pt>
                <c:pt idx="97">
                  <c:v>356.05877215435476</c:v>
                </c:pt>
                <c:pt idx="98">
                  <c:v>358.31946004584285</c:v>
                </c:pt>
                <c:pt idx="99">
                  <c:v>360.58300415464703</c:v>
                </c:pt>
                <c:pt idx="100">
                  <c:v>362.84939370927373</c:v>
                </c:pt>
                <c:pt idx="101">
                  <c:v>365.11861803254044</c:v>
                </c:pt>
                <c:pt idx="102">
                  <c:v>367.39066654028397</c:v>
                </c:pt>
                <c:pt idx="103">
                  <c:v>369.66552874009187</c:v>
                </c:pt>
                <c:pt idx="104">
                  <c:v>371.94319423006397</c:v>
                </c:pt>
                <c:pt idx="105">
                  <c:v>374.22365269758484</c:v>
                </c:pt>
                <c:pt idx="106">
                  <c:v>376.50689391812995</c:v>
                </c:pt>
                <c:pt idx="107">
                  <c:v>378.7929077540864</c:v>
                </c:pt>
                <c:pt idx="108">
                  <c:v>381.08168415359961</c:v>
                </c:pt>
                <c:pt idx="109">
                  <c:v>383.37321314943705</c:v>
                </c:pt>
                <c:pt idx="110">
                  <c:v>385.66748485787423</c:v>
                </c:pt>
                <c:pt idx="111">
                  <c:v>387.9644894776028</c:v>
                </c:pt>
                <c:pt idx="112">
                  <c:v>390.26421728865245</c:v>
                </c:pt>
                <c:pt idx="113">
                  <c:v>392.56665865133709</c:v>
                </c:pt>
                <c:pt idx="114">
                  <c:v>394.87180400521856</c:v>
                </c:pt>
                <c:pt idx="115">
                  <c:v>397.17964386808404</c:v>
                </c:pt>
                <c:pt idx="116">
                  <c:v>399.49016883495005</c:v>
                </c:pt>
                <c:pt idx="117">
                  <c:v>401.80336957707374</c:v>
                </c:pt>
                <c:pt idx="118">
                  <c:v>404.11923684098895</c:v>
                </c:pt>
                <c:pt idx="119">
                  <c:v>406.43776144755543</c:v>
                </c:pt>
                <c:pt idx="120">
                  <c:v>408.7589342910245</c:v>
                </c:pt>
                <c:pt idx="121">
                  <c:v>411.08274633812312</c:v>
                </c:pt>
                <c:pt idx="122">
                  <c:v>413.40918862714733</c:v>
                </c:pt>
                <c:pt idx="123">
                  <c:v>415.73825226707964</c:v>
                </c:pt>
                <c:pt idx="124">
                  <c:v>418.06992843671441</c:v>
                </c:pt>
                <c:pt idx="125">
                  <c:v>420.40420838380186</c:v>
                </c:pt>
                <c:pt idx="126">
                  <c:v>422.74108342420112</c:v>
                </c:pt>
                <c:pt idx="127">
                  <c:v>425.08054494105704</c:v>
                </c:pt>
                <c:pt idx="128">
                  <c:v>427.42258438397857</c:v>
                </c:pt>
                <c:pt idx="129">
                  <c:v>429.76719326824127</c:v>
                </c:pt>
                <c:pt idx="130">
                  <c:v>432.11436317399455</c:v>
                </c:pt>
                <c:pt idx="131">
                  <c:v>434.46408574548866</c:v>
                </c:pt>
                <c:pt idx="132">
                  <c:v>436.81635269030988</c:v>
                </c:pt>
                <c:pt idx="133">
                  <c:v>439.17115577862836</c:v>
                </c:pt>
                <c:pt idx="134">
                  <c:v>441.52848684246112</c:v>
                </c:pt>
                <c:pt idx="135">
                  <c:v>443.88833777494204</c:v>
                </c:pt>
                <c:pt idx="136">
                  <c:v>446.25070052961092</c:v>
                </c:pt>
                <c:pt idx="137">
                  <c:v>448.61556711970394</c:v>
                </c:pt>
                <c:pt idx="138">
                  <c:v>450.98292961746318</c:v>
                </c:pt>
                <c:pt idx="139">
                  <c:v>453.35278015345415</c:v>
                </c:pt>
                <c:pt idx="140">
                  <c:v>455.72511091589575</c:v>
                </c:pt>
                <c:pt idx="141">
                  <c:v>458.09991414999769</c:v>
                </c:pt>
                <c:pt idx="142">
                  <c:v>460.47718215730811</c:v>
                </c:pt>
                <c:pt idx="143">
                  <c:v>462.85690729507706</c:v>
                </c:pt>
                <c:pt idx="144">
                  <c:v>465.239081975624</c:v>
                </c:pt>
                <c:pt idx="145">
                  <c:v>467.62369866571362</c:v>
                </c:pt>
                <c:pt idx="146">
                  <c:v>470.01074988595127</c:v>
                </c:pt>
                <c:pt idx="147">
                  <c:v>472.40022821017624</c:v>
                </c:pt>
                <c:pt idx="148">
                  <c:v>474.79212626486469</c:v>
                </c:pt>
                <c:pt idx="149">
                  <c:v>477.18643672855734</c:v>
                </c:pt>
                <c:pt idx="150">
                  <c:v>479.58315233127206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93-4109-AA24-6B06F36A93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957423"/>
        <c:axId val="186098815"/>
      </c:lineChart>
      <c:catAx>
        <c:axId val="1959574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6098815"/>
        <c:crosses val="autoZero"/>
        <c:auto val="1"/>
        <c:lblAlgn val="ctr"/>
        <c:lblOffset val="100"/>
        <c:noMultiLvlLbl val="0"/>
      </c:catAx>
      <c:valAx>
        <c:axId val="186098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5957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0" i="0" baseline="0">
                <a:effectLst/>
              </a:rPr>
              <a:t>зависимость сумарного усилия печати </a:t>
            </a:r>
            <a:r>
              <a:rPr lang="en-US" sz="1800" b="0" i="0" baseline="0">
                <a:effectLst/>
              </a:rPr>
              <a:t>Q</a:t>
            </a:r>
            <a:r>
              <a:rPr lang="ru-RU" sz="1800" b="0" i="0" baseline="0">
                <a:effectLst/>
              </a:rPr>
              <a:t> от параметра </a:t>
            </a:r>
            <a:r>
              <a:rPr lang="en-US" sz="1800" b="0" i="0" baseline="0">
                <a:effectLst/>
              </a:rPr>
              <a:t>k</a:t>
            </a:r>
            <a:endParaRPr lang="ru-R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Лист1!$H$17</c:f>
              <c:strCache>
                <c:ptCount val="1"/>
                <c:pt idx="0">
                  <c:v>Q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Лист1!$H$18:$H$168</c:f>
              <c:numCache>
                <c:formatCode>0.0000</c:formatCode>
                <c:ptCount val="151"/>
                <c:pt idx="0">
                  <c:v>16171.293985696926</c:v>
                </c:pt>
                <c:pt idx="1">
                  <c:v>16244.155545741898</c:v>
                </c:pt>
                <c:pt idx="2">
                  <c:v>16317.197682157988</c:v>
                </c:pt>
                <c:pt idx="3">
                  <c:v>16390.419065506423</c:v>
                </c:pt>
                <c:pt idx="4">
                  <c:v>16463.818388964515</c:v>
                </c:pt>
                <c:pt idx="5">
                  <c:v>16537.394367726934</c:v>
                </c:pt>
                <c:pt idx="6">
                  <c:v>16611.145738428284</c:v>
                </c:pt>
                <c:pt idx="7">
                  <c:v>16685.071258586209</c:v>
                </c:pt>
                <c:pt idx="8">
                  <c:v>16759.169706064036</c:v>
                </c:pt>
                <c:pt idx="9">
                  <c:v>16833.439878552039</c:v>
                </c:pt>
                <c:pt idx="10">
                  <c:v>16907.880593066675</c:v>
                </c:pt>
                <c:pt idx="11">
                  <c:v>16982.490685466772</c:v>
                </c:pt>
                <c:pt idx="12">
                  <c:v>17057.269009986259</c:v>
                </c:pt>
                <c:pt idx="13">
                  <c:v>17132.214438782357</c:v>
                </c:pt>
                <c:pt idx="14">
                  <c:v>17207.325861498939</c:v>
                </c:pt>
                <c:pt idx="15">
                  <c:v>17282.602184844265</c:v>
                </c:pt>
                <c:pt idx="16">
                  <c:v>17358.04233218234</c:v>
                </c:pt>
                <c:pt idx="17">
                  <c:v>17433.645243137715</c:v>
                </c:pt>
                <c:pt idx="18">
                  <c:v>17509.409873212779</c:v>
                </c:pt>
                <c:pt idx="19">
                  <c:v>17585.335193417424</c:v>
                </c:pt>
                <c:pt idx="20">
                  <c:v>17661.420189910154</c:v>
                </c:pt>
                <c:pt idx="21">
                  <c:v>17737.66386365065</c:v>
                </c:pt>
                <c:pt idx="22">
                  <c:v>17814.065230062963</c:v>
                </c:pt>
                <c:pt idx="23">
                  <c:v>17890.623318709153</c:v>
                </c:pt>
                <c:pt idx="24">
                  <c:v>17967.33717297285</c:v>
                </c:pt>
                <c:pt idx="25">
                  <c:v>18044.205849752358</c:v>
                </c:pt>
                <c:pt idx="26">
                  <c:v>18121.228419163126</c:v>
                </c:pt>
                <c:pt idx="27">
                  <c:v>18198.40396424885</c:v>
                </c:pt>
                <c:pt idx="28">
                  <c:v>18275.731580701358</c:v>
                </c:pt>
                <c:pt idx="29">
                  <c:v>18353.210376588515</c:v>
                </c:pt>
                <c:pt idx="30">
                  <c:v>18430.839472090178</c:v>
                </c:pt>
                <c:pt idx="31">
                  <c:v>18508.61799924164</c:v>
                </c:pt>
                <c:pt idx="32">
                  <c:v>18586.545101684689</c:v>
                </c:pt>
                <c:pt idx="33">
                  <c:v>18664.619934425322</c:v>
                </c:pt>
                <c:pt idx="34">
                  <c:v>18742.841663598723</c:v>
                </c:pt>
                <c:pt idx="35">
                  <c:v>18821.209466240598</c:v>
                </c:pt>
                <c:pt idx="36">
                  <c:v>18899.722530064864</c:v>
                </c:pt>
                <c:pt idx="37">
                  <c:v>18978.380053247591</c:v>
                </c:pt>
                <c:pt idx="38">
                  <c:v>19057.181244216732</c:v>
                </c:pt>
                <c:pt idx="39">
                  <c:v>19136.125321447707</c:v>
                </c:pt>
                <c:pt idx="40">
                  <c:v>19215.211513264334</c:v>
                </c:pt>
                <c:pt idx="41">
                  <c:v>19294.439057645337</c:v>
                </c:pt>
                <c:pt idx="42">
                  <c:v>19373.807202035707</c:v>
                </c:pt>
                <c:pt idx="43">
                  <c:v>19453.315203163376</c:v>
                </c:pt>
                <c:pt idx="44">
                  <c:v>19532.962326860379</c:v>
                </c:pt>
                <c:pt idx="45">
                  <c:v>19612.747847888964</c:v>
                </c:pt>
                <c:pt idx="46">
                  <c:v>19692.671049771969</c:v>
                </c:pt>
                <c:pt idx="47">
                  <c:v>19772.731224627743</c:v>
                </c:pt>
                <c:pt idx="48">
                  <c:v>19852.927673009133</c:v>
                </c:pt>
                <c:pt idx="49">
                  <c:v>19933.259703746753</c:v>
                </c:pt>
                <c:pt idx="50">
                  <c:v>20013.726633795879</c:v>
                </c:pt>
                <c:pt idx="51">
                  <c:v>20094.327788087547</c:v>
                </c:pt>
                <c:pt idx="52">
                  <c:v>20175.062499383042</c:v>
                </c:pt>
                <c:pt idx="53">
                  <c:v>20255.930108132212</c:v>
                </c:pt>
                <c:pt idx="54">
                  <c:v>20336.929962335107</c:v>
                </c:pt>
                <c:pt idx="55">
                  <c:v>20418.06141740704</c:v>
                </c:pt>
                <c:pt idx="56">
                  <c:v>20499.323836046922</c:v>
                </c:pt>
                <c:pt idx="57">
                  <c:v>20580.716588108782</c:v>
                </c:pt>
                <c:pt idx="58">
                  <c:v>20662.239050476284</c:v>
                </c:pt>
                <c:pt idx="59">
                  <c:v>20743.890606940309</c:v>
                </c:pt>
                <c:pt idx="60">
                  <c:v>20825.670648079416</c:v>
                </c:pt>
                <c:pt idx="61">
                  <c:v>20907.578571143058</c:v>
                </c:pt>
                <c:pt idx="62">
                  <c:v>20989.613779937485</c:v>
                </c:pt>
                <c:pt idx="63">
                  <c:v>21071.775684714499</c:v>
                </c:pt>
                <c:pt idx="64">
                  <c:v>21154.063702062482</c:v>
                </c:pt>
                <c:pt idx="65">
                  <c:v>21236.477254800106</c:v>
                </c:pt>
                <c:pt idx="66">
                  <c:v>21319.015771872488</c:v>
                </c:pt>
                <c:pt idx="67">
                  <c:v>21401.67868824946</c:v>
                </c:pt>
                <c:pt idx="68">
                  <c:v>21484.465444826441</c:v>
                </c:pt>
                <c:pt idx="69">
                  <c:v>21567.375488327303</c:v>
                </c:pt>
                <c:pt idx="70">
                  <c:v>21650.408271209391</c:v>
                </c:pt>
                <c:pt idx="71">
                  <c:v>21733.563251570838</c:v>
                </c:pt>
                <c:pt idx="72">
                  <c:v>21816.839893059652</c:v>
                </c:pt>
                <c:pt idx="73">
                  <c:v>21900.237664785011</c:v>
                </c:pt>
                <c:pt idx="74">
                  <c:v>21983.756041230368</c:v>
                </c:pt>
                <c:pt idx="75">
                  <c:v>22067.394502168398</c:v>
                </c:pt>
                <c:pt idx="76">
                  <c:v>22151.152532577846</c:v>
                </c:pt>
                <c:pt idx="77">
                  <c:v>22235.029622562197</c:v>
                </c:pt>
                <c:pt idx="78">
                  <c:v>22319.025267269873</c:v>
                </c:pt>
                <c:pt idx="79">
                  <c:v>22403.138966816285</c:v>
                </c:pt>
                <c:pt idx="80">
                  <c:v>22487.370226207542</c:v>
                </c:pt>
                <c:pt idx="81">
                  <c:v>22571.718555265565</c:v>
                </c:pt>
                <c:pt idx="82">
                  <c:v>22656.183468554915</c:v>
                </c:pt>
                <c:pt idx="83">
                  <c:v>22740.764485311112</c:v>
                </c:pt>
                <c:pt idx="84">
                  <c:v>22825.461129370335</c:v>
                </c:pt>
                <c:pt idx="85">
                  <c:v>22910.272929100673</c:v>
                </c:pt>
                <c:pt idx="86">
                  <c:v>22995.199417334679</c:v>
                </c:pt>
                <c:pt idx="87">
                  <c:v>23080.240131303261</c:v>
                </c:pt>
                <c:pt idx="88">
                  <c:v>23165.394612571083</c:v>
                </c:pt>
                <c:pt idx="89">
                  <c:v>23250.662406973075</c:v>
                </c:pt>
                <c:pt idx="90">
                  <c:v>23336.043064552159</c:v>
                </c:pt>
                <c:pt idx="91">
                  <c:v>23421.536139498436</c:v>
                </c:pt>
                <c:pt idx="92">
                  <c:v>23507.141190089427</c:v>
                </c:pt>
                <c:pt idx="93">
                  <c:v>23592.857778631358</c:v>
                </c:pt>
                <c:pt idx="94">
                  <c:v>23678.685471401903</c:v>
                </c:pt>
                <c:pt idx="95">
                  <c:v>23764.62383859367</c:v>
                </c:pt>
                <c:pt idx="96">
                  <c:v>23850.672454259089</c:v>
                </c:pt>
                <c:pt idx="97">
                  <c:v>23936.830896256211</c:v>
                </c:pt>
                <c:pt idx="98">
                  <c:v>24023.098746195396</c:v>
                </c:pt>
                <c:pt idx="99">
                  <c:v>24109.475589387363</c:v>
                </c:pt>
                <c:pt idx="100">
                  <c:v>24195.961014791919</c:v>
                </c:pt>
                <c:pt idx="101">
                  <c:v>24282.554614967776</c:v>
                </c:pt>
                <c:pt idx="102">
                  <c:v>24369.255986023272</c:v>
                </c:pt>
                <c:pt idx="103">
                  <c:v>24456.06472756794</c:v>
                </c:pt>
                <c:pt idx="104">
                  <c:v>24542.980442665274</c:v>
                </c:pt>
                <c:pt idx="105">
                  <c:v>24630.002737785871</c:v>
                </c:pt>
                <c:pt idx="106">
                  <c:v>24717.131222761873</c:v>
                </c:pt>
                <c:pt idx="107">
                  <c:v>24804.365510741969</c:v>
                </c:pt>
                <c:pt idx="108">
                  <c:v>24891.705218147395</c:v>
                </c:pt>
                <c:pt idx="109">
                  <c:v>24979.149964628552</c:v>
                </c:pt>
                <c:pt idx="110">
                  <c:v>25066.699373022515</c:v>
                </c:pt>
                <c:pt idx="111">
                  <c:v>25154.353069311353</c:v>
                </c:pt>
                <c:pt idx="112">
                  <c:v>25242.110682581013</c:v>
                </c:pt>
                <c:pt idx="113">
                  <c:v>25329.971844981057</c:v>
                </c:pt>
                <c:pt idx="114">
                  <c:v>25417.936191685174</c:v>
                </c:pt>
                <c:pt idx="115">
                  <c:v>25506.003360852123</c:v>
                </c:pt>
                <c:pt idx="116">
                  <c:v>25594.172993587727</c:v>
                </c:pt>
                <c:pt idx="117">
                  <c:v>25682.444733907167</c:v>
                </c:pt>
                <c:pt idx="118">
                  <c:v>25770.818228698172</c:v>
                </c:pt>
                <c:pt idx="119">
                  <c:v>25859.293127684748</c:v>
                </c:pt>
                <c:pt idx="120">
                  <c:v>25947.869083391528</c:v>
                </c:pt>
                <c:pt idx="121">
                  <c:v>26036.545751108813</c:v>
                </c:pt>
                <c:pt idx="122">
                  <c:v>26125.322788857975</c:v>
                </c:pt>
                <c:pt idx="123">
                  <c:v>26214.199857357791</c:v>
                </c:pt>
                <c:pt idx="124">
                  <c:v>26303.176619991056</c:v>
                </c:pt>
                <c:pt idx="125">
                  <c:v>26392.252742771914</c:v>
                </c:pt>
                <c:pt idx="126">
                  <c:v>26481.427894313547</c:v>
                </c:pt>
                <c:pt idx="127">
                  <c:v>26570.70174579677</c:v>
                </c:pt>
                <c:pt idx="128">
                  <c:v>26660.073970938654</c:v>
                </c:pt>
                <c:pt idx="129">
                  <c:v>26749.544245962119</c:v>
                </c:pt>
                <c:pt idx="130">
                  <c:v>26839.112249565667</c:v>
                </c:pt>
                <c:pt idx="131">
                  <c:v>26928.777662893881</c:v>
                </c:pt>
                <c:pt idx="132">
                  <c:v>27018.540169508258</c:v>
                </c:pt>
                <c:pt idx="133">
                  <c:v>27108.399455358493</c:v>
                </c:pt>
                <c:pt idx="134">
                  <c:v>27198.355208754347</c:v>
                </c:pt>
                <c:pt idx="135">
                  <c:v>27288.407120337823</c:v>
                </c:pt>
                <c:pt idx="136">
                  <c:v>27378.554883055986</c:v>
                </c:pt>
                <c:pt idx="137">
                  <c:v>27468.798192133934</c:v>
                </c:pt>
                <c:pt idx="138">
                  <c:v>27559.136745048429</c:v>
                </c:pt>
                <c:pt idx="139">
                  <c:v>27649.570241501842</c:v>
                </c:pt>
                <c:pt idx="140">
                  <c:v>27740.098383396613</c:v>
                </c:pt>
                <c:pt idx="141">
                  <c:v>27830.720874809944</c:v>
                </c:pt>
                <c:pt idx="142">
                  <c:v>27921.437421968913</c:v>
                </c:pt>
                <c:pt idx="143">
                  <c:v>28012.247733226173</c:v>
                </c:pt>
                <c:pt idx="144">
                  <c:v>28103.151519035848</c:v>
                </c:pt>
                <c:pt idx="145">
                  <c:v>28194.148491929664</c:v>
                </c:pt>
                <c:pt idx="146">
                  <c:v>28285.23836649393</c:v>
                </c:pt>
                <c:pt idx="147">
                  <c:v>28376.420859346359</c:v>
                </c:pt>
                <c:pt idx="148">
                  <c:v>28467.695689113269</c:v>
                </c:pt>
                <c:pt idx="149">
                  <c:v>28559.062576407778</c:v>
                </c:pt>
                <c:pt idx="150">
                  <c:v>28650.521243807372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68-451E-927E-E0C2F1DA5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928303"/>
        <c:axId val="186122943"/>
      </c:lineChart>
      <c:catAx>
        <c:axId val="2199283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6122943"/>
        <c:crosses val="autoZero"/>
        <c:auto val="1"/>
        <c:lblAlgn val="ctr"/>
        <c:lblOffset val="100"/>
        <c:noMultiLvlLbl val="0"/>
      </c:catAx>
      <c:valAx>
        <c:axId val="186122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9928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596735</xdr:colOff>
      <xdr:row>15</xdr:row>
      <xdr:rowOff>26720</xdr:rowOff>
    </xdr:from>
    <xdr:to>
      <xdr:col>18</xdr:col>
      <xdr:colOff>10885</xdr:colOff>
      <xdr:row>30</xdr:row>
      <xdr:rowOff>185056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E7BA992F-7A05-4E11-B943-74828197D3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5938</xdr:colOff>
      <xdr:row>32</xdr:row>
      <xdr:rowOff>8905</xdr:rowOff>
    </xdr:from>
    <xdr:to>
      <xdr:col>18</xdr:col>
      <xdr:colOff>21772</xdr:colOff>
      <xdr:row>52</xdr:row>
      <xdr:rowOff>10885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943F408F-22DA-4388-B944-57D27D8A77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-1</xdr:colOff>
      <xdr:row>14</xdr:row>
      <xdr:rowOff>206828</xdr:rowOff>
    </xdr:from>
    <xdr:to>
      <xdr:col>27</xdr:col>
      <xdr:colOff>21770</xdr:colOff>
      <xdr:row>30</xdr:row>
      <xdr:rowOff>174170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653383AE-0A81-4DF9-9A2F-D01DAA2F2B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10885</xdr:colOff>
      <xdr:row>32</xdr:row>
      <xdr:rowOff>10884</xdr:rowOff>
    </xdr:from>
    <xdr:to>
      <xdr:col>27</xdr:col>
      <xdr:colOff>10885</xdr:colOff>
      <xdr:row>51</xdr:row>
      <xdr:rowOff>174171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889C5968-EA13-41D7-9DF3-F30A861FFD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591293</xdr:colOff>
      <xdr:row>53</xdr:row>
      <xdr:rowOff>0</xdr:rowOff>
    </xdr:from>
    <xdr:to>
      <xdr:col>18</xdr:col>
      <xdr:colOff>27709</xdr:colOff>
      <xdr:row>69</xdr:row>
      <xdr:rowOff>27709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687B3576-69A2-41C6-AF8D-2E9A3D065F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8FD23-AEFF-40D5-8435-78054A26C34F}">
  <dimension ref="A1:H169"/>
  <sheetViews>
    <sheetView tabSelected="1" zoomScale="71" zoomScaleNormal="70" workbookViewId="0">
      <selection activeCell="K10" sqref="K10"/>
    </sheetView>
  </sheetViews>
  <sheetFormatPr defaultRowHeight="14.4" x14ac:dyDescent="0.3"/>
  <cols>
    <col min="1" max="1" width="13.88671875" customWidth="1"/>
    <col min="2" max="2" width="21.6640625" customWidth="1"/>
    <col min="3" max="3" width="13.5546875" customWidth="1"/>
    <col min="4" max="4" width="18.88671875" customWidth="1"/>
    <col min="5" max="5" width="11" customWidth="1"/>
    <col min="6" max="6" width="13.44140625" customWidth="1"/>
    <col min="7" max="7" width="18.6640625" customWidth="1"/>
    <col min="8" max="8" width="19.44140625" customWidth="1"/>
  </cols>
  <sheetData>
    <row r="1" spans="1:8" ht="18" x14ac:dyDescent="0.35">
      <c r="A1" s="9" t="s">
        <v>0</v>
      </c>
      <c r="B1" s="9"/>
      <c r="C1" s="9"/>
      <c r="D1" s="9"/>
      <c r="E1" t="s">
        <v>31</v>
      </c>
    </row>
    <row r="2" spans="1:8" x14ac:dyDescent="0.3">
      <c r="A2" s="8" t="s">
        <v>1</v>
      </c>
      <c r="B2" s="8">
        <v>8</v>
      </c>
      <c r="E2" t="s">
        <v>32</v>
      </c>
      <c r="F2" t="s">
        <v>34</v>
      </c>
    </row>
    <row r="4" spans="1:8" x14ac:dyDescent="0.3">
      <c r="A4" s="1" t="s">
        <v>2</v>
      </c>
      <c r="B4" s="1">
        <f>14+0.5*B2</f>
        <v>18</v>
      </c>
      <c r="D4" s="8" t="s">
        <v>26</v>
      </c>
      <c r="E4" s="13">
        <f>1.5+0.1*8</f>
        <v>2.2999999999999998</v>
      </c>
    </row>
    <row r="5" spans="1:8" x14ac:dyDescent="0.3">
      <c r="A5" s="1" t="s">
        <v>3</v>
      </c>
      <c r="B5" s="1">
        <f>14+0.5*B2</f>
        <v>18</v>
      </c>
      <c r="D5" s="8" t="s">
        <v>29</v>
      </c>
      <c r="E5" s="13">
        <f>E4*B9</f>
        <v>575</v>
      </c>
      <c r="F5" t="s">
        <v>33</v>
      </c>
    </row>
    <row r="6" spans="1:8" x14ac:dyDescent="0.3">
      <c r="A6" s="1" t="s">
        <v>4</v>
      </c>
      <c r="B6" s="1">
        <f>90+2*B2</f>
        <v>106</v>
      </c>
    </row>
    <row r="7" spans="1:8" x14ac:dyDescent="0.3">
      <c r="A7" s="1" t="s">
        <v>5</v>
      </c>
      <c r="B7" s="1">
        <f>0.5</f>
        <v>0.5</v>
      </c>
    </row>
    <row r="8" spans="1:8" x14ac:dyDescent="0.3">
      <c r="A8" s="1" t="s">
        <v>6</v>
      </c>
      <c r="B8" s="1">
        <f>200</f>
        <v>200</v>
      </c>
      <c r="D8" s="8" t="s">
        <v>26</v>
      </c>
      <c r="E8" s="13">
        <f>1.5+0.1*8</f>
        <v>2.2999999999999998</v>
      </c>
    </row>
    <row r="9" spans="1:8" x14ac:dyDescent="0.3">
      <c r="A9" s="1" t="s">
        <v>7</v>
      </c>
      <c r="B9" s="1">
        <v>250</v>
      </c>
      <c r="D9" s="8" t="s">
        <v>17</v>
      </c>
      <c r="E9" s="1">
        <f>(B10/B8)*POWER(E5,B7)</f>
        <v>2.7576031259048138E-2</v>
      </c>
      <c r="F9" t="s">
        <v>30</v>
      </c>
    </row>
    <row r="10" spans="1:8" x14ac:dyDescent="0.3">
      <c r="A10" s="1" t="s">
        <v>8</v>
      </c>
      <c r="B10" s="1">
        <f>0.15+0.01*B2</f>
        <v>0.22999999999999998</v>
      </c>
      <c r="D10" s="8" t="s">
        <v>18</v>
      </c>
      <c r="E10" s="1">
        <f>E9*POWER(E8,B7)</f>
        <v>4.1821122055726814E-2</v>
      </c>
      <c r="F10" t="s">
        <v>30</v>
      </c>
    </row>
    <row r="11" spans="1:8" x14ac:dyDescent="0.3">
      <c r="A11" s="1" t="s">
        <v>9</v>
      </c>
      <c r="B11" s="1">
        <f>1-1/(3*B7)+((1-B7)/(10*B7*B7))</f>
        <v>0.53333333333333344</v>
      </c>
      <c r="D11" s="8" t="s">
        <v>27</v>
      </c>
      <c r="E11" s="1">
        <f>E10-E9</f>
        <v>1.4245090796678676E-2</v>
      </c>
      <c r="F11" t="s">
        <v>28</v>
      </c>
      <c r="H11" t="s">
        <v>30</v>
      </c>
    </row>
    <row r="12" spans="1:8" x14ac:dyDescent="0.3">
      <c r="A12" s="2" t="s">
        <v>10</v>
      </c>
      <c r="B12" s="1">
        <f>((2*B11*B6*B6*B6*B6)/100)*(SQRT((2*B4*B5)/(B4+B5)*(B8/B10)))</f>
        <v>168476571.8879725</v>
      </c>
    </row>
    <row r="13" spans="1:8" x14ac:dyDescent="0.3">
      <c r="A13" s="1" t="s">
        <v>11</v>
      </c>
      <c r="B13" s="1">
        <f>2*B11*SQRT(((2*B4*B5)/(B4+B5)))*POWER((B8/B10),(1/B7))</f>
        <v>3421915.6140596638</v>
      </c>
    </row>
    <row r="14" spans="1:8" x14ac:dyDescent="0.3">
      <c r="A14" s="1" t="s">
        <v>12</v>
      </c>
      <c r="B14" s="1">
        <f>(2+B7)/(2*B7)</f>
        <v>2.5</v>
      </c>
    </row>
    <row r="15" spans="1:8" ht="17.399999999999999" customHeight="1" x14ac:dyDescent="0.3"/>
    <row r="16" spans="1:8" ht="28.2" customHeight="1" x14ac:dyDescent="0.3">
      <c r="B16" s="10" t="s">
        <v>14</v>
      </c>
      <c r="C16" s="15" t="s">
        <v>15</v>
      </c>
      <c r="D16" s="15"/>
      <c r="E16" s="11" t="s">
        <v>19</v>
      </c>
      <c r="F16" s="15" t="s">
        <v>21</v>
      </c>
      <c r="G16" s="15"/>
      <c r="H16" s="11" t="s">
        <v>23</v>
      </c>
    </row>
    <row r="17" spans="1:8" x14ac:dyDescent="0.3">
      <c r="A17" s="7" t="s">
        <v>13</v>
      </c>
      <c r="B17" s="12" t="s">
        <v>16</v>
      </c>
      <c r="C17" s="12" t="s">
        <v>17</v>
      </c>
      <c r="D17" s="12" t="s">
        <v>18</v>
      </c>
      <c r="E17" s="12" t="s">
        <v>20</v>
      </c>
      <c r="F17" s="12" t="s">
        <v>22</v>
      </c>
      <c r="G17" s="12" t="s">
        <v>25</v>
      </c>
      <c r="H17" s="12" t="s">
        <v>24</v>
      </c>
    </row>
    <row r="18" spans="1:8" x14ac:dyDescent="0.3">
      <c r="A18" s="6">
        <v>1</v>
      </c>
      <c r="B18" t="e">
        <f>$B$12*POWER($B$9,((2-$B$7)/2))*((1+0.3*POWER(A18,((2-$B$7)/2)))/(POWER(A18,$B$7)-1))</f>
        <v>#DIV/0!</v>
      </c>
      <c r="C18" s="14">
        <f>($B$10/$B$8)*($B$9^$B$7)</f>
        <v>1.818309654596818E-2</v>
      </c>
      <c r="D18" s="14">
        <f>$C$18*POWER(A18,$B$7)</f>
        <v>1.818309654596818E-2</v>
      </c>
      <c r="E18" s="14">
        <f>D18-C18</f>
        <v>0</v>
      </c>
      <c r="F18" s="14">
        <f>$B$13*POWER((D18-E18),$B$14)</f>
        <v>152.55937722355591</v>
      </c>
      <c r="G18" s="14">
        <f>$B$13*POWER(D18,$B$14)</f>
        <v>152.55937722355591</v>
      </c>
      <c r="H18" s="14">
        <f>$B$6*(0.36*G18+0.64*F18)</f>
        <v>16171.293985696926</v>
      </c>
    </row>
    <row r="19" spans="1:8" x14ac:dyDescent="0.3">
      <c r="A19" s="3">
        <v>1.01</v>
      </c>
      <c r="B19" s="14">
        <f t="shared" ref="B19:B82" si="0">$B$12*POWER($B$9,((2-$B$7)/2))*((1+0.3*POWER(A19,((2-$B$7)/2)))/(POWER(A19,$B$7)-1))</f>
        <v>2765665412330.0874</v>
      </c>
      <c r="C19" s="14">
        <f t="shared" ref="C19:C82" si="1">($B$10/$B$8)*($B$9^$B$7)</f>
        <v>1.818309654596818E-2</v>
      </c>
      <c r="D19" s="14">
        <f t="shared" ref="D19:D82" si="2">$C$18*POWER(A19,$B$7)</f>
        <v>1.8273785869381307E-2</v>
      </c>
      <c r="E19" s="14">
        <f t="shared" ref="E19:E84" si="3">D19-C19</f>
        <v>9.0689323413127576E-5</v>
      </c>
      <c r="F19" s="14">
        <f t="shared" ref="F19:F82" si="4">$B$13*POWER((D19-E19),$B$14)</f>
        <v>152.55937722355591</v>
      </c>
      <c r="G19" s="14">
        <f t="shared" ref="G19:G82" si="5">$B$13*POWER(D19,$B$14)</f>
        <v>154.46874724569872</v>
      </c>
      <c r="H19" s="14">
        <f t="shared" ref="H19:H82" si="6">$B$6*(0.36*G19+0.64*F19)</f>
        <v>16244.155545741898</v>
      </c>
    </row>
    <row r="20" spans="1:8" x14ac:dyDescent="0.3">
      <c r="A20" s="3">
        <v>1.02</v>
      </c>
      <c r="B20" s="14">
        <f t="shared" si="0"/>
        <v>1388641875081.7346</v>
      </c>
      <c r="C20" s="14">
        <f t="shared" si="1"/>
        <v>1.818309654596818E-2</v>
      </c>
      <c r="D20" s="14">
        <f t="shared" si="2"/>
        <v>1.8364027336072009E-2</v>
      </c>
      <c r="E20" s="14">
        <f t="shared" si="3"/>
        <v>1.8093079010382887E-4</v>
      </c>
      <c r="F20" s="14">
        <f t="shared" si="4"/>
        <v>152.55937722355591</v>
      </c>
      <c r="G20" s="14">
        <f t="shared" si="5"/>
        <v>156.38284935303864</v>
      </c>
      <c r="H20" s="14">
        <f t="shared" si="6"/>
        <v>16317.197682157988</v>
      </c>
    </row>
    <row r="21" spans="1:8" x14ac:dyDescent="0.3">
      <c r="A21" s="3">
        <v>1.03</v>
      </c>
      <c r="B21" s="14">
        <f t="shared" si="0"/>
        <v>929626784213.66479</v>
      </c>
      <c r="C21" s="14">
        <f t="shared" si="1"/>
        <v>1.818309654596818E-2</v>
      </c>
      <c r="D21" s="14">
        <f t="shared" si="2"/>
        <v>1.8453827516263392E-2</v>
      </c>
      <c r="E21" s="14">
        <f t="shared" si="3"/>
        <v>2.7073097029521251E-4</v>
      </c>
      <c r="F21" s="14">
        <f t="shared" si="4"/>
        <v>152.55937722355591</v>
      </c>
      <c r="G21" s="14">
        <f t="shared" si="5"/>
        <v>158.30164870703322</v>
      </c>
      <c r="H21" s="14">
        <f t="shared" si="6"/>
        <v>16390.419065506423</v>
      </c>
    </row>
    <row r="22" spans="1:8" x14ac:dyDescent="0.3">
      <c r="A22" s="3">
        <v>1.04</v>
      </c>
      <c r="B22" s="14">
        <f t="shared" si="0"/>
        <v>700113898091.06128</v>
      </c>
      <c r="C22" s="14">
        <f t="shared" si="1"/>
        <v>1.818309654596818E-2</v>
      </c>
      <c r="D22" s="14">
        <f t="shared" si="2"/>
        <v>1.8543192821086664E-2</v>
      </c>
      <c r="E22" s="14">
        <f t="shared" si="3"/>
        <v>3.6009627511848427E-4</v>
      </c>
      <c r="F22" s="14">
        <f t="shared" si="4"/>
        <v>152.55937722355591</v>
      </c>
      <c r="G22" s="14">
        <f t="shared" si="5"/>
        <v>160.22511106180502</v>
      </c>
      <c r="H22" s="14">
        <f t="shared" si="6"/>
        <v>16463.818388964515</v>
      </c>
    </row>
    <row r="23" spans="1:8" x14ac:dyDescent="0.3">
      <c r="A23" s="3">
        <v>1.05</v>
      </c>
      <c r="B23" s="14">
        <f t="shared" si="0"/>
        <v>562401966531.5033</v>
      </c>
      <c r="C23" s="14">
        <f t="shared" si="1"/>
        <v>1.818309654596818E-2</v>
      </c>
      <c r="D23" s="14">
        <f t="shared" si="2"/>
        <v>1.8632129507922597E-2</v>
      </c>
      <c r="E23" s="14">
        <f t="shared" si="3"/>
        <v>4.4903296195441741E-4</v>
      </c>
      <c r="F23" s="14">
        <f t="shared" si="4"/>
        <v>152.55937722355591</v>
      </c>
      <c r="G23" s="14">
        <f t="shared" si="5"/>
        <v>162.15320274845124</v>
      </c>
      <c r="H23" s="14">
        <f t="shared" si="6"/>
        <v>16537.394367726934</v>
      </c>
    </row>
    <row r="24" spans="1:8" x14ac:dyDescent="0.3">
      <c r="A24" s="3">
        <v>1.06</v>
      </c>
      <c r="B24" s="14">
        <f t="shared" si="0"/>
        <v>470590571313.52094</v>
      </c>
      <c r="C24" s="14">
        <f t="shared" si="1"/>
        <v>1.818309654596818E-2</v>
      </c>
      <c r="D24" s="14">
        <f t="shared" si="2"/>
        <v>1.8720643685514661E-2</v>
      </c>
      <c r="E24" s="14">
        <f t="shared" si="3"/>
        <v>5.3754713954648134E-4</v>
      </c>
      <c r="F24" s="14">
        <f t="shared" si="4"/>
        <v>152.55937722355591</v>
      </c>
      <c r="G24" s="14">
        <f t="shared" si="5"/>
        <v>164.08589065991222</v>
      </c>
      <c r="H24" s="14">
        <f t="shared" si="6"/>
        <v>16611.145738428284</v>
      </c>
    </row>
    <row r="25" spans="1:8" x14ac:dyDescent="0.3">
      <c r="A25" s="3">
        <v>1.07</v>
      </c>
      <c r="B25" s="14">
        <f t="shared" si="0"/>
        <v>405008103390.20233</v>
      </c>
      <c r="C25" s="14">
        <f t="shared" si="1"/>
        <v>1.818309654596818E-2</v>
      </c>
      <c r="D25" s="14">
        <f t="shared" si="2"/>
        <v>1.8808741318865542E-2</v>
      </c>
      <c r="E25" s="14">
        <f t="shared" si="3"/>
        <v>6.2564477289736228E-4</v>
      </c>
      <c r="F25" s="14">
        <f t="shared" si="4"/>
        <v>152.55937722355591</v>
      </c>
      <c r="G25" s="14">
        <f t="shared" si="5"/>
        <v>166.02314223637774</v>
      </c>
      <c r="H25" s="14">
        <f t="shared" si="6"/>
        <v>16685.071258586209</v>
      </c>
    </row>
    <row r="26" spans="1:8" x14ac:dyDescent="0.3">
      <c r="A26" s="3">
        <v>1.08</v>
      </c>
      <c r="B26" s="14">
        <f t="shared" si="0"/>
        <v>355818757191.0235</v>
      </c>
      <c r="C26" s="14">
        <f t="shared" si="1"/>
        <v>1.818309654596818E-2</v>
      </c>
      <c r="D26" s="14">
        <f t="shared" si="2"/>
        <v>1.8896428233928231E-2</v>
      </c>
      <c r="E26" s="14">
        <f t="shared" si="3"/>
        <v>7.1333168796005111E-4</v>
      </c>
      <c r="F26" s="14">
        <f t="shared" si="4"/>
        <v>152.55937722355591</v>
      </c>
      <c r="G26" s="14">
        <f t="shared" si="5"/>
        <v>167.96492545120554</v>
      </c>
      <c r="H26" s="14">
        <f t="shared" si="6"/>
        <v>16759.169706064036</v>
      </c>
    </row>
    <row r="27" spans="1:8" x14ac:dyDescent="0.3">
      <c r="A27" s="3">
        <v>1.0900000000000001</v>
      </c>
      <c r="B27" s="14">
        <f t="shared" si="0"/>
        <v>317558195387.7713</v>
      </c>
      <c r="C27" s="14">
        <f t="shared" si="1"/>
        <v>1.818309654596818E-2</v>
      </c>
      <c r="D27" s="14">
        <f t="shared" si="2"/>
        <v>1.8983710122102055E-2</v>
      </c>
      <c r="E27" s="14">
        <f t="shared" si="3"/>
        <v>8.0061357613387535E-4</v>
      </c>
      <c r="F27" s="14">
        <f t="shared" si="4"/>
        <v>152.55937722355591</v>
      </c>
      <c r="G27" s="14">
        <f t="shared" si="5"/>
        <v>169.91120879732713</v>
      </c>
      <c r="H27" s="14">
        <f t="shared" si="6"/>
        <v>16833.439878552039</v>
      </c>
    </row>
    <row r="28" spans="1:8" x14ac:dyDescent="0.3">
      <c r="A28" s="3">
        <v>1.1000000000000001</v>
      </c>
      <c r="B28" s="14">
        <f t="shared" si="0"/>
        <v>286947814799.76941</v>
      </c>
      <c r="C28" s="14">
        <f t="shared" si="1"/>
        <v>1.818309654596818E-2</v>
      </c>
      <c r="D28" s="14">
        <f t="shared" si="2"/>
        <v>1.907059254454355E-2</v>
      </c>
      <c r="E28" s="14">
        <f t="shared" si="3"/>
        <v>8.8749599857537026E-4</v>
      </c>
      <c r="F28" s="14">
        <f t="shared" si="4"/>
        <v>152.55937722355591</v>
      </c>
      <c r="G28" s="14">
        <f t="shared" si="5"/>
        <v>171.86196127412578</v>
      </c>
      <c r="H28" s="14">
        <f t="shared" si="6"/>
        <v>16907.880593066675</v>
      </c>
    </row>
    <row r="29" spans="1:8" x14ac:dyDescent="0.3">
      <c r="A29" s="3">
        <v>1.1100000000000001</v>
      </c>
      <c r="B29" s="14">
        <f t="shared" si="0"/>
        <v>261901230895.27625</v>
      </c>
      <c r="C29" s="14">
        <f t="shared" si="1"/>
        <v>1.818309654596818E-2</v>
      </c>
      <c r="D29" s="14">
        <f t="shared" si="2"/>
        <v>1.9157080936301332E-2</v>
      </c>
      <c r="E29" s="14">
        <f t="shared" si="3"/>
        <v>9.7398439033315187E-4</v>
      </c>
      <c r="F29" s="14">
        <f t="shared" si="4"/>
        <v>152.55937722355591</v>
      </c>
      <c r="G29" s="14">
        <f t="shared" si="5"/>
        <v>173.81715237475734</v>
      </c>
      <c r="H29" s="14">
        <f t="shared" si="6"/>
        <v>16982.490685466772</v>
      </c>
    </row>
    <row r="30" spans="1:8" x14ac:dyDescent="0.3">
      <c r="A30" s="3">
        <v>1.1200000000000001</v>
      </c>
      <c r="B30" s="14">
        <f t="shared" si="0"/>
        <v>241027520041.31177</v>
      </c>
      <c r="C30" s="14">
        <f t="shared" si="1"/>
        <v>1.818309654596818E-2</v>
      </c>
      <c r="D30" s="14">
        <f t="shared" si="2"/>
        <v>1.9243180610283739E-2</v>
      </c>
      <c r="E30" s="14">
        <f t="shared" si="3"/>
        <v>1.0600840643155592E-3</v>
      </c>
      <c r="F30" s="14">
        <f t="shared" si="4"/>
        <v>152.55937722355591</v>
      </c>
      <c r="G30" s="14">
        <f t="shared" si="5"/>
        <v>175.77675207390527</v>
      </c>
      <c r="H30" s="14">
        <f t="shared" si="6"/>
        <v>17057.269009986259</v>
      </c>
    </row>
    <row r="31" spans="1:8" x14ac:dyDescent="0.3">
      <c r="A31" s="3">
        <v>1.1299999999999999</v>
      </c>
      <c r="B31" s="14">
        <f t="shared" si="0"/>
        <v>223363734560.51392</v>
      </c>
      <c r="C31" s="14">
        <f t="shared" si="1"/>
        <v>1.818309654596818E-2</v>
      </c>
      <c r="D31" s="14">
        <f t="shared" si="2"/>
        <v>1.932889676106735E-2</v>
      </c>
      <c r="E31" s="14">
        <f t="shared" si="3"/>
        <v>1.14580021509917E-3</v>
      </c>
      <c r="F31" s="14">
        <f t="shared" si="4"/>
        <v>152.55937722355591</v>
      </c>
      <c r="G31" s="14">
        <f t="shared" si="5"/>
        <v>177.7407308159413</v>
      </c>
      <c r="H31" s="14">
        <f t="shared" si="6"/>
        <v>17132.214438782357</v>
      </c>
    </row>
    <row r="32" spans="1:8" x14ac:dyDescent="0.3">
      <c r="A32" s="3">
        <v>1.1399999999999999</v>
      </c>
      <c r="B32" s="14">
        <f t="shared" si="0"/>
        <v>208222054191.51761</v>
      </c>
      <c r="C32" s="14">
        <f t="shared" si="1"/>
        <v>1.818309654596818E-2</v>
      </c>
      <c r="D32" s="14">
        <f t="shared" si="2"/>
        <v>1.941423446855425E-2</v>
      </c>
      <c r="E32" s="14">
        <f t="shared" si="3"/>
        <v>1.2311379225860702E-3</v>
      </c>
      <c r="F32" s="14">
        <f t="shared" si="4"/>
        <v>152.55937722355591</v>
      </c>
      <c r="G32" s="14">
        <f t="shared" si="5"/>
        <v>179.70905950348285</v>
      </c>
      <c r="H32" s="14">
        <f t="shared" si="6"/>
        <v>17207.325861498939</v>
      </c>
    </row>
    <row r="33" spans="1:8" x14ac:dyDescent="0.3">
      <c r="A33" s="3">
        <v>1.1499999999999999</v>
      </c>
      <c r="B33" s="14">
        <f t="shared" si="0"/>
        <v>195098076964.60562</v>
      </c>
      <c r="C33" s="14">
        <f t="shared" si="1"/>
        <v>1.818309654596818E-2</v>
      </c>
      <c r="D33" s="14">
        <f t="shared" si="2"/>
        <v>1.9499198701485147E-2</v>
      </c>
      <c r="E33" s="14">
        <f t="shared" si="3"/>
        <v>1.3161021555169669E-3</v>
      </c>
      <c r="F33" s="14">
        <f t="shared" si="4"/>
        <v>152.55937722355591</v>
      </c>
      <c r="G33" s="14">
        <f t="shared" si="5"/>
        <v>181.68170948632678</v>
      </c>
      <c r="H33" s="14">
        <f t="shared" si="6"/>
        <v>17282.602184844265</v>
      </c>
    </row>
    <row r="34" spans="1:8" x14ac:dyDescent="0.3">
      <c r="A34" s="3">
        <v>1.1599999999999999</v>
      </c>
      <c r="B34" s="14">
        <f t="shared" si="0"/>
        <v>183613500998.44992</v>
      </c>
      <c r="C34" s="14">
        <f t="shared" si="1"/>
        <v>1.818309654596818E-2</v>
      </c>
      <c r="D34" s="14">
        <f t="shared" si="2"/>
        <v>1.9583794320815359E-2</v>
      </c>
      <c r="E34" s="14">
        <f t="shared" si="3"/>
        <v>1.4006977748471788E-3</v>
      </c>
      <c r="F34" s="14">
        <f t="shared" si="4"/>
        <v>152.55937722355591</v>
      </c>
      <c r="G34" s="14">
        <f t="shared" si="5"/>
        <v>183.65865255074183</v>
      </c>
      <c r="H34" s="14">
        <f t="shared" si="6"/>
        <v>17358.04233218234</v>
      </c>
    </row>
    <row r="35" spans="1:8" x14ac:dyDescent="0.3">
      <c r="A35" s="3">
        <v>1.17</v>
      </c>
      <c r="B35" s="14">
        <f t="shared" si="0"/>
        <v>173479036250.47519</v>
      </c>
      <c r="C35" s="14">
        <f>($B$10/$B$8)*($B$9^$B$7)</f>
        <v>1.818309654596818E-2</v>
      </c>
      <c r="D35" s="14">
        <f t="shared" si="2"/>
        <v>1.9668026082960127E-2</v>
      </c>
      <c r="E35" s="14">
        <f t="shared" si="3"/>
        <v>1.4849295369919469E-3</v>
      </c>
      <c r="F35" s="14">
        <f t="shared" si="4"/>
        <v>152.55937722355591</v>
      </c>
      <c r="G35" s="14">
        <f t="shared" si="5"/>
        <v>185.63986090911109</v>
      </c>
      <c r="H35" s="14">
        <f t="shared" si="6"/>
        <v>17433.645243137715</v>
      </c>
    </row>
    <row r="36" spans="1:8" x14ac:dyDescent="0.3">
      <c r="A36" s="3">
        <v>1.18</v>
      </c>
      <c r="B36" s="14">
        <f t="shared" si="0"/>
        <v>164469679016.67496</v>
      </c>
      <c r="C36" s="14">
        <f t="shared" si="1"/>
        <v>1.818309654596818E-2</v>
      </c>
      <c r="D36" s="14">
        <f t="shared" si="2"/>
        <v>1.9751898642915315E-2</v>
      </c>
      <c r="E36" s="14">
        <f t="shared" si="3"/>
        <v>1.5688020969471354E-3</v>
      </c>
      <c r="F36" s="14">
        <f t="shared" si="4"/>
        <v>152.55937722355591</v>
      </c>
      <c r="G36" s="14">
        <f t="shared" si="5"/>
        <v>187.62530718990428</v>
      </c>
      <c r="H36" s="14">
        <f t="shared" si="6"/>
        <v>17509.409873212779</v>
      </c>
    </row>
    <row r="37" spans="1:8" x14ac:dyDescent="0.3">
      <c r="A37" s="3">
        <v>1.19</v>
      </c>
      <c r="B37" s="14">
        <f t="shared" si="0"/>
        <v>156407794483.73157</v>
      </c>
      <c r="C37" s="14">
        <f t="shared" si="1"/>
        <v>1.818309654596818E-2</v>
      </c>
      <c r="D37" s="14">
        <f t="shared" si="2"/>
        <v>1.9835416557259389E-2</v>
      </c>
      <c r="E37" s="14">
        <f t="shared" si="3"/>
        <v>1.6523200112912098E-3</v>
      </c>
      <c r="F37" s="14">
        <f t="shared" si="4"/>
        <v>152.55937722355591</v>
      </c>
      <c r="G37" s="14">
        <f t="shared" si="5"/>
        <v>189.61496442797142</v>
      </c>
      <c r="H37" s="14">
        <f t="shared" si="6"/>
        <v>17585.335193417424</v>
      </c>
    </row>
    <row r="38" spans="1:8" x14ac:dyDescent="0.3">
      <c r="A38" s="3">
        <v>1.2</v>
      </c>
      <c r="B38" s="14">
        <f t="shared" si="0"/>
        <v>149151274515.15164</v>
      </c>
      <c r="C38" s="14">
        <f t="shared" si="1"/>
        <v>1.818309654596818E-2</v>
      </c>
      <c r="D38" s="14">
        <f t="shared" si="2"/>
        <v>1.9918584287042084E-2</v>
      </c>
      <c r="E38" s="14">
        <f t="shared" si="3"/>
        <v>1.7354877410739045E-3</v>
      </c>
      <c r="F38" s="14">
        <f t="shared" si="4"/>
        <v>152.55937722355591</v>
      </c>
      <c r="G38" s="14">
        <f t="shared" si="5"/>
        <v>191.60880605513933</v>
      </c>
      <c r="H38" s="14">
        <f t="shared" si="6"/>
        <v>17661.420189910154</v>
      </c>
    </row>
    <row r="39" spans="1:8" x14ac:dyDescent="0.3">
      <c r="A39" s="3">
        <v>1.21</v>
      </c>
      <c r="B39" s="14">
        <f t="shared" si="0"/>
        <v>142585078926.75809</v>
      </c>
      <c r="C39" s="14">
        <f t="shared" si="1"/>
        <v>1.818309654596818E-2</v>
      </c>
      <c r="D39" s="14">
        <f t="shared" si="2"/>
        <v>2.0001406200564998E-2</v>
      </c>
      <c r="E39" s="14">
        <f t="shared" si="3"/>
        <v>1.8183096545968183E-3</v>
      </c>
      <c r="F39" s="14">
        <f t="shared" si="4"/>
        <v>152.55937722355591</v>
      </c>
      <c r="G39" s="14">
        <f t="shared" si="5"/>
        <v>193.60680589110632</v>
      </c>
      <c r="H39" s="14">
        <f t="shared" si="6"/>
        <v>17737.66386365065</v>
      </c>
    </row>
    <row r="40" spans="1:8" x14ac:dyDescent="0.3">
      <c r="A40" s="3">
        <v>1.22</v>
      </c>
      <c r="B40" s="14">
        <f t="shared" si="0"/>
        <v>136615083686.76349</v>
      </c>
      <c r="C40" s="14">
        <f t="shared" si="1"/>
        <v>1.818309654596818E-2</v>
      </c>
      <c r="D40" s="14">
        <f t="shared" si="2"/>
        <v>2.0083886576058925E-2</v>
      </c>
      <c r="E40" s="14">
        <f t="shared" si="3"/>
        <v>1.9007900300907453E-3</v>
      </c>
      <c r="F40" s="14">
        <f t="shared" si="4"/>
        <v>152.55937722355591</v>
      </c>
      <c r="G40" s="14">
        <f t="shared" si="5"/>
        <v>195.60893813461553</v>
      </c>
      <c r="H40" s="14">
        <f t="shared" si="6"/>
        <v>17814.065230062963</v>
      </c>
    </row>
    <row r="41" spans="1:8" x14ac:dyDescent="0.3">
      <c r="A41" s="3">
        <v>1.23</v>
      </c>
      <c r="B41" s="14">
        <f t="shared" si="0"/>
        <v>131163533932.94708</v>
      </c>
      <c r="C41" s="14">
        <f t="shared" si="1"/>
        <v>1.818309654596818E-2</v>
      </c>
      <c r="D41" s="14">
        <f t="shared" si="2"/>
        <v>2.0166029604262704E-2</v>
      </c>
      <c r="E41" s="14">
        <f t="shared" si="3"/>
        <v>1.9829330582945247E-3</v>
      </c>
      <c r="F41" s="14">
        <f t="shared" si="4"/>
        <v>152.55937722355591</v>
      </c>
      <c r="G41" s="14">
        <f t="shared" si="5"/>
        <v>197.61517735490355</v>
      </c>
      <c r="H41" s="14">
        <f t="shared" si="6"/>
        <v>17890.623318709153</v>
      </c>
    </row>
    <row r="42" spans="1:8" x14ac:dyDescent="0.3">
      <c r="A42" s="3">
        <v>1.24</v>
      </c>
      <c r="B42" s="14">
        <f t="shared" si="0"/>
        <v>126165633735.29948</v>
      </c>
      <c r="C42" s="14">
        <f t="shared" si="1"/>
        <v>1.818309654596818E-2</v>
      </c>
      <c r="D42" s="14">
        <f t="shared" si="2"/>
        <v>2.0247839390907858E-2</v>
      </c>
      <c r="E42" s="14">
        <f t="shared" si="3"/>
        <v>2.0647428449396786E-3</v>
      </c>
      <c r="F42" s="14">
        <f t="shared" si="4"/>
        <v>152.55937722355591</v>
      </c>
      <c r="G42" s="14">
        <f t="shared" si="5"/>
        <v>199.62549848340709</v>
      </c>
      <c r="H42" s="14">
        <f t="shared" si="6"/>
        <v>17967.33717297285</v>
      </c>
    </row>
    <row r="43" spans="1:8" x14ac:dyDescent="0.3">
      <c r="A43" s="3">
        <v>1.25</v>
      </c>
      <c r="B43" s="14">
        <f t="shared" si="0"/>
        <v>121566954315.41068</v>
      </c>
      <c r="C43" s="14">
        <f t="shared" si="1"/>
        <v>1.818309654596818E-2</v>
      </c>
      <c r="D43" s="14">
        <f t="shared" si="2"/>
        <v>2.0329319959113242E-2</v>
      </c>
      <c r="E43" s="14">
        <f t="shared" si="3"/>
        <v>2.1462234131450625E-3</v>
      </c>
      <c r="F43" s="14">
        <f t="shared" si="4"/>
        <v>152.55937722355591</v>
      </c>
      <c r="G43" s="14">
        <f t="shared" si="5"/>
        <v>201.63987680572129</v>
      </c>
      <c r="H43" s="14">
        <f t="shared" si="6"/>
        <v>18044.205849752358</v>
      </c>
    </row>
    <row r="44" spans="1:8" x14ac:dyDescent="0.3">
      <c r="A44" s="3">
        <v>1.26</v>
      </c>
      <c r="B44" s="14">
        <f t="shared" si="0"/>
        <v>117321440368.8712</v>
      </c>
      <c r="C44" s="14">
        <f t="shared" si="1"/>
        <v>1.818309654596818E-2</v>
      </c>
      <c r="D44" s="14">
        <f t="shared" si="2"/>
        <v>2.0410475251693674E-2</v>
      </c>
      <c r="E44" s="14">
        <f t="shared" si="3"/>
        <v>2.227378705725494E-3</v>
      </c>
      <c r="F44" s="14">
        <f t="shared" si="4"/>
        <v>152.55937722355591</v>
      </c>
      <c r="G44" s="14">
        <f t="shared" si="5"/>
        <v>203.65828795380219</v>
      </c>
      <c r="H44" s="14">
        <f t="shared" si="6"/>
        <v>18121.228419163126</v>
      </c>
    </row>
    <row r="45" spans="1:8" x14ac:dyDescent="0.3">
      <c r="A45" s="3">
        <v>1.27</v>
      </c>
      <c r="B45" s="14">
        <f t="shared" si="0"/>
        <v>113389859426.95407</v>
      </c>
      <c r="C45" s="14">
        <f t="shared" si="1"/>
        <v>1.818309654596818E-2</v>
      </c>
      <c r="D45" s="14">
        <f t="shared" si="2"/>
        <v>2.0491309133386277E-2</v>
      </c>
      <c r="E45" s="14">
        <f t="shared" si="3"/>
        <v>2.3082125874180973E-3</v>
      </c>
      <c r="F45" s="14">
        <f t="shared" si="4"/>
        <v>152.55937722355591</v>
      </c>
      <c r="G45" s="14">
        <f t="shared" si="5"/>
        <v>205.68070789839655</v>
      </c>
      <c r="H45" s="14">
        <f t="shared" si="6"/>
        <v>18198.40396424885</v>
      </c>
    </row>
    <row r="46" spans="1:8" x14ac:dyDescent="0.3">
      <c r="A46" s="3">
        <v>1.28</v>
      </c>
      <c r="B46" s="14">
        <f t="shared" si="0"/>
        <v>109738583497.76244</v>
      </c>
      <c r="C46" s="14">
        <f t="shared" si="1"/>
        <v>1.818309654596818E-2</v>
      </c>
      <c r="D46" s="14">
        <f t="shared" si="2"/>
        <v>2.0571825392998063E-2</v>
      </c>
      <c r="E46" s="14">
        <f t="shared" si="3"/>
        <v>2.3887288470298834E-3</v>
      </c>
      <c r="F46" s="14">
        <f t="shared" si="4"/>
        <v>152.55937722355591</v>
      </c>
      <c r="G46" s="14">
        <f t="shared" si="5"/>
        <v>207.70711294170138</v>
      </c>
      <c r="H46" s="14">
        <f t="shared" si="6"/>
        <v>18275.731580701358</v>
      </c>
    </row>
    <row r="47" spans="1:8" x14ac:dyDescent="0.3">
      <c r="A47" s="3">
        <v>1.29</v>
      </c>
      <c r="B47" s="14">
        <f t="shared" si="0"/>
        <v>106338622781.46404</v>
      </c>
      <c r="C47" s="14">
        <f t="shared" si="1"/>
        <v>1.818309654596818E-2</v>
      </c>
      <c r="D47" s="14">
        <f t="shared" si="2"/>
        <v>2.0652027745478162E-2</v>
      </c>
      <c r="E47" s="14">
        <f t="shared" si="3"/>
        <v>2.468931199509982E-3</v>
      </c>
      <c r="F47" s="14">
        <f t="shared" si="4"/>
        <v>152.55937722355591</v>
      </c>
      <c r="G47" s="14">
        <f t="shared" si="5"/>
        <v>209.73747971023269</v>
      </c>
      <c r="H47" s="14">
        <f t="shared" si="6"/>
        <v>18353.210376588515</v>
      </c>
    </row>
    <row r="48" spans="1:8" x14ac:dyDescent="0.3">
      <c r="A48" s="3">
        <v>1.3</v>
      </c>
      <c r="B48" s="14">
        <f t="shared" si="0"/>
        <v>103164852642.32932</v>
      </c>
      <c r="C48" s="14">
        <f t="shared" si="1"/>
        <v>1.818309654596818E-2</v>
      </c>
      <c r="D48" s="14">
        <f t="shared" si="2"/>
        <v>2.073191983391794E-2</v>
      </c>
      <c r="E48" s="14">
        <f t="shared" si="3"/>
        <v>2.5488232879497599E-3</v>
      </c>
      <c r="F48" s="14">
        <f t="shared" si="4"/>
        <v>152.55937722355591</v>
      </c>
      <c r="G48" s="14">
        <f t="shared" si="5"/>
        <v>211.77178514790737</v>
      </c>
      <c r="H48" s="14">
        <f t="shared" si="6"/>
        <v>18430.839472090178</v>
      </c>
    </row>
    <row r="49" spans="1:8" x14ac:dyDescent="0.3">
      <c r="A49" s="3">
        <v>1.31</v>
      </c>
      <c r="B49" s="14">
        <f t="shared" si="0"/>
        <v>100195390198.95009</v>
      </c>
      <c r="C49" s="14">
        <f t="shared" si="1"/>
        <v>1.818309654596818E-2</v>
      </c>
      <c r="D49" s="14">
        <f t="shared" si="2"/>
        <v>2.0811505231481935E-2</v>
      </c>
      <c r="E49" s="14">
        <f t="shared" si="3"/>
        <v>2.6284086855137556E-3</v>
      </c>
      <c r="F49" s="14">
        <f>$B$13*POWER((D49-E49),$B$14)</f>
        <v>152.55937722355591</v>
      </c>
      <c r="G49" s="14">
        <f t="shared" si="5"/>
        <v>213.81000650931887</v>
      </c>
      <c r="H49" s="14">
        <f t="shared" si="6"/>
        <v>18508.61799924164</v>
      </c>
    </row>
    <row r="50" spans="1:8" x14ac:dyDescent="0.3">
      <c r="A50" s="3">
        <v>1.32</v>
      </c>
      <c r="B50" s="14">
        <f t="shared" si="0"/>
        <v>97411087803.662857</v>
      </c>
      <c r="C50" s="14">
        <f>($B$10/$B$8)*($B$9^$B$7)</f>
        <v>1.818309654596818E-2</v>
      </c>
      <c r="D50" s="14">
        <f t="shared" si="2"/>
        <v>2.089078744327269E-2</v>
      </c>
      <c r="E50" s="14">
        <f t="shared" si="3"/>
        <v>2.7076908973045107E-3</v>
      </c>
      <c r="F50" s="14">
        <f t="shared" si="4"/>
        <v>152.55937722355591</v>
      </c>
      <c r="G50" s="14">
        <f t="shared" si="5"/>
        <v>215.85212135321424</v>
      </c>
      <c r="H50" s="14">
        <f t="shared" si="6"/>
        <v>18586.545101684689</v>
      </c>
    </row>
    <row r="51" spans="1:8" x14ac:dyDescent="0.3">
      <c r="A51" s="3">
        <v>1.33</v>
      </c>
      <c r="B51" s="14">
        <f t="shared" si="0"/>
        <v>94795118616.506241</v>
      </c>
      <c r="C51" s="14">
        <f t="shared" si="1"/>
        <v>1.818309654596818E-2</v>
      </c>
      <c r="D51" s="14">
        <f t="shared" si="2"/>
        <v>2.0969769908132038E-2</v>
      </c>
      <c r="E51" s="14">
        <f t="shared" si="3"/>
        <v>2.7866733621638579E-3</v>
      </c>
      <c r="F51" s="14">
        <f t="shared" si="4"/>
        <v>152.55937722355591</v>
      </c>
      <c r="G51" s="14">
        <f t="shared" si="5"/>
        <v>217.89810753614489</v>
      </c>
      <c r="H51" s="14">
        <f t="shared" si="6"/>
        <v>18664.619934425322</v>
      </c>
    </row>
    <row r="52" spans="1:8" x14ac:dyDescent="0.3">
      <c r="A52" s="3">
        <v>1.34</v>
      </c>
      <c r="B52" s="14">
        <f t="shared" si="0"/>
        <v>92332635313.075516</v>
      </c>
      <c r="C52" s="14">
        <f t="shared" si="1"/>
        <v>1.818309654596818E-2</v>
      </c>
      <c r="D52" s="14">
        <f t="shared" si="2"/>
        <v>2.1048456000381594E-2</v>
      </c>
      <c r="E52" s="14">
        <f>D52-C52</f>
        <v>2.8653594544134145E-3</v>
      </c>
      <c r="F52" s="14">
        <f t="shared" si="4"/>
        <v>152.55937722355591</v>
      </c>
      <c r="G52" s="14">
        <f t="shared" si="5"/>
        <v>219.94794320630743</v>
      </c>
      <c r="H52" s="14">
        <f t="shared" si="6"/>
        <v>18742.841663598723</v>
      </c>
    </row>
    <row r="53" spans="1:8" x14ac:dyDescent="0.3">
      <c r="A53" s="3">
        <v>1.35</v>
      </c>
      <c r="B53" s="14">
        <f t="shared" si="0"/>
        <v>90010487299.49968</v>
      </c>
      <c r="C53" s="14">
        <f t="shared" si="1"/>
        <v>1.818309654596818E-2</v>
      </c>
      <c r="D53" s="14">
        <f t="shared" si="2"/>
        <v>2.1126849031504909E-2</v>
      </c>
      <c r="E53" s="14">
        <f t="shared" si="3"/>
        <v>2.9437524855367297E-3</v>
      </c>
      <c r="F53" s="14">
        <f t="shared" si="4"/>
        <v>152.55937722355591</v>
      </c>
      <c r="G53" s="14">
        <f t="shared" si="5"/>
        <v>222.00160679755149</v>
      </c>
      <c r="H53" s="14">
        <f t="shared" si="6"/>
        <v>18821.209466240598</v>
      </c>
    </row>
    <row r="54" spans="1:8" x14ac:dyDescent="0.3">
      <c r="A54" s="3">
        <v>1.36</v>
      </c>
      <c r="B54" s="14">
        <f t="shared" si="0"/>
        <v>87816985058.160385</v>
      </c>
      <c r="C54" s="14">
        <f t="shared" si="1"/>
        <v>1.818309654596818E-2</v>
      </c>
      <c r="D54" s="14">
        <f t="shared" si="2"/>
        <v>2.1204952251773639E-2</v>
      </c>
      <c r="E54" s="14">
        <f t="shared" si="3"/>
        <v>3.0218557058054596E-3</v>
      </c>
      <c r="F54" s="14">
        <f t="shared" si="4"/>
        <v>152.55937722355591</v>
      </c>
      <c r="G54" s="14">
        <f t="shared" si="5"/>
        <v>224.05907702355432</v>
      </c>
      <c r="H54" s="14">
        <f t="shared" si="6"/>
        <v>18899.722530064864</v>
      </c>
    </row>
    <row r="55" spans="1:8" x14ac:dyDescent="0.3">
      <c r="A55" s="3">
        <v>1.37</v>
      </c>
      <c r="B55" s="14">
        <f t="shared" si="0"/>
        <v>85741702707.530167</v>
      </c>
      <c r="C55" s="14">
        <f t="shared" si="1"/>
        <v>1.818309654596818E-2</v>
      </c>
      <c r="D55" s="14">
        <f t="shared" si="2"/>
        <v>2.1282768851820007E-2</v>
      </c>
      <c r="E55" s="14">
        <f t="shared" si="3"/>
        <v>3.0996723058518277E-3</v>
      </c>
      <c r="F55" s="14">
        <f t="shared" si="4"/>
        <v>152.55937722355591</v>
      </c>
      <c r="G55" s="14">
        <f t="shared" si="5"/>
        <v>226.12033287215823</v>
      </c>
      <c r="H55" s="14">
        <f t="shared" si="6"/>
        <v>18978.380053247591</v>
      </c>
    </row>
    <row r="56" spans="1:8" x14ac:dyDescent="0.3">
      <c r="A56" s="3">
        <v>1.38</v>
      </c>
      <c r="B56" s="14">
        <f t="shared" si="0"/>
        <v>83775311736.68895</v>
      </c>
      <c r="C56" s="14">
        <f t="shared" si="1"/>
        <v>1.818309654596818E-2</v>
      </c>
      <c r="D56" s="14">
        <f t="shared" si="2"/>
        <v>2.1360301964157714E-2</v>
      </c>
      <c r="E56" s="14">
        <f t="shared" si="3"/>
        <v>3.177205418189534E-3</v>
      </c>
      <c r="F56" s="14">
        <f t="shared" si="4"/>
        <v>152.55937722355591</v>
      </c>
      <c r="G56" s="14">
        <f t="shared" si="5"/>
        <v>228.18535359986106</v>
      </c>
      <c r="H56" s="14">
        <f t="shared" si="6"/>
        <v>19057.181244216732</v>
      </c>
    </row>
    <row r="57" spans="1:8" x14ac:dyDescent="0.3">
      <c r="A57" s="3">
        <v>1.39</v>
      </c>
      <c r="B57" s="14">
        <f t="shared" si="0"/>
        <v>81909440319.069168</v>
      </c>
      <c r="C57" s="14">
        <f t="shared" si="1"/>
        <v>1.818309654596818E-2</v>
      </c>
      <c r="D57" s="14">
        <f t="shared" si="2"/>
        <v>2.1437554664653337E-2</v>
      </c>
      <c r="E57" s="14">
        <f t="shared" si="3"/>
        <v>3.2544581186851572E-3</v>
      </c>
      <c r="F57" s="14">
        <f t="shared" si="4"/>
        <v>152.55937722355591</v>
      </c>
      <c r="G57" s="14">
        <f t="shared" si="5"/>
        <v>230.25411872645901</v>
      </c>
      <c r="H57" s="14">
        <f t="shared" si="6"/>
        <v>19136.125321447707</v>
      </c>
    </row>
    <row r="58" spans="1:8" x14ac:dyDescent="0.3">
      <c r="A58" s="3">
        <v>1.4</v>
      </c>
      <c r="B58" s="14">
        <f t="shared" si="0"/>
        <v>80136553729.06514</v>
      </c>
      <c r="C58" s="14">
        <f t="shared" si="1"/>
        <v>1.818309654596818E-2</v>
      </c>
      <c r="D58" s="14">
        <f t="shared" si="2"/>
        <v>2.1514529973950161E-2</v>
      </c>
      <c r="E58" s="14">
        <f t="shared" si="3"/>
        <v>3.3314334279819814E-3</v>
      </c>
      <c r="F58" s="14">
        <f t="shared" si="4"/>
        <v>152.55937722355591</v>
      </c>
      <c r="G58" s="14">
        <f t="shared" si="5"/>
        <v>232.32660802982974</v>
      </c>
      <c r="H58" s="14">
        <f t="shared" si="6"/>
        <v>19215.211513264334</v>
      </c>
    </row>
    <row r="59" spans="1:8" x14ac:dyDescent="0.3">
      <c r="A59" s="3">
        <v>1.41</v>
      </c>
      <c r="B59" s="14">
        <f t="shared" si="0"/>
        <v>78449852258.583267</v>
      </c>
      <c r="C59" s="14">
        <f t="shared" si="1"/>
        <v>1.818309654596818E-2</v>
      </c>
      <c r="D59" s="14">
        <f t="shared" si="2"/>
        <v>2.1591230858846372E-2</v>
      </c>
      <c r="E59" s="14">
        <f t="shared" si="3"/>
        <v>3.4081343128781923E-3</v>
      </c>
      <c r="F59" s="14">
        <f t="shared" si="4"/>
        <v>152.55937722355591</v>
      </c>
      <c r="G59" s="14">
        <f t="shared" si="5"/>
        <v>234.40280154086221</v>
      </c>
      <c r="H59" s="14">
        <f t="shared" si="6"/>
        <v>19294.439057645337</v>
      </c>
    </row>
    <row r="60" spans="1:8" x14ac:dyDescent="0.3">
      <c r="A60" s="3">
        <v>1.42</v>
      </c>
      <c r="B60" s="14">
        <f t="shared" si="0"/>
        <v>76843183716.878204</v>
      </c>
      <c r="C60" s="14">
        <f t="shared" si="1"/>
        <v>1.818309654596818E-2</v>
      </c>
      <c r="D60" s="14">
        <f t="shared" si="2"/>
        <v>2.1667660233629284E-2</v>
      </c>
      <c r="E60" s="14">
        <f t="shared" si="3"/>
        <v>3.4845636876611047E-3</v>
      </c>
      <c r="F60" s="14">
        <f t="shared" si="4"/>
        <v>152.55937722355591</v>
      </c>
      <c r="G60" s="14">
        <f t="shared" si="5"/>
        <v>236.48267953851348</v>
      </c>
      <c r="H60" s="14">
        <f t="shared" si="6"/>
        <v>19373.807202035707</v>
      </c>
    </row>
    <row r="61" spans="1:8" x14ac:dyDescent="0.3">
      <c r="A61" s="3">
        <v>1.43</v>
      </c>
      <c r="B61" s="14">
        <f t="shared" si="0"/>
        <v>75310968139.653656</v>
      </c>
      <c r="C61" s="14">
        <f t="shared" si="1"/>
        <v>1.818309654596818E-2</v>
      </c>
      <c r="D61" s="14">
        <f t="shared" si="2"/>
        <v>2.1743820961367392E-2</v>
      </c>
      <c r="E61" s="14">
        <f t="shared" si="3"/>
        <v>3.5607244153992128E-3</v>
      </c>
      <c r="F61" s="14">
        <f t="shared" si="4"/>
        <v>152.55937722355591</v>
      </c>
      <c r="G61" s="14">
        <f t="shared" si="5"/>
        <v>238.56622254500368</v>
      </c>
      <c r="H61" s="14">
        <f t="shared" si="6"/>
        <v>19453.315203163376</v>
      </c>
    </row>
    <row r="62" spans="1:8" x14ac:dyDescent="0.3">
      <c r="A62" s="3">
        <v>1.44</v>
      </c>
      <c r="B62" s="14">
        <f t="shared" si="0"/>
        <v>73848132765.048584</v>
      </c>
      <c r="C62" s="14">
        <f t="shared" si="1"/>
        <v>1.818309654596818E-2</v>
      </c>
      <c r="D62" s="14">
        <f t="shared" si="2"/>
        <v>2.1819715855161816E-2</v>
      </c>
      <c r="E62" s="14">
        <f t="shared" si="3"/>
        <v>3.6366193091936366E-3</v>
      </c>
      <c r="F62" s="14">
        <f t="shared" si="4"/>
        <v>152.55937722355591</v>
      </c>
      <c r="G62" s="14">
        <f t="shared" si="5"/>
        <v>240.65341132113068</v>
      </c>
      <c r="H62" s="14">
        <f t="shared" si="6"/>
        <v>19532.962326860379</v>
      </c>
    </row>
    <row r="63" spans="1:8" x14ac:dyDescent="0.3">
      <c r="A63" s="3">
        <v>1.45</v>
      </c>
      <c r="B63" s="14">
        <f t="shared" si="0"/>
        <v>72450055679.437317</v>
      </c>
      <c r="C63" s="14">
        <f t="shared" si="1"/>
        <v>1.818309654596818E-2</v>
      </c>
      <c r="D63" s="14">
        <f t="shared" si="2"/>
        <v>2.1895347679358735E-2</v>
      </c>
      <c r="E63" s="14">
        <f t="shared" si="3"/>
        <v>3.7122511333905553E-3</v>
      </c>
      <c r="F63" s="14">
        <f t="shared" si="4"/>
        <v>152.55937722355591</v>
      </c>
      <c r="G63" s="14">
        <f t="shared" si="5"/>
        <v>242.74422686171201</v>
      </c>
      <c r="H63" s="14">
        <f t="shared" si="6"/>
        <v>19612.747847888964</v>
      </c>
    </row>
    <row r="64" spans="1:8" x14ac:dyDescent="0.3">
      <c r="A64" s="3">
        <v>1.46</v>
      </c>
      <c r="B64" s="14">
        <f t="shared" si="0"/>
        <v>71112516813.729141</v>
      </c>
      <c r="C64" s="14">
        <f t="shared" si="1"/>
        <v>1.818309654596818E-2</v>
      </c>
      <c r="D64" s="14">
        <f t="shared" si="2"/>
        <v>2.1970719150724221E-2</v>
      </c>
      <c r="E64" s="14">
        <f t="shared" si="3"/>
        <v>3.7876226047560413E-3</v>
      </c>
      <c r="F64" s="14">
        <f t="shared" si="4"/>
        <v>152.55937722355591</v>
      </c>
      <c r="G64" s="14">
        <f t="shared" si="5"/>
        <v>244.83865039114085</v>
      </c>
      <c r="H64" s="14">
        <f t="shared" si="6"/>
        <v>19692.671049771969</v>
      </c>
    </row>
    <row r="65" spans="1:8" x14ac:dyDescent="0.3">
      <c r="A65" s="3">
        <v>1.47</v>
      </c>
      <c r="B65" s="14">
        <f t="shared" si="0"/>
        <v>69831655195.411255</v>
      </c>
      <c r="C65" s="14">
        <f t="shared" si="1"/>
        <v>1.818309654596818E-2</v>
      </c>
      <c r="D65" s="14">
        <f t="shared" si="2"/>
        <v>2.2045832939582937E-2</v>
      </c>
      <c r="E65" s="14">
        <f t="shared" si="3"/>
        <v>3.8627363936147574E-3</v>
      </c>
      <c r="F65" s="14">
        <f t="shared" si="4"/>
        <v>152.55937722355591</v>
      </c>
      <c r="G65" s="14">
        <f t="shared" si="5"/>
        <v>246.93666335905957</v>
      </c>
      <c r="H65" s="14">
        <f t="shared" si="6"/>
        <v>19772.731224627743</v>
      </c>
    </row>
    <row r="66" spans="1:8" x14ac:dyDescent="0.3">
      <c r="A66" s="3">
        <v>1.48</v>
      </c>
      <c r="B66" s="14">
        <f t="shared" si="0"/>
        <v>68603931544.04274</v>
      </c>
      <c r="C66" s="14">
        <f t="shared" si="1"/>
        <v>1.818309654596818E-2</v>
      </c>
      <c r="D66" s="14">
        <f t="shared" si="2"/>
        <v>2.2120691670922041E-2</v>
      </c>
      <c r="E66" s="14">
        <f t="shared" si="3"/>
        <v>3.9375951249538618E-3</v>
      </c>
      <c r="F66" s="14">
        <f t="shared" si="4"/>
        <v>152.55937722355591</v>
      </c>
      <c r="G66" s="14">
        <f t="shared" si="5"/>
        <v>249.03824743613993</v>
      </c>
      <c r="H66" s="14">
        <f t="shared" si="6"/>
        <v>19852.927673009133</v>
      </c>
    </row>
    <row r="67" spans="1:8" x14ac:dyDescent="0.3">
      <c r="A67" s="3">
        <v>1.49</v>
      </c>
      <c r="B67" s="14">
        <f t="shared" si="0"/>
        <v>67426095446.849869</v>
      </c>
      <c r="C67" s="14">
        <f>($B$10/$B$8)*($B$9^$B$7)</f>
        <v>1.818309654596818E-2</v>
      </c>
      <c r="D67" s="14">
        <f t="shared" si="2"/>
        <v>2.2195297925461599E-2</v>
      </c>
      <c r="E67" s="14">
        <f t="shared" si="3"/>
        <v>4.0122013794934193E-3</v>
      </c>
      <c r="F67" s="14">
        <f t="shared" si="4"/>
        <v>152.55937722355591</v>
      </c>
      <c r="G67" s="14">
        <f t="shared" si="5"/>
        <v>251.1433845099769</v>
      </c>
      <c r="H67" s="14">
        <f t="shared" si="6"/>
        <v>19933.259703746753</v>
      </c>
    </row>
    <row r="68" spans="1:8" x14ac:dyDescent="0.3">
      <c r="A68" s="3">
        <v>1.5</v>
      </c>
      <c r="B68" s="14">
        <f t="shared" si="0"/>
        <v>66295156473.211243</v>
      </c>
      <c r="C68" s="14">
        <f t="shared" si="1"/>
        <v>1.818309654596818E-2</v>
      </c>
      <c r="D68" s="14">
        <f t="shared" si="2"/>
        <v>2.2269654240692643E-2</v>
      </c>
      <c r="E68" s="14">
        <f t="shared" si="3"/>
        <v>4.0865576947244631E-3</v>
      </c>
      <c r="F68" s="14">
        <f t="shared" si="4"/>
        <v>152.55937722355591</v>
      </c>
      <c r="G68" s="14">
        <f t="shared" si="5"/>
        <v>253.2520566810756</v>
      </c>
      <c r="H68" s="14">
        <f t="shared" si="6"/>
        <v>20013.726633795879</v>
      </c>
    </row>
    <row r="69" spans="1:8" x14ac:dyDescent="0.3">
      <c r="A69" s="3">
        <v>1.51</v>
      </c>
      <c r="B69" s="14">
        <f t="shared" si="0"/>
        <v>65208358687.400558</v>
      </c>
      <c r="C69" s="14">
        <f t="shared" si="1"/>
        <v>1.818309654596818E-2</v>
      </c>
      <c r="D69" s="14">
        <f t="shared" si="2"/>
        <v>2.2343763111884265E-2</v>
      </c>
      <c r="E69" s="14">
        <f t="shared" si="3"/>
        <v>4.1606665659160852E-3</v>
      </c>
      <c r="F69" s="14">
        <f t="shared" si="4"/>
        <v>152.55937722355591</v>
      </c>
      <c r="G69" s="14">
        <f t="shared" si="5"/>
        <v>255.36424625894946</v>
      </c>
      <c r="H69" s="14">
        <f t="shared" si="6"/>
        <v>20094.327788087547</v>
      </c>
    </row>
    <row r="70" spans="1:8" x14ac:dyDescent="0.3">
      <c r="A70" s="3">
        <v>1.52</v>
      </c>
      <c r="B70" s="14">
        <f t="shared" si="0"/>
        <v>64163158102.132774</v>
      </c>
      <c r="C70" s="14">
        <f t="shared" si="1"/>
        <v>1.818309654596818E-2</v>
      </c>
      <c r="D70" s="14">
        <f t="shared" si="2"/>
        <v>2.2417626993060616E-2</v>
      </c>
      <c r="E70" s="14">
        <f t="shared" si="3"/>
        <v>4.2345304470924362E-3</v>
      </c>
      <c r="F70" s="14">
        <f t="shared" si="4"/>
        <v>152.55937722355591</v>
      </c>
      <c r="G70" s="14">
        <f t="shared" si="5"/>
        <v>257.47993575830736</v>
      </c>
      <c r="H70" s="14">
        <f t="shared" si="6"/>
        <v>20175.062499383042</v>
      </c>
    </row>
    <row r="71" spans="1:8" x14ac:dyDescent="0.3">
      <c r="A71" s="3">
        <v>1.53</v>
      </c>
      <c r="B71" s="14">
        <f t="shared" si="0"/>
        <v>63157202684.504662</v>
      </c>
      <c r="C71" s="14">
        <f t="shared" si="1"/>
        <v>1.818309654596818E-2</v>
      </c>
      <c r="D71" s="14">
        <f t="shared" si="2"/>
        <v>2.2491248297949139E-2</v>
      </c>
      <c r="E71" s="14">
        <f t="shared" si="3"/>
        <v>4.3081517519809598E-3</v>
      </c>
      <c r="F71" s="14">
        <f t="shared" si="4"/>
        <v>152.55937722355591</v>
      </c>
      <c r="G71" s="14">
        <f t="shared" si="5"/>
        <v>259.59910789534007</v>
      </c>
      <c r="H71" s="14">
        <f t="shared" si="6"/>
        <v>20255.930108132212</v>
      </c>
    </row>
    <row r="72" spans="1:8" x14ac:dyDescent="0.3">
      <c r="A72" s="3">
        <v>1.54</v>
      </c>
      <c r="B72" s="14">
        <f t="shared" si="0"/>
        <v>62188314583.466934</v>
      </c>
      <c r="C72" s="14">
        <f t="shared" si="1"/>
        <v>1.818309654596818E-2</v>
      </c>
      <c r="D72" s="14">
        <f t="shared" si="2"/>
        <v>2.2564629400900871E-2</v>
      </c>
      <c r="E72" s="14">
        <f t="shared" si="3"/>
        <v>4.3815328549326911E-3</v>
      </c>
      <c r="F72" s="14">
        <f t="shared" si="4"/>
        <v>152.55937722355591</v>
      </c>
      <c r="G72" s="14">
        <f t="shared" si="5"/>
        <v>261.72174558409529</v>
      </c>
      <c r="H72" s="14">
        <f t="shared" si="6"/>
        <v>20336.929962335107</v>
      </c>
    </row>
    <row r="73" spans="1:8" x14ac:dyDescent="0.3">
      <c r="A73" s="3">
        <v>1.55</v>
      </c>
      <c r="B73" s="14">
        <f t="shared" si="0"/>
        <v>61254474296.087227</v>
      </c>
      <c r="C73" s="14">
        <f t="shared" si="1"/>
        <v>1.818309654596818E-2</v>
      </c>
      <c r="D73" s="14">
        <f t="shared" si="2"/>
        <v>2.2637772637783955E-2</v>
      </c>
      <c r="E73" s="14">
        <f t="shared" si="3"/>
        <v>4.4546760918157749E-3</v>
      </c>
      <c r="F73" s="14">
        <f t="shared" si="4"/>
        <v>152.55937722355591</v>
      </c>
      <c r="G73" s="14">
        <f t="shared" si="5"/>
        <v>263.84783193294044</v>
      </c>
      <c r="H73" s="14">
        <f t="shared" si="6"/>
        <v>20418.06141740704</v>
      </c>
    </row>
    <row r="74" spans="1:8" x14ac:dyDescent="0.3">
      <c r="A74" s="3">
        <v>1.56</v>
      </c>
      <c r="B74" s="14">
        <f t="shared" si="0"/>
        <v>60353806530.257011</v>
      </c>
      <c r="C74" s="14">
        <f t="shared" si="1"/>
        <v>1.818309654596818E-2</v>
      </c>
      <c r="D74" s="14">
        <f t="shared" si="2"/>
        <v>2.2710680306851222E-2</v>
      </c>
      <c r="E74" s="14">
        <f t="shared" si="3"/>
        <v>4.5275837608830423E-3</v>
      </c>
      <c r="F74" s="14">
        <f>$B$13*POWER((D74-E74),$B$14)</f>
        <v>152.55937722355591</v>
      </c>
      <c r="G74" s="14">
        <f t="shared" si="5"/>
        <v>265.97735024111341</v>
      </c>
      <c r="H74" s="14">
        <f t="shared" si="6"/>
        <v>20499.323836046922</v>
      </c>
    </row>
    <row r="75" spans="1:8" x14ac:dyDescent="0.3">
      <c r="A75" s="3">
        <v>1.57</v>
      </c>
      <c r="B75" s="14">
        <f t="shared" si="0"/>
        <v>59484567555.508011</v>
      </c>
      <c r="C75" s="14">
        <f t="shared" si="1"/>
        <v>1.818309654596818E-2</v>
      </c>
      <c r="D75" s="14">
        <f t="shared" si="2"/>
        <v>2.2783354669582787E-2</v>
      </c>
      <c r="E75" s="14">
        <f t="shared" si="3"/>
        <v>4.6002581236146076E-3</v>
      </c>
      <c r="F75" s="14">
        <f t="shared" si="4"/>
        <v>152.55937722355591</v>
      </c>
      <c r="G75" s="14">
        <f t="shared" si="5"/>
        <v>268.11028399535508</v>
      </c>
      <c r="H75" s="14">
        <f t="shared" si="6"/>
        <v>20580.716588108782</v>
      </c>
    </row>
    <row r="76" spans="1:8" x14ac:dyDescent="0.3">
      <c r="A76" s="3">
        <v>1.58</v>
      </c>
      <c r="B76" s="14">
        <f t="shared" si="0"/>
        <v>58645133862.339073</v>
      </c>
      <c r="C76" s="14">
        <f t="shared" si="1"/>
        <v>1.818309654596818E-2</v>
      </c>
      <c r="D76" s="14">
        <f t="shared" si="2"/>
        <v>2.285579795150456E-2</v>
      </c>
      <c r="E76" s="14">
        <f t="shared" si="3"/>
        <v>4.6727014055363801E-3</v>
      </c>
      <c r="F76" s="14">
        <f t="shared" si="4"/>
        <v>152.55937722355591</v>
      </c>
      <c r="G76" s="14">
        <f t="shared" si="5"/>
        <v>270.2466168666208</v>
      </c>
      <c r="H76" s="14">
        <f t="shared" si="6"/>
        <v>20662.239050476284</v>
      </c>
    </row>
    <row r="77" spans="1:8" x14ac:dyDescent="0.3">
      <c r="A77" s="3">
        <v>1.59</v>
      </c>
      <c r="B77" s="14">
        <f t="shared" si="0"/>
        <v>57833991974.808434</v>
      </c>
      <c r="C77" s="14">
        <f t="shared" si="1"/>
        <v>1.818309654596818E-2</v>
      </c>
      <c r="D77" s="14">
        <f t="shared" si="2"/>
        <v>2.2928012342983417E-2</v>
      </c>
      <c r="E77" s="14">
        <f t="shared" si="3"/>
        <v>4.7449157970152374E-3</v>
      </c>
      <c r="F77" s="14">
        <f t="shared" si="4"/>
        <v>152.55937722355591</v>
      </c>
      <c r="G77" s="14">
        <f t="shared" si="5"/>
        <v>272.38633270687308</v>
      </c>
      <c r="H77" s="14">
        <f t="shared" si="6"/>
        <v>20743.890606940309</v>
      </c>
    </row>
    <row r="78" spans="1:8" x14ac:dyDescent="0.3">
      <c r="A78" s="3">
        <v>1.6</v>
      </c>
      <c r="B78" s="14">
        <f t="shared" si="0"/>
        <v>57049729281.843346</v>
      </c>
      <c r="C78" s="14">
        <f t="shared" si="1"/>
        <v>1.818309654596818E-2</v>
      </c>
      <c r="D78" s="14">
        <f t="shared" si="2"/>
        <v>2.3E-2</v>
      </c>
      <c r="E78" s="14">
        <f t="shared" si="3"/>
        <v>4.8169034540318199E-3</v>
      </c>
      <c r="F78" s="14">
        <f t="shared" si="4"/>
        <v>152.55937722355591</v>
      </c>
      <c r="G78" s="14">
        <f t="shared" si="5"/>
        <v>274.5294155459481</v>
      </c>
      <c r="H78" s="14">
        <f t="shared" si="6"/>
        <v>20825.670648079416</v>
      </c>
    </row>
    <row r="79" spans="1:8" x14ac:dyDescent="0.3">
      <c r="A79" s="3">
        <v>1.61</v>
      </c>
      <c r="B79" s="14">
        <f t="shared" si="0"/>
        <v>56291025770.366798</v>
      </c>
      <c r="C79" s="14">
        <f t="shared" si="1"/>
        <v>1.818309654596818E-2</v>
      </c>
      <c r="D79" s="14">
        <f t="shared" si="2"/>
        <v>2.3071763044899711E-2</v>
      </c>
      <c r="E79" s="14">
        <f t="shared" si="3"/>
        <v>4.8886664989315314E-3</v>
      </c>
      <c r="F79" s="14">
        <f t="shared" si="4"/>
        <v>152.55937722355591</v>
      </c>
      <c r="G79" s="14">
        <f t="shared" si="5"/>
        <v>276.67584958849642</v>
      </c>
      <c r="H79" s="14">
        <f t="shared" si="6"/>
        <v>20907.578571143058</v>
      </c>
    </row>
    <row r="80" spans="1:8" x14ac:dyDescent="0.3">
      <c r="A80" s="3">
        <v>1.62</v>
      </c>
      <c r="B80" s="14">
        <f t="shared" si="0"/>
        <v>55556646558.423729</v>
      </c>
      <c r="C80" s="14">
        <f t="shared" si="1"/>
        <v>1.818309654596818E-2</v>
      </c>
      <c r="D80" s="14">
        <f t="shared" si="2"/>
        <v>2.3143303567122821E-2</v>
      </c>
      <c r="E80" s="14">
        <f t="shared" si="3"/>
        <v>4.9602070211546417E-3</v>
      </c>
      <c r="F80" s="14">
        <f t="shared" si="4"/>
        <v>152.55937722355591</v>
      </c>
      <c r="G80" s="14">
        <f t="shared" si="5"/>
        <v>278.82561921099187</v>
      </c>
      <c r="H80" s="14">
        <f t="shared" si="6"/>
        <v>20989.613779937485</v>
      </c>
    </row>
    <row r="81" spans="1:8" x14ac:dyDescent="0.3">
      <c r="A81" s="3">
        <v>1.63</v>
      </c>
      <c r="B81" s="14">
        <f t="shared" si="0"/>
        <v>54845435139.418098</v>
      </c>
      <c r="C81" s="14">
        <f>($B$10/$B$8)*($B$9^$B$7)</f>
        <v>1.818309654596818E-2</v>
      </c>
      <c r="D81" s="14">
        <f t="shared" si="2"/>
        <v>2.3214623623914299E-2</v>
      </c>
      <c r="E81" s="14">
        <f t="shared" si="3"/>
        <v>5.0315270779461192E-3</v>
      </c>
      <c r="F81" s="14">
        <f t="shared" si="4"/>
        <v>152.55937722355591</v>
      </c>
      <c r="G81" s="14">
        <f t="shared" si="5"/>
        <v>280.97870895881726</v>
      </c>
      <c r="H81" s="14">
        <f t="shared" si="6"/>
        <v>21071.775684714499</v>
      </c>
    </row>
    <row r="82" spans="1:8" x14ac:dyDescent="0.3">
      <c r="A82" s="3">
        <v>1.64</v>
      </c>
      <c r="B82" s="14">
        <f t="shared" si="0"/>
        <v>54156307259.684731</v>
      </c>
      <c r="C82" s="14">
        <f t="shared" si="1"/>
        <v>1.818309654596818E-2</v>
      </c>
      <c r="D82" s="14">
        <f t="shared" si="2"/>
        <v>2.3285725241014073E-2</v>
      </c>
      <c r="E82" s="14">
        <f t="shared" si="3"/>
        <v>5.1026286950458938E-3</v>
      </c>
      <c r="F82" s="14">
        <f t="shared" si="4"/>
        <v>152.55937722355591</v>
      </c>
      <c r="G82" s="14">
        <f t="shared" si="5"/>
        <v>283.13510354340798</v>
      </c>
      <c r="H82" s="14">
        <f t="shared" si="6"/>
        <v>21154.063702062482</v>
      </c>
    </row>
    <row r="83" spans="1:8" x14ac:dyDescent="0.3">
      <c r="A83" s="3">
        <v>1.65</v>
      </c>
      <c r="B83" s="14">
        <f t="shared" ref="B83:B146" si="7">$B$12*POWER($B$9,((2-$B$7)/2))*((1+0.3*POWER(A83,((2-$B$7)/2)))/(POWER(A83,$B$7)-1))</f>
        <v>53488245361.190216</v>
      </c>
      <c r="C83" s="14">
        <f t="shared" ref="C83:C92" si="8">($B$10/$B$8)*($B$9^$B$7)</f>
        <v>1.818309654596818E-2</v>
      </c>
      <c r="D83" s="14">
        <f t="shared" ref="D83:D146" si="9">$C$18*POWER(A83,$B$7)</f>
        <v>2.3356610413328385E-2</v>
      </c>
      <c r="E83" s="14">
        <f>D83-C83</f>
        <v>5.1735138673602056E-3</v>
      </c>
      <c r="F83" s="14">
        <f t="shared" ref="F83:F96" si="10">$B$13*POWER((D83-E83),$B$14)</f>
        <v>152.55937722355591</v>
      </c>
      <c r="G83" s="14">
        <f t="shared" ref="G83:G146" si="11">$B$13*POWER(D83,$B$14)</f>
        <v>285.29478783946729</v>
      </c>
      <c r="H83" s="14">
        <f t="shared" ref="H83:H146" si="12">$B$6*(0.36*G83+0.64*F83)</f>
        <v>21236.477254800106</v>
      </c>
    </row>
    <row r="84" spans="1:8" x14ac:dyDescent="0.3">
      <c r="A84" s="3">
        <v>1.66</v>
      </c>
      <c r="B84" s="14">
        <f t="shared" si="7"/>
        <v>52840293529.426125</v>
      </c>
      <c r="C84" s="14">
        <f t="shared" si="8"/>
        <v>1.818309654596818E-2</v>
      </c>
      <c r="D84" s="14">
        <f t="shared" si="9"/>
        <v>2.3427281105582867E-2</v>
      </c>
      <c r="E84" s="14">
        <f t="shared" si="3"/>
        <v>5.2441845596146869E-3</v>
      </c>
      <c r="F84" s="14">
        <f t="shared" si="10"/>
        <v>152.55937722355591</v>
      </c>
      <c r="G84" s="14">
        <f t="shared" si="11"/>
        <v>287.45774688224458</v>
      </c>
      <c r="H84" s="14">
        <f t="shared" si="12"/>
        <v>21319.015771872488</v>
      </c>
    </row>
    <row r="85" spans="1:8" x14ac:dyDescent="0.3">
      <c r="A85" s="3">
        <v>1.67</v>
      </c>
      <c r="B85" s="14">
        <f t="shared" si="7"/>
        <v>52211552893.713829</v>
      </c>
      <c r="C85" s="14">
        <f t="shared" si="8"/>
        <v>1.818309654596818E-2</v>
      </c>
      <c r="D85" s="14">
        <f t="shared" si="9"/>
        <v>2.3497739252957929E-2</v>
      </c>
      <c r="E85" s="14">
        <f t="shared" ref="E85:E102" si="13">D85-C85</f>
        <v>5.3146427069897494E-3</v>
      </c>
      <c r="F85" s="14">
        <f t="shared" si="10"/>
        <v>152.55937722355591</v>
      </c>
      <c r="G85" s="14">
        <f t="shared" si="11"/>
        <v>289.6239658648696</v>
      </c>
      <c r="H85" s="14">
        <f t="shared" si="12"/>
        <v>21401.67868824946</v>
      </c>
    </row>
    <row r="86" spans="1:8" x14ac:dyDescent="0.3">
      <c r="A86" s="3">
        <v>1.68</v>
      </c>
      <c r="B86" s="14">
        <f t="shared" si="7"/>
        <v>51601177433.349197</v>
      </c>
      <c r="C86" s="14">
        <f t="shared" si="8"/>
        <v>1.818309654596818E-2</v>
      </c>
      <c r="D86" s="14">
        <f t="shared" si="9"/>
        <v>2.3567986761707072E-2</v>
      </c>
      <c r="E86" s="14">
        <f t="shared" si="13"/>
        <v>5.3848902157388918E-3</v>
      </c>
      <c r="F86" s="14">
        <f t="shared" si="10"/>
        <v>152.55937722355591</v>
      </c>
      <c r="G86" s="14">
        <f t="shared" si="11"/>
        <v>291.79343013575493</v>
      </c>
      <c r="H86" s="14">
        <f t="shared" si="12"/>
        <v>21484.465444826441</v>
      </c>
    </row>
    <row r="87" spans="1:8" x14ac:dyDescent="0.3">
      <c r="A87" s="3">
        <v>1.69</v>
      </c>
      <c r="B87" s="14">
        <f t="shared" si="7"/>
        <v>51008370148.4161</v>
      </c>
      <c r="C87" s="14">
        <f t="shared" si="8"/>
        <v>1.818309654596818E-2</v>
      </c>
      <c r="D87" s="14">
        <f t="shared" si="9"/>
        <v>2.3638025509758635E-2</v>
      </c>
      <c r="E87" s="14">
        <f t="shared" si="13"/>
        <v>5.4549289637904549E-3</v>
      </c>
      <c r="F87" s="14">
        <f t="shared" si="10"/>
        <v>152.55937722355591</v>
      </c>
      <c r="G87" s="14">
        <f t="shared" si="11"/>
        <v>293.96612519605009</v>
      </c>
      <c r="H87" s="14">
        <f t="shared" si="12"/>
        <v>21567.375488327303</v>
      </c>
    </row>
    <row r="88" spans="1:8" x14ac:dyDescent="0.3">
      <c r="A88" s="3">
        <v>1.7</v>
      </c>
      <c r="B88" s="14">
        <f t="shared" si="7"/>
        <v>50432379558.801949</v>
      </c>
      <c r="C88" s="14">
        <f t="shared" si="8"/>
        <v>1.818309654596818E-2</v>
      </c>
      <c r="D88" s="14">
        <f t="shared" si="9"/>
        <v>2.3707857347301547E-2</v>
      </c>
      <c r="E88" s="14">
        <f t="shared" si="13"/>
        <v>5.5247608013333678E-3</v>
      </c>
      <c r="F88" s="14">
        <f t="shared" si="10"/>
        <v>152.55937722355591</v>
      </c>
      <c r="G88" s="14">
        <f t="shared" si="11"/>
        <v>296.142036697153</v>
      </c>
      <c r="H88" s="14">
        <f t="shared" si="12"/>
        <v>21650.408271209391</v>
      </c>
    </row>
    <row r="89" spans="1:8" x14ac:dyDescent="0.3">
      <c r="A89" s="3">
        <v>1.71</v>
      </c>
      <c r="B89" s="14">
        <f t="shared" si="7"/>
        <v>49872496499.057648</v>
      </c>
      <c r="C89" s="14">
        <f t="shared" si="8"/>
        <v>1.818309654596818E-2</v>
      </c>
      <c r="D89" s="14">
        <f t="shared" si="9"/>
        <v>2.3777484097355632E-2</v>
      </c>
      <c r="E89" s="14">
        <f t="shared" si="13"/>
        <v>5.5943875513874523E-3</v>
      </c>
      <c r="F89" s="14">
        <f t="shared" si="10"/>
        <v>152.55937722355591</v>
      </c>
      <c r="G89" s="14">
        <f t="shared" si="11"/>
        <v>298.32115043828111</v>
      </c>
      <c r="H89" s="14">
        <f t="shared" si="12"/>
        <v>21733.563251570838</v>
      </c>
    </row>
    <row r="90" spans="1:8" x14ac:dyDescent="0.3">
      <c r="A90" s="3">
        <v>1.72</v>
      </c>
      <c r="B90" s="14">
        <f t="shared" si="7"/>
        <v>49328051180.340218</v>
      </c>
      <c r="C90" s="14">
        <f t="shared" si="8"/>
        <v>1.818309654596818E-2</v>
      </c>
      <c r="D90" s="14">
        <f t="shared" si="9"/>
        <v>2.3846907556326877E-2</v>
      </c>
      <c r="E90" s="14">
        <f t="shared" si="13"/>
        <v>5.6638110103586978E-3</v>
      </c>
      <c r="F90" s="14">
        <f t="shared" si="10"/>
        <v>152.55937722355591</v>
      </c>
      <c r="G90" s="14">
        <f t="shared" si="11"/>
        <v>300.5034523640885</v>
      </c>
      <c r="H90" s="14">
        <f t="shared" si="12"/>
        <v>21816.839893059652</v>
      </c>
    </row>
    <row r="91" spans="1:8" x14ac:dyDescent="0.3">
      <c r="A91" s="3">
        <v>1.73</v>
      </c>
      <c r="B91" s="14">
        <f t="shared" si="7"/>
        <v>48798410493.827332</v>
      </c>
      <c r="C91" s="14">
        <f t="shared" si="8"/>
        <v>1.818309654596818E-2</v>
      </c>
      <c r="D91" s="14">
        <f t="shared" si="9"/>
        <v>2.391612949454823E-2</v>
      </c>
      <c r="E91" s="14">
        <f t="shared" si="13"/>
        <v>5.7330329485800503E-3</v>
      </c>
      <c r="F91" s="14">
        <f t="shared" si="10"/>
        <v>152.55937722355591</v>
      </c>
      <c r="G91" s="14">
        <f t="shared" si="11"/>
        <v>302.6889285623422</v>
      </c>
      <c r="H91" s="14">
        <f t="shared" si="12"/>
        <v>21900.237664785011</v>
      </c>
    </row>
    <row r="92" spans="1:8" x14ac:dyDescent="0.3">
      <c r="A92" s="3">
        <v>1.74</v>
      </c>
      <c r="B92" s="14">
        <f t="shared" si="7"/>
        <v>48282975532.762459</v>
      </c>
      <c r="C92" s="14">
        <f t="shared" si="8"/>
        <v>1.818309654596818E-2</v>
      </c>
      <c r="D92" s="14">
        <f t="shared" si="9"/>
        <v>2.3985151656806338E-2</v>
      </c>
      <c r="E92" s="14">
        <f t="shared" si="13"/>
        <v>5.8020551108381585E-3</v>
      </c>
      <c r="F92" s="14">
        <f t="shared" si="10"/>
        <v>152.55937722355591</v>
      </c>
      <c r="G92" s="14">
        <f t="shared" si="11"/>
        <v>304.87756526164401</v>
      </c>
      <c r="H92" s="14">
        <f t="shared" si="12"/>
        <v>21983.756041230368</v>
      </c>
    </row>
    <row r="93" spans="1:8" x14ac:dyDescent="0.3">
      <c r="A93" s="3">
        <v>1.75</v>
      </c>
      <c r="B93" s="14">
        <f t="shared" si="7"/>
        <v>47781179312.725449</v>
      </c>
      <c r="C93" s="14">
        <f>($B$10/$B$8)*($B$9^$B$7)</f>
        <v>1.818309654596818E-2</v>
      </c>
      <c r="D93" s="14">
        <f t="shared" si="9"/>
        <v>2.405397576285467E-2</v>
      </c>
      <c r="E93" s="14">
        <f t="shared" si="13"/>
        <v>5.8708792168864904E-3</v>
      </c>
      <c r="F93" s="14">
        <f t="shared" si="10"/>
        <v>152.55937722355591</v>
      </c>
      <c r="G93" s="14">
        <f t="shared" si="11"/>
        <v>307.0693488292024</v>
      </c>
      <c r="H93" s="14">
        <f t="shared" si="12"/>
        <v>22067.394502168398</v>
      </c>
    </row>
    <row r="94" spans="1:8" x14ac:dyDescent="0.3">
      <c r="A94" s="3">
        <v>1.76</v>
      </c>
      <c r="B94" s="14">
        <f t="shared" si="7"/>
        <v>47292484671.871323</v>
      </c>
      <c r="C94" s="14">
        <f t="shared" ref="C94:C103" si="14">($B$10/$B$8)*($B$9^$B$7)</f>
        <v>1.818309654596818E-2</v>
      </c>
      <c r="D94" s="14">
        <f t="shared" si="9"/>
        <v>2.4122603507913482E-2</v>
      </c>
      <c r="E94" s="14">
        <f t="shared" si="13"/>
        <v>5.9395069619453018E-3</v>
      </c>
      <c r="F94" s="14">
        <f t="shared" si="10"/>
        <v>152.55937722355591</v>
      </c>
      <c r="G94" s="14">
        <f t="shared" si="11"/>
        <v>309.26426576865333</v>
      </c>
      <c r="H94" s="14">
        <f t="shared" si="12"/>
        <v>22151.152532577846</v>
      </c>
    </row>
    <row r="95" spans="1:8" x14ac:dyDescent="0.3">
      <c r="A95" s="3">
        <v>1.77</v>
      </c>
      <c r="B95" s="14">
        <f t="shared" si="7"/>
        <v>46816382334.776382</v>
      </c>
      <c r="C95" s="14">
        <f t="shared" si="14"/>
        <v>1.818309654596818E-2</v>
      </c>
      <c r="D95" s="14">
        <f t="shared" si="9"/>
        <v>2.4191036563157024E-2</v>
      </c>
      <c r="E95" s="14">
        <f t="shared" si="13"/>
        <v>6.0079400171888439E-3</v>
      </c>
      <c r="F95" s="14">
        <f t="shared" si="10"/>
        <v>152.55937722355591</v>
      </c>
      <c r="G95" s="14">
        <f t="shared" si="11"/>
        <v>311.46230271792876</v>
      </c>
      <c r="H95" s="14">
        <f t="shared" si="12"/>
        <v>22235.029622562197</v>
      </c>
    </row>
    <row r="96" spans="1:8" x14ac:dyDescent="0.3">
      <c r="A96" s="3">
        <v>1.78</v>
      </c>
      <c r="B96" s="14">
        <f t="shared" si="7"/>
        <v>46352389125.210289</v>
      </c>
      <c r="C96" s="14">
        <f t="shared" si="14"/>
        <v>1.818309654596818E-2</v>
      </c>
      <c r="D96" s="14">
        <f t="shared" si="9"/>
        <v>2.4259276576188329E-2</v>
      </c>
      <c r="E96" s="14">
        <f t="shared" si="13"/>
        <v>6.0761800302201498E-3</v>
      </c>
      <c r="F96" s="14">
        <f t="shared" si="10"/>
        <v>152.55937722355591</v>
      </c>
      <c r="G96" s="14">
        <f t="shared" si="11"/>
        <v>313.66344644716554</v>
      </c>
      <c r="H96" s="14">
        <f t="shared" si="12"/>
        <v>22319.025267269873</v>
      </c>
    </row>
    <row r="97" spans="1:8" x14ac:dyDescent="0.3">
      <c r="A97" s="3">
        <v>1.79</v>
      </c>
      <c r="B97" s="14">
        <f t="shared" si="7"/>
        <v>45900046314.637062</v>
      </c>
      <c r="C97" s="14">
        <f t="shared" si="14"/>
        <v>1.818309654596818E-2</v>
      </c>
      <c r="D97" s="14">
        <f t="shared" si="9"/>
        <v>2.4327325171502105E-2</v>
      </c>
      <c r="E97" s="14">
        <f t="shared" si="13"/>
        <v>6.1442286255339248E-3</v>
      </c>
      <c r="F97" s="14">
        <f>$B$13*POWER((D97-E97),$B$14)</f>
        <v>152.55937722355591</v>
      </c>
      <c r="G97" s="14">
        <f t="shared" si="11"/>
        <v>315.86768385666272</v>
      </c>
      <c r="H97" s="14">
        <f t="shared" si="12"/>
        <v>22403.138966816285</v>
      </c>
    </row>
    <row r="98" spans="1:8" x14ac:dyDescent="0.3">
      <c r="A98" s="3">
        <v>1.8</v>
      </c>
      <c r="B98" s="14">
        <f t="shared" si="7"/>
        <v>45458918094.570381</v>
      </c>
      <c r="C98" s="14">
        <f t="shared" si="14"/>
        <v>1.818309654596818E-2</v>
      </c>
      <c r="D98" s="14">
        <f t="shared" si="9"/>
        <v>2.4395183950935886E-2</v>
      </c>
      <c r="E98" s="14">
        <f t="shared" si="13"/>
        <v>6.2120874049677068E-3</v>
      </c>
      <c r="F98" s="14">
        <f t="shared" ref="F98:F113" si="15">$B$13*POWER((D98-E98),$B$14)</f>
        <v>152.55937722355591</v>
      </c>
      <c r="G98" s="14">
        <f t="shared" si="11"/>
        <v>318.07500197488235</v>
      </c>
      <c r="H98" s="14">
        <f t="shared" si="12"/>
        <v>22487.370226207542</v>
      </c>
    </row>
    <row r="99" spans="1:8" x14ac:dyDescent="0.3">
      <c r="A99" s="3">
        <v>1.81</v>
      </c>
      <c r="B99" s="14">
        <f t="shared" si="7"/>
        <v>45028590162.078857</v>
      </c>
      <c r="C99" s="14">
        <f t="shared" si="14"/>
        <v>1.818309654596818E-2</v>
      </c>
      <c r="D99" s="14">
        <f t="shared" si="9"/>
        <v>2.4462854494110044E-2</v>
      </c>
      <c r="E99" s="14">
        <f t="shared" si="13"/>
        <v>6.279757948141864E-3</v>
      </c>
      <c r="F99" s="14">
        <f t="shared" si="15"/>
        <v>152.55937722355591</v>
      </c>
      <c r="G99" s="14">
        <f t="shared" si="11"/>
        <v>320.2853879564866</v>
      </c>
      <c r="H99" s="14">
        <f t="shared" si="12"/>
        <v>22571.718555265565</v>
      </c>
    </row>
    <row r="100" spans="1:8" x14ac:dyDescent="0.3">
      <c r="A100" s="3">
        <v>1.82</v>
      </c>
      <c r="B100" s="14">
        <f t="shared" si="7"/>
        <v>44608668408.783081</v>
      </c>
      <c r="C100" s="14">
        <f t="shared" si="14"/>
        <v>1.818309654596818E-2</v>
      </c>
      <c r="D100" s="14">
        <f t="shared" si="9"/>
        <v>2.4530338358856773E-2</v>
      </c>
      <c r="E100" s="14">
        <f t="shared" si="13"/>
        <v>6.3472418128885932E-3</v>
      </c>
      <c r="F100" s="14">
        <f t="shared" si="15"/>
        <v>152.55937722355591</v>
      </c>
      <c r="G100" s="14">
        <f t="shared" si="11"/>
        <v>322.49882908042144</v>
      </c>
      <c r="H100" s="14">
        <f t="shared" si="12"/>
        <v>22656.183468554915</v>
      </c>
    </row>
    <row r="101" spans="1:8" x14ac:dyDescent="0.3">
      <c r="A101" s="3">
        <v>1.83</v>
      </c>
      <c r="B101" s="14">
        <f t="shared" si="7"/>
        <v>44198777704.616211</v>
      </c>
      <c r="C101" s="14">
        <f t="shared" si="14"/>
        <v>1.818309654596818E-2</v>
      </c>
      <c r="D101" s="14">
        <f t="shared" si="9"/>
        <v>2.4597637081638552E-2</v>
      </c>
      <c r="E101" s="14">
        <f t="shared" si="13"/>
        <v>6.4145405356703725E-3</v>
      </c>
      <c r="F101" s="14">
        <f t="shared" si="15"/>
        <v>152.55937722355591</v>
      </c>
      <c r="G101" s="14">
        <f t="shared" si="11"/>
        <v>324.71531274803664</v>
      </c>
      <c r="H101" s="14">
        <f t="shared" si="12"/>
        <v>22740.764485311112</v>
      </c>
    </row>
    <row r="102" spans="1:8" x14ac:dyDescent="0.3">
      <c r="A102" s="3">
        <v>1.84</v>
      </c>
      <c r="B102" s="14">
        <f t="shared" si="7"/>
        <v>43798560768.451393</v>
      </c>
      <c r="C102" s="14">
        <f t="shared" si="14"/>
        <v>1.818309654596818E-2</v>
      </c>
      <c r="D102" s="14">
        <f t="shared" si="9"/>
        <v>2.4664752177956297E-2</v>
      </c>
      <c r="E102" s="14">
        <f t="shared" si="13"/>
        <v>6.4816556319881174E-3</v>
      </c>
      <c r="F102" s="14">
        <f t="shared" si="15"/>
        <v>152.55937722355591</v>
      </c>
      <c r="G102" s="14">
        <f t="shared" si="11"/>
        <v>326.93482648124484</v>
      </c>
      <c r="H102" s="14">
        <f t="shared" si="12"/>
        <v>22825.461129370335</v>
      </c>
    </row>
    <row r="103" spans="1:8" x14ac:dyDescent="0.3">
      <c r="A103" s="3">
        <v>1.85</v>
      </c>
      <c r="B103" s="14">
        <f t="shared" si="7"/>
        <v>43407677118.442513</v>
      </c>
      <c r="C103" s="14">
        <f t="shared" si="14"/>
        <v>1.818309654596818E-2</v>
      </c>
      <c r="D103" s="14">
        <f t="shared" si="9"/>
        <v>2.473168514274755E-2</v>
      </c>
      <c r="E103" s="14">
        <f>D103-C103</f>
        <v>6.54858859677937E-3</v>
      </c>
      <c r="F103" s="14">
        <f t="shared" si="15"/>
        <v>152.55937722355591</v>
      </c>
      <c r="G103" s="14">
        <f t="shared" si="11"/>
        <v>329.15735792071911</v>
      </c>
      <c r="H103" s="14">
        <f t="shared" si="12"/>
        <v>22910.272929100673</v>
      </c>
    </row>
    <row r="104" spans="1:8" x14ac:dyDescent="0.3">
      <c r="A104" s="3">
        <v>1.86</v>
      </c>
      <c r="B104" s="14">
        <f t="shared" si="7"/>
        <v>43025802095.590271</v>
      </c>
      <c r="C104" s="14">
        <f>($B$10/$B$8)*($B$9^$B$7)</f>
        <v>1.818309654596818E-2</v>
      </c>
      <c r="D104" s="14">
        <f t="shared" si="9"/>
        <v>2.4798437450774997E-2</v>
      </c>
      <c r="E104" s="14">
        <f t="shared" ref="E104:E132" si="16">D104-C104</f>
        <v>6.6153409048068171E-3</v>
      </c>
      <c r="F104" s="14">
        <f t="shared" si="15"/>
        <v>152.55937722355591</v>
      </c>
      <c r="G104" s="14">
        <f t="shared" si="11"/>
        <v>331.38289482412591</v>
      </c>
      <c r="H104" s="14">
        <f t="shared" si="12"/>
        <v>22995.199417334679</v>
      </c>
    </row>
    <row r="105" spans="1:8" x14ac:dyDescent="0.3">
      <c r="A105" s="3">
        <v>1.87</v>
      </c>
      <c r="B105" s="14">
        <f t="shared" si="7"/>
        <v>42652625954.641876</v>
      </c>
      <c r="C105" s="14">
        <f t="shared" ref="C105:C113" si="17">($B$10/$B$8)*($B$9^$B$7)</f>
        <v>1.818309654596818E-2</v>
      </c>
      <c r="D105" s="14">
        <f t="shared" si="9"/>
        <v>2.4865010557005601E-2</v>
      </c>
      <c r="E105" s="14">
        <f t="shared" si="16"/>
        <v>6.6819140110374216E-3</v>
      </c>
      <c r="F105" s="14">
        <f t="shared" si="15"/>
        <v>152.55937722355591</v>
      </c>
      <c r="G105" s="14">
        <f t="shared" si="11"/>
        <v>333.61142506439279</v>
      </c>
      <c r="H105" s="14">
        <f t="shared" si="12"/>
        <v>23080.240131303261</v>
      </c>
    </row>
    <row r="106" spans="1:8" x14ac:dyDescent="0.3">
      <c r="A106" s="3">
        <v>1.88</v>
      </c>
      <c r="B106" s="14">
        <f t="shared" si="7"/>
        <v>42287853016.968773</v>
      </c>
      <c r="C106" s="14">
        <f t="shared" si="17"/>
        <v>1.818309654596818E-2</v>
      </c>
      <c r="D106" s="14">
        <f t="shared" si="9"/>
        <v>2.4931405896980618E-2</v>
      </c>
      <c r="E106" s="14">
        <f t="shared" si="16"/>
        <v>6.7483093510124388E-3</v>
      </c>
      <c r="F106" s="14">
        <f t="shared" si="15"/>
        <v>152.55937722355591</v>
      </c>
      <c r="G106" s="14">
        <f t="shared" si="11"/>
        <v>335.84293662801497</v>
      </c>
      <c r="H106" s="14">
        <f t="shared" si="12"/>
        <v>23165.394612571083</v>
      </c>
    </row>
    <row r="107" spans="1:8" x14ac:dyDescent="0.3">
      <c r="A107" s="3">
        <v>1.89</v>
      </c>
      <c r="B107" s="14">
        <f t="shared" si="7"/>
        <v>41931200880.547493</v>
      </c>
      <c r="C107" s="14">
        <f t="shared" si="17"/>
        <v>1.818309654596818E-2</v>
      </c>
      <c r="D107" s="14">
        <f t="shared" si="9"/>
        <v>2.4997624887176779E-2</v>
      </c>
      <c r="E107" s="14">
        <f t="shared" si="16"/>
        <v>6.8145283412085998E-3</v>
      </c>
      <c r="F107" s="14">
        <f t="shared" si="15"/>
        <v>152.55937722355591</v>
      </c>
      <c r="G107" s="14">
        <f t="shared" si="11"/>
        <v>338.07741761339202</v>
      </c>
      <c r="H107" s="14">
        <f t="shared" si="12"/>
        <v>23250.662406973075</v>
      </c>
    </row>
    <row r="108" spans="1:8" x14ac:dyDescent="0.3">
      <c r="A108" s="3">
        <v>1.9</v>
      </c>
      <c r="B108" s="14">
        <f t="shared" si="7"/>
        <v>41582399682.602966</v>
      </c>
      <c r="C108" s="14">
        <f t="shared" si="17"/>
        <v>1.818309654596818E-2</v>
      </c>
      <c r="D108" s="14">
        <f t="shared" si="9"/>
        <v>2.506366892535887E-2</v>
      </c>
      <c r="E108" s="14">
        <f t="shared" si="16"/>
        <v>6.8805723793906905E-3</v>
      </c>
      <c r="F108" s="14">
        <f t="shared" si="15"/>
        <v>152.55937722355591</v>
      </c>
      <c r="G108" s="14">
        <f t="shared" si="11"/>
        <v>340.3148562291961</v>
      </c>
      <c r="H108" s="14">
        <f t="shared" si="12"/>
        <v>23336.043064552159</v>
      </c>
    </row>
    <row r="109" spans="1:8" x14ac:dyDescent="0.3">
      <c r="A109" s="3">
        <v>1.91</v>
      </c>
      <c r="B109" s="14">
        <f t="shared" si="7"/>
        <v>41241191410.863037</v>
      </c>
      <c r="C109" s="14">
        <f t="shared" si="17"/>
        <v>1.818309654596818E-2</v>
      </c>
      <c r="D109" s="14">
        <f t="shared" si="9"/>
        <v>2.5129539390923977E-2</v>
      </c>
      <c r="E109" s="14">
        <f t="shared" si="16"/>
        <v>6.9464428449557969E-3</v>
      </c>
      <c r="F109" s="14">
        <f t="shared" si="15"/>
        <v>152.55937722355591</v>
      </c>
      <c r="G109" s="14">
        <f t="shared" si="11"/>
        <v>342.55524079277779</v>
      </c>
      <c r="H109" s="14">
        <f t="shared" si="12"/>
        <v>23421.536139498436</v>
      </c>
    </row>
    <row r="110" spans="1:8" x14ac:dyDescent="0.3">
      <c r="A110" s="3">
        <v>1.92</v>
      </c>
      <c r="B110" s="14">
        <f t="shared" si="7"/>
        <v>40907329259.725937</v>
      </c>
      <c r="C110" s="14">
        <f t="shared" si="17"/>
        <v>1.818309654596818E-2</v>
      </c>
      <c r="D110" s="14">
        <f t="shared" si="9"/>
        <v>2.519523764523764E-2</v>
      </c>
      <c r="E110" s="14">
        <f t="shared" si="16"/>
        <v>7.0121410992694602E-3</v>
      </c>
      <c r="F110" s="14">
        <f t="shared" si="15"/>
        <v>152.55937722355591</v>
      </c>
      <c r="G110" s="14">
        <f t="shared" si="11"/>
        <v>344.79855972860042</v>
      </c>
      <c r="H110" s="14">
        <f t="shared" si="12"/>
        <v>23507.141190089427</v>
      </c>
    </row>
    <row r="111" spans="1:8" x14ac:dyDescent="0.3">
      <c r="A111" s="3">
        <v>1.93</v>
      </c>
      <c r="B111" s="14">
        <f t="shared" si="7"/>
        <v>40580577027.960243</v>
      </c>
      <c r="C111" s="14">
        <f t="shared" si="17"/>
        <v>1.818309654596818E-2</v>
      </c>
      <c r="D111" s="14">
        <f t="shared" si="9"/>
        <v>2.5260765031962115E-2</v>
      </c>
      <c r="E111" s="14">
        <f t="shared" si="16"/>
        <v>7.0776684859939348E-3</v>
      </c>
      <c r="F111" s="14">
        <f t="shared" si="15"/>
        <v>152.55937722355591</v>
      </c>
      <c r="G111" s="14">
        <f t="shared" si="11"/>
        <v>347.04480156670138</v>
      </c>
      <c r="H111" s="14">
        <f t="shared" si="12"/>
        <v>23592.857778631358</v>
      </c>
    </row>
    <row r="112" spans="1:8" x14ac:dyDescent="0.3">
      <c r="A112" s="3">
        <v>1.94</v>
      </c>
      <c r="B112" s="14">
        <f t="shared" si="7"/>
        <v>40260708554.844612</v>
      </c>
      <c r="C112" s="14">
        <f t="shared" si="17"/>
        <v>1.818309654596818E-2</v>
      </c>
      <c r="D112" s="14">
        <f t="shared" si="9"/>
        <v>2.5326122877377021E-2</v>
      </c>
      <c r="E112" s="14">
        <f t="shared" si="16"/>
        <v>7.1430263314088416E-3</v>
      </c>
      <c r="F112" s="14">
        <f t="shared" si="15"/>
        <v>152.55937722355591</v>
      </c>
      <c r="G112" s="14">
        <f t="shared" si="11"/>
        <v>349.2939549411916</v>
      </c>
      <c r="H112" s="14">
        <f t="shared" si="12"/>
        <v>23678.685471401903</v>
      </c>
    </row>
    <row r="113" spans="1:8" x14ac:dyDescent="0.3">
      <c r="A113" s="3">
        <v>1.95</v>
      </c>
      <c r="B113" s="14">
        <f t="shared" si="7"/>
        <v>39947507191.914894</v>
      </c>
      <c r="C113" s="14">
        <f t="shared" si="17"/>
        <v>1.818309654596818E-2</v>
      </c>
      <c r="D113" s="14">
        <f t="shared" si="9"/>
        <v>2.5391312490692555E-2</v>
      </c>
      <c r="E113" s="14">
        <f t="shared" si="16"/>
        <v>7.2082159447243756E-3</v>
      </c>
      <c r="F113" s="14">
        <f t="shared" si="15"/>
        <v>152.55937722355591</v>
      </c>
      <c r="G113" s="14">
        <f t="shared" si="11"/>
        <v>351.54600858877461</v>
      </c>
      <c r="H113" s="14">
        <f t="shared" si="12"/>
        <v>23764.62383859367</v>
      </c>
    </row>
    <row r="114" spans="1:8" x14ac:dyDescent="0.3">
      <c r="A114" s="3">
        <v>1.96</v>
      </c>
      <c r="B114" s="14">
        <f t="shared" si="7"/>
        <v>39640765307.722847</v>
      </c>
      <c r="C114" s="14">
        <f>($B$10/$B$8)*($B$9^$B$7)</f>
        <v>1.818309654596818E-2</v>
      </c>
      <c r="D114" s="14">
        <f t="shared" si="9"/>
        <v>2.5456335164355449E-2</v>
      </c>
      <c r="E114" s="14">
        <f t="shared" si="16"/>
        <v>7.2732386183872698E-3</v>
      </c>
      <c r="F114" s="14">
        <f>$B$13*POWER((D114-E114),$B$14)</f>
        <v>152.55937722355591</v>
      </c>
      <c r="G114" s="14">
        <f t="shared" si="11"/>
        <v>353.80095134730232</v>
      </c>
      <c r="H114" s="14">
        <f t="shared" si="12"/>
        <v>23850.672454259089</v>
      </c>
    </row>
    <row r="115" spans="1:8" x14ac:dyDescent="0.3">
      <c r="A115" s="3">
        <v>1.97</v>
      </c>
      <c r="B115" s="14">
        <f t="shared" si="7"/>
        <v>39340283823.223633</v>
      </c>
      <c r="C115" s="14">
        <f t="shared" ref="C115:C142" si="18">($B$10/$B$8)*($B$9^$B$7)</f>
        <v>1.818309654596818E-2</v>
      </c>
      <c r="D115" s="14">
        <f t="shared" si="9"/>
        <v>2.5521192174347965E-2</v>
      </c>
      <c r="E115" s="14">
        <f t="shared" si="16"/>
        <v>7.338095628379785E-3</v>
      </c>
      <c r="F115" s="14">
        <f t="shared" ref="F115:F141" si="19">$B$13*POWER((D115-E115),$B$14)</f>
        <v>152.55937722355591</v>
      </c>
      <c r="G115" s="14">
        <f t="shared" si="11"/>
        <v>356.05877215435476</v>
      </c>
      <c r="H115" s="14">
        <f t="shared" si="12"/>
        <v>23936.830896256211</v>
      </c>
    </row>
    <row r="116" spans="1:8" x14ac:dyDescent="0.3">
      <c r="A116" s="3">
        <v>1.98</v>
      </c>
      <c r="B116" s="14">
        <f t="shared" si="7"/>
        <v>39045871775.604988</v>
      </c>
      <c r="C116" s="14">
        <f t="shared" si="18"/>
        <v>1.818309654596818E-2</v>
      </c>
      <c r="D116" s="14">
        <f t="shared" si="9"/>
        <v>2.5585884780480034E-2</v>
      </c>
      <c r="E116" s="14">
        <f t="shared" si="16"/>
        <v>7.4027882345118548E-3</v>
      </c>
      <c r="F116" s="14">
        <f t="shared" si="19"/>
        <v>152.55937722355591</v>
      </c>
      <c r="G116" s="14">
        <f t="shared" si="11"/>
        <v>358.31946004584285</v>
      </c>
      <c r="H116" s="14">
        <f t="shared" si="12"/>
        <v>24023.098746195396</v>
      </c>
    </row>
    <row r="117" spans="1:8" x14ac:dyDescent="0.3">
      <c r="A117" s="3">
        <v>1.99</v>
      </c>
      <c r="B117" s="14">
        <f t="shared" si="7"/>
        <v>38757345908.546913</v>
      </c>
      <c r="C117" s="14">
        <f t="shared" si="18"/>
        <v>1.818309654596818E-2</v>
      </c>
      <c r="D117" s="14">
        <f t="shared" si="9"/>
        <v>2.5650414226674779E-2</v>
      </c>
      <c r="E117" s="14">
        <f t="shared" si="16"/>
        <v>7.4673176807065998E-3</v>
      </c>
      <c r="F117" s="14">
        <f t="shared" si="19"/>
        <v>152.55937722355591</v>
      </c>
      <c r="G117" s="14">
        <f t="shared" si="11"/>
        <v>360.58300415464703</v>
      </c>
      <c r="H117" s="14">
        <f t="shared" si="12"/>
        <v>24109.475589387363</v>
      </c>
    </row>
    <row r="118" spans="1:8" x14ac:dyDescent="0.3">
      <c r="A118" s="3">
        <v>2</v>
      </c>
      <c r="B118" s="14">
        <f t="shared" si="7"/>
        <v>38474530287.061897</v>
      </c>
      <c r="C118" s="14">
        <f t="shared" si="18"/>
        <v>1.818309654596818E-2</v>
      </c>
      <c r="D118" s="14">
        <f t="shared" si="9"/>
        <v>2.571478174124758E-2</v>
      </c>
      <c r="E118" s="14">
        <f t="shared" si="16"/>
        <v>7.5316851952794001E-3</v>
      </c>
      <c r="F118" s="14">
        <f t="shared" si="19"/>
        <v>152.55937722355591</v>
      </c>
      <c r="G118" s="14">
        <f t="shared" si="11"/>
        <v>362.84939370927373</v>
      </c>
      <c r="H118" s="14">
        <f t="shared" si="12"/>
        <v>24195.961014791919</v>
      </c>
    </row>
    <row r="119" spans="1:8" x14ac:dyDescent="0.3">
      <c r="A119" s="3">
        <v>2.0099999999999998</v>
      </c>
      <c r="B119" s="14">
        <f t="shared" si="7"/>
        <v>38197255935.212196</v>
      </c>
      <c r="C119" s="14">
        <f t="shared" si="18"/>
        <v>1.818309654596818E-2</v>
      </c>
      <c r="D119" s="14">
        <f t="shared" si="9"/>
        <v>2.5778988537178874E-2</v>
      </c>
      <c r="E119" s="14">
        <f t="shared" si="16"/>
        <v>7.5958919912106938E-3</v>
      </c>
      <c r="F119" s="14">
        <f t="shared" si="19"/>
        <v>152.55937722355591</v>
      </c>
      <c r="G119" s="14">
        <f t="shared" si="11"/>
        <v>365.11861803254044</v>
      </c>
      <c r="H119" s="14">
        <f t="shared" si="12"/>
        <v>24282.554614967776</v>
      </c>
    </row>
    <row r="120" spans="1:8" x14ac:dyDescent="0.3">
      <c r="A120" s="3">
        <v>2.02</v>
      </c>
      <c r="B120" s="14">
        <f t="shared" si="7"/>
        <v>37925360495.134171</v>
      </c>
      <c r="C120" s="14">
        <f t="shared" si="18"/>
        <v>1.818309654596818E-2</v>
      </c>
      <c r="D120" s="14">
        <f t="shared" si="9"/>
        <v>2.5843035812380864E-2</v>
      </c>
      <c r="E120" s="14">
        <f t="shared" si="16"/>
        <v>7.6599392664126846E-3</v>
      </c>
      <c r="F120" s="14">
        <f t="shared" si="19"/>
        <v>152.55937722355591</v>
      </c>
      <c r="G120" s="14">
        <f t="shared" si="11"/>
        <v>367.39066654028397</v>
      </c>
      <c r="H120" s="14">
        <f t="shared" si="12"/>
        <v>24369.255986023272</v>
      </c>
    </row>
    <row r="121" spans="1:8" x14ac:dyDescent="0.3">
      <c r="A121" s="3">
        <v>2.0299999999999998</v>
      </c>
      <c r="B121" s="14">
        <f t="shared" si="7"/>
        <v>37658687905.922058</v>
      </c>
      <c r="C121" s="14">
        <f t="shared" si="18"/>
        <v>1.818309654596818E-2</v>
      </c>
      <c r="D121" s="14">
        <f t="shared" si="9"/>
        <v>2.590692474995826E-2</v>
      </c>
      <c r="E121" s="14">
        <f t="shared" si="16"/>
        <v>7.7238282039900803E-3</v>
      </c>
      <c r="F121" s="14">
        <f t="shared" si="19"/>
        <v>152.55937722355591</v>
      </c>
      <c r="G121" s="14">
        <f t="shared" si="11"/>
        <v>369.66552874009187</v>
      </c>
      <c r="H121" s="14">
        <f t="shared" si="12"/>
        <v>24456.06472756794</v>
      </c>
    </row>
    <row r="122" spans="1:8" x14ac:dyDescent="0.3">
      <c r="A122" s="3">
        <v>2.04</v>
      </c>
      <c r="B122" s="14">
        <f t="shared" si="7"/>
        <v>37397088101.034088</v>
      </c>
      <c r="C122" s="14">
        <f t="shared" si="18"/>
        <v>1.818309654596818E-2</v>
      </c>
      <c r="D122" s="14">
        <f t="shared" si="9"/>
        <v>2.5970656518463291E-2</v>
      </c>
      <c r="E122" s="14">
        <f t="shared" si="16"/>
        <v>7.7875599724951117E-3</v>
      </c>
      <c r="F122" s="14">
        <f t="shared" si="19"/>
        <v>152.55937722355591</v>
      </c>
      <c r="G122" s="14">
        <f t="shared" si="11"/>
        <v>371.94319423006397</v>
      </c>
      <c r="H122" s="14">
        <f t="shared" si="12"/>
        <v>24542.980442665274</v>
      </c>
    </row>
    <row r="123" spans="1:8" x14ac:dyDescent="0.3">
      <c r="A123" s="3">
        <v>2.0499999999999998</v>
      </c>
      <c r="B123" s="14">
        <f t="shared" si="7"/>
        <v>37140416722.98661</v>
      </c>
      <c r="C123" s="14">
        <f t="shared" si="18"/>
        <v>1.818309654596818E-2</v>
      </c>
      <c r="D123" s="14">
        <f t="shared" si="9"/>
        <v>2.6034232272145068E-2</v>
      </c>
      <c r="E123" s="14">
        <f t="shared" si="16"/>
        <v>7.8511357261768881E-3</v>
      </c>
      <c r="F123" s="14">
        <f t="shared" si="19"/>
        <v>152.55937722355591</v>
      </c>
      <c r="G123" s="14">
        <f t="shared" si="11"/>
        <v>374.22365269758484</v>
      </c>
      <c r="H123" s="14">
        <f t="shared" si="12"/>
        <v>24630.002737785871</v>
      </c>
    </row>
    <row r="124" spans="1:8" x14ac:dyDescent="0.3">
      <c r="A124" s="3">
        <v>2.06</v>
      </c>
      <c r="B124" s="14">
        <f t="shared" si="7"/>
        <v>36888534854.194458</v>
      </c>
      <c r="C124" s="14">
        <f t="shared" si="18"/>
        <v>1.818309654596818E-2</v>
      </c>
      <c r="D124" s="14">
        <f t="shared" si="9"/>
        <v>2.6097653151193501E-2</v>
      </c>
      <c r="E124" s="14">
        <f t="shared" si="16"/>
        <v>7.9145566052253209E-3</v>
      </c>
      <c r="F124" s="14">
        <f t="shared" si="19"/>
        <v>152.55937722355591</v>
      </c>
      <c r="G124" s="14">
        <f t="shared" si="11"/>
        <v>376.50689391812995</v>
      </c>
      <c r="H124" s="14">
        <f t="shared" si="12"/>
        <v>24717.131222761873</v>
      </c>
    </row>
    <row r="125" spans="1:8" x14ac:dyDescent="0.3">
      <c r="A125" s="3">
        <v>2.0699999999999998</v>
      </c>
      <c r="B125" s="14">
        <f t="shared" si="7"/>
        <v>36641308762.901474</v>
      </c>
      <c r="C125" s="14">
        <f t="shared" si="18"/>
        <v>1.818309654596818E-2</v>
      </c>
      <c r="D125" s="14">
        <f t="shared" si="9"/>
        <v>2.6160920281977845E-2</v>
      </c>
      <c r="E125" s="14">
        <f t="shared" si="16"/>
        <v>7.9778237360096649E-3</v>
      </c>
      <c r="F125" s="14">
        <f t="shared" si="19"/>
        <v>152.55937722355591</v>
      </c>
      <c r="G125" s="14">
        <f t="shared" si="11"/>
        <v>378.7929077540864</v>
      </c>
      <c r="H125" s="14">
        <f t="shared" si="12"/>
        <v>24804.365510741969</v>
      </c>
    </row>
    <row r="126" spans="1:8" x14ac:dyDescent="0.3">
      <c r="A126" s="3">
        <v>2.08</v>
      </c>
      <c r="B126" s="14">
        <f t="shared" si="7"/>
        <v>36398609663.222916</v>
      </c>
      <c r="C126" s="14">
        <f t="shared" si="18"/>
        <v>1.818309654596818E-2</v>
      </c>
      <c r="D126" s="14">
        <f t="shared" si="9"/>
        <v>2.6224034777280174E-2</v>
      </c>
      <c r="E126" s="14">
        <f t="shared" si="16"/>
        <v>8.0409382313119948E-3</v>
      </c>
      <c r="F126" s="14">
        <f t="shared" si="19"/>
        <v>152.55937722355591</v>
      </c>
      <c r="G126" s="14">
        <f t="shared" si="11"/>
        <v>381.08168415359961</v>
      </c>
      <c r="H126" s="14">
        <f t="shared" si="12"/>
        <v>24891.705218147395</v>
      </c>
    </row>
    <row r="127" spans="1:8" x14ac:dyDescent="0.3">
      <c r="A127" s="3">
        <v>2.09</v>
      </c>
      <c r="B127" s="14">
        <f t="shared" si="7"/>
        <v>36160313488.394135</v>
      </c>
      <c r="C127" s="14">
        <f t="shared" si="18"/>
        <v>1.818309654596818E-2</v>
      </c>
      <c r="D127" s="14">
        <f t="shared" si="9"/>
        <v>2.6286997736523657E-2</v>
      </c>
      <c r="E127" s="14">
        <f t="shared" si="16"/>
        <v>8.1039011905554778E-3</v>
      </c>
      <c r="F127" s="14">
        <f t="shared" si="19"/>
        <v>152.55937722355591</v>
      </c>
      <c r="G127" s="14">
        <f t="shared" si="11"/>
        <v>383.37321314943705</v>
      </c>
      <c r="H127" s="14">
        <f t="shared" si="12"/>
        <v>24979.149964628552</v>
      </c>
    </row>
    <row r="128" spans="1:8" x14ac:dyDescent="0.3">
      <c r="A128" s="3">
        <v>2.1</v>
      </c>
      <c r="B128" s="14">
        <f t="shared" si="7"/>
        <v>35926300676.384392</v>
      </c>
      <c r="C128" s="14">
        <f t="shared" si="18"/>
        <v>1.818309654596818E-2</v>
      </c>
      <c r="D128" s="14">
        <f t="shared" si="9"/>
        <v>2.6349810245996079E-2</v>
      </c>
      <c r="E128" s="14">
        <f t="shared" si="16"/>
        <v>8.1667137000278993E-3</v>
      </c>
      <c r="F128" s="14">
        <f t="shared" si="19"/>
        <v>152.55937722355591</v>
      </c>
      <c r="G128" s="14">
        <f t="shared" si="11"/>
        <v>385.66748485787423</v>
      </c>
      <c r="H128" s="14">
        <f t="shared" si="12"/>
        <v>25066.699373022515</v>
      </c>
    </row>
    <row r="129" spans="1:8" x14ac:dyDescent="0.3">
      <c r="A129" s="3">
        <v>2.11</v>
      </c>
      <c r="B129" s="14">
        <f t="shared" si="7"/>
        <v>35696455967.096878</v>
      </c>
      <c r="C129" s="14">
        <f t="shared" si="18"/>
        <v>1.818309654596818E-2</v>
      </c>
      <c r="D129" s="14">
        <f t="shared" si="9"/>
        <v>2.6412473379068456E-2</v>
      </c>
      <c r="E129" s="14">
        <f t="shared" si="16"/>
        <v>8.2293768331002763E-3</v>
      </c>
      <c r="F129" s="14">
        <f t="shared" si="19"/>
        <v>152.55937722355591</v>
      </c>
      <c r="G129" s="14">
        <f t="shared" si="11"/>
        <v>387.9644894776028</v>
      </c>
      <c r="H129" s="14">
        <f t="shared" si="12"/>
        <v>25154.353069311353</v>
      </c>
    </row>
    <row r="130" spans="1:8" x14ac:dyDescent="0.3">
      <c r="A130" s="3">
        <v>2.12</v>
      </c>
      <c r="B130" s="14">
        <f t="shared" si="7"/>
        <v>35470668210.430367</v>
      </c>
      <c r="C130" s="14">
        <f t="shared" si="18"/>
        <v>1.818309654596818E-2</v>
      </c>
      <c r="D130" s="14">
        <f t="shared" si="9"/>
        <v>2.6474988196409074E-2</v>
      </c>
      <c r="E130" s="14">
        <f t="shared" si="16"/>
        <v>8.2918916504408947E-3</v>
      </c>
      <c r="F130" s="14">
        <f t="shared" si="19"/>
        <v>152.55937722355591</v>
      </c>
      <c r="G130" s="14">
        <f t="shared" si="11"/>
        <v>390.26421728865245</v>
      </c>
      <c r="H130" s="14">
        <f t="shared" si="12"/>
        <v>25242.110682581013</v>
      </c>
    </row>
    <row r="131" spans="1:8" x14ac:dyDescent="0.3">
      <c r="A131" s="3">
        <v>2.13</v>
      </c>
      <c r="B131" s="14">
        <f t="shared" si="7"/>
        <v>35248830184.5299</v>
      </c>
      <c r="C131" s="14">
        <f>($B$10/$B$8)*($B$9^$B$7)</f>
        <v>1.818309654596818E-2</v>
      </c>
      <c r="D131" s="14">
        <f t="shared" si="9"/>
        <v>2.6537355746192946E-2</v>
      </c>
      <c r="E131" s="14">
        <f t="shared" si="16"/>
        <v>8.3542592002247666E-3</v>
      </c>
      <c r="F131" s="14">
        <f t="shared" si="19"/>
        <v>152.55937722355591</v>
      </c>
      <c r="G131" s="14">
        <f t="shared" si="11"/>
        <v>392.56665865133709</v>
      </c>
      <c r="H131" s="14">
        <f t="shared" si="12"/>
        <v>25329.971844981057</v>
      </c>
    </row>
    <row r="132" spans="1:8" x14ac:dyDescent="0.3">
      <c r="A132" s="3">
        <v>2.14</v>
      </c>
      <c r="B132" s="14">
        <f t="shared" si="7"/>
        <v>35030838423.600868</v>
      </c>
      <c r="C132" s="14">
        <f t="shared" si="18"/>
        <v>1.818309654596818E-2</v>
      </c>
      <c r="D132" s="14">
        <f t="shared" si="9"/>
        <v>2.6599577064306868E-2</v>
      </c>
      <c r="E132" s="14">
        <f t="shared" si="16"/>
        <v>8.4164805183386884E-3</v>
      </c>
      <c r="F132" s="14">
        <f t="shared" si="19"/>
        <v>152.55937722355591</v>
      </c>
      <c r="G132" s="14">
        <f t="shared" si="11"/>
        <v>394.87180400521856</v>
      </c>
      <c r="H132" s="14">
        <f t="shared" si="12"/>
        <v>25417.936191685174</v>
      </c>
    </row>
    <row r="133" spans="1:8" x14ac:dyDescent="0.3">
      <c r="A133" s="3">
        <v>2.15</v>
      </c>
      <c r="B133" s="14">
        <f t="shared" si="7"/>
        <v>34816593054.704681</v>
      </c>
      <c r="C133" s="14">
        <f t="shared" si="18"/>
        <v>1.818309654596818E-2</v>
      </c>
      <c r="D133" s="14">
        <f t="shared" si="9"/>
        <v>2.6661653174550146E-2</v>
      </c>
      <c r="E133" s="14">
        <f>D133-C133</f>
        <v>8.4785566285819659E-3</v>
      </c>
      <c r="F133" s="14">
        <f t="shared" si="19"/>
        <v>152.55937722355591</v>
      </c>
      <c r="G133" s="14">
        <f t="shared" si="11"/>
        <v>397.17964386808404</v>
      </c>
      <c r="H133" s="14">
        <f t="shared" si="12"/>
        <v>25506.003360852123</v>
      </c>
    </row>
    <row r="134" spans="1:8" x14ac:dyDescent="0.3">
      <c r="A134" s="3">
        <v>2.16</v>
      </c>
      <c r="B134" s="14">
        <f t="shared" si="7"/>
        <v>34605997642.993492</v>
      </c>
      <c r="C134" s="14">
        <f t="shared" si="18"/>
        <v>1.818309654596818E-2</v>
      </c>
      <c r="D134" s="14">
        <f t="shared" si="9"/>
        <v>2.6723585088831176E-2</v>
      </c>
      <c r="E134" s="14">
        <f t="shared" ref="E134:E151" si="20">D134-C134</f>
        <v>8.5404885428629965E-3</v>
      </c>
      <c r="F134" s="14">
        <f t="shared" si="19"/>
        <v>152.55937722355591</v>
      </c>
      <c r="G134" s="14">
        <f t="shared" si="11"/>
        <v>399.49016883495005</v>
      </c>
      <c r="H134" s="14">
        <f t="shared" si="12"/>
        <v>25594.172993587727</v>
      </c>
    </row>
    <row r="135" spans="1:8" x14ac:dyDescent="0.3">
      <c r="A135" s="3">
        <v>2.17</v>
      </c>
      <c r="B135" s="14">
        <f t="shared" si="7"/>
        <v>34398959044.879837</v>
      </c>
      <c r="C135" s="14">
        <f t="shared" si="18"/>
        <v>1.818309654596818E-2</v>
      </c>
      <c r="D135" s="14">
        <f t="shared" si="9"/>
        <v>2.6785373807359864E-2</v>
      </c>
      <c r="E135" s="14">
        <f t="shared" si="20"/>
        <v>8.6022772613916845E-3</v>
      </c>
      <c r="F135" s="14">
        <f t="shared" si="19"/>
        <v>152.55937722355591</v>
      </c>
      <c r="G135" s="14">
        <f t="shared" si="11"/>
        <v>401.80336957707374</v>
      </c>
      <c r="H135" s="14">
        <f t="shared" si="12"/>
        <v>25682.444733907167</v>
      </c>
    </row>
    <row r="136" spans="1:8" x14ac:dyDescent="0.3">
      <c r="A136" s="3">
        <v>2.1800000000000002</v>
      </c>
      <c r="B136" s="14">
        <f t="shared" si="7"/>
        <v>34195387268.670105</v>
      </c>
      <c r="C136" s="14">
        <f t="shared" si="18"/>
        <v>1.818309654596818E-2</v>
      </c>
      <c r="D136" s="14">
        <f t="shared" si="9"/>
        <v>2.6847020318836127E-2</v>
      </c>
      <c r="E136" s="14">
        <f t="shared" si="20"/>
        <v>8.6639237728679472E-3</v>
      </c>
      <c r="F136" s="14">
        <f t="shared" si="19"/>
        <v>152.55937722355591</v>
      </c>
      <c r="G136" s="14">
        <f t="shared" si="11"/>
        <v>404.11923684098895</v>
      </c>
      <c r="H136" s="14">
        <f t="shared" si="12"/>
        <v>25770.818228698172</v>
      </c>
    </row>
    <row r="137" spans="1:8" x14ac:dyDescent="0.3">
      <c r="A137" s="3">
        <v>2.19</v>
      </c>
      <c r="B137" s="14">
        <f t="shared" si="7"/>
        <v>33995195342.222866</v>
      </c>
      <c r="C137" s="14">
        <f t="shared" si="18"/>
        <v>1.818309654596818E-2</v>
      </c>
      <c r="D137" s="14">
        <f t="shared" si="9"/>
        <v>2.6908525600634454E-2</v>
      </c>
      <c r="E137" s="14">
        <f t="shared" si="20"/>
        <v>8.7254290546662748E-3</v>
      </c>
      <c r="F137" s="14">
        <f t="shared" si="19"/>
        <v>152.55937722355591</v>
      </c>
      <c r="G137" s="14">
        <f t="shared" si="11"/>
        <v>406.43776144755543</v>
      </c>
      <c r="H137" s="14">
        <f t="shared" si="12"/>
        <v>25859.293127684748</v>
      </c>
    </row>
    <row r="138" spans="1:8" x14ac:dyDescent="0.3">
      <c r="A138" s="3">
        <v>2.2000000000000002</v>
      </c>
      <c r="B138" s="14">
        <f t="shared" si="7"/>
        <v>33798299187.222488</v>
      </c>
      <c r="C138" s="14">
        <f t="shared" si="18"/>
        <v>1.818309654596818E-2</v>
      </c>
      <c r="D138" s="14">
        <f t="shared" si="9"/>
        <v>2.6969890618984717E-2</v>
      </c>
      <c r="E138" s="14">
        <f t="shared" si="20"/>
        <v>8.7867940730165378E-3</v>
      </c>
      <c r="F138" s="14">
        <f t="shared" si="19"/>
        <v>152.55937722355591</v>
      </c>
      <c r="G138" s="14">
        <f t="shared" si="11"/>
        <v>408.7589342910245</v>
      </c>
      <c r="H138" s="14">
        <f t="shared" si="12"/>
        <v>25947.869083391528</v>
      </c>
    </row>
    <row r="139" spans="1:8" x14ac:dyDescent="0.3">
      <c r="A139" s="3">
        <v>2.21</v>
      </c>
      <c r="B139" s="14">
        <f t="shared" si="7"/>
        <v>33604617499.68528</v>
      </c>
      <c r="C139" s="14">
        <f t="shared" si="18"/>
        <v>1.818309654596818E-2</v>
      </c>
      <c r="D139" s="14">
        <f t="shared" si="9"/>
        <v>2.7031116329149264E-2</v>
      </c>
      <c r="E139" s="14">
        <f t="shared" si="20"/>
        <v>8.8480197831810846E-3</v>
      </c>
      <c r="F139" s="14">
        <f t="shared" si="19"/>
        <v>152.55937722355591</v>
      </c>
      <c r="G139" s="14">
        <f t="shared" si="11"/>
        <v>411.08274633812312</v>
      </c>
      <c r="H139" s="14">
        <f t="shared" si="12"/>
        <v>26036.545751108813</v>
      </c>
    </row>
    <row r="140" spans="1:8" x14ac:dyDescent="0.3">
      <c r="A140" s="3">
        <v>2.2200000000000002</v>
      </c>
      <c r="B140" s="14">
        <f t="shared" si="7"/>
        <v>33414071636.340572</v>
      </c>
      <c r="C140" s="14">
        <f t="shared" si="18"/>
        <v>1.818309654596818E-2</v>
      </c>
      <c r="D140" s="14">
        <f t="shared" si="9"/>
        <v>2.7092203675596414E-2</v>
      </c>
      <c r="E140" s="14">
        <f t="shared" si="20"/>
        <v>8.9091071296282347E-3</v>
      </c>
      <c r="F140" s="14">
        <f t="shared" si="19"/>
        <v>152.55937722355591</v>
      </c>
      <c r="G140" s="14">
        <f t="shared" si="11"/>
        <v>413.40918862714733</v>
      </c>
      <c r="H140" s="14">
        <f t="shared" si="12"/>
        <v>26125.322788857975</v>
      </c>
    </row>
    <row r="141" spans="1:8" x14ac:dyDescent="0.3">
      <c r="A141" s="3">
        <v>2.23</v>
      </c>
      <c r="B141" s="14">
        <f t="shared" si="7"/>
        <v>33226585506.552521</v>
      </c>
      <c r="C141" s="14">
        <f t="shared" si="18"/>
        <v>1.818309654596818E-2</v>
      </c>
      <c r="D141" s="14">
        <f t="shared" si="9"/>
        <v>2.7153153592170468E-2</v>
      </c>
      <c r="E141" s="14">
        <f t="shared" si="20"/>
        <v>8.9700570462022886E-3</v>
      </c>
      <c r="F141" s="14">
        <f t="shared" si="19"/>
        <v>152.55937722355591</v>
      </c>
      <c r="G141" s="14">
        <f t="shared" si="11"/>
        <v>415.73825226707964</v>
      </c>
      <c r="H141" s="14">
        <f t="shared" si="12"/>
        <v>26214.199857357791</v>
      </c>
    </row>
    <row r="142" spans="1:8" x14ac:dyDescent="0.3">
      <c r="A142" s="3">
        <v>2.2400000000000002</v>
      </c>
      <c r="B142" s="14">
        <f t="shared" si="7"/>
        <v>33042085469.469826</v>
      </c>
      <c r="C142" s="14">
        <f t="shared" si="18"/>
        <v>1.818309654596818E-2</v>
      </c>
      <c r="D142" s="14">
        <f t="shared" si="9"/>
        <v>2.7213967002258234E-2</v>
      </c>
      <c r="E142" s="14">
        <f t="shared" si="20"/>
        <v>9.0308704562900542E-3</v>
      </c>
      <c r="F142" s="14">
        <f>$B$13*POWER((D142-E142),$B$14)</f>
        <v>152.55937722355591</v>
      </c>
      <c r="G142" s="14">
        <f t="shared" si="11"/>
        <v>418.06992843671441</v>
      </c>
      <c r="H142" s="14">
        <f t="shared" si="12"/>
        <v>26303.176619991056</v>
      </c>
    </row>
    <row r="143" spans="1:8" x14ac:dyDescent="0.3">
      <c r="A143" s="3">
        <v>2.25</v>
      </c>
      <c r="B143" s="14">
        <f t="shared" si="7"/>
        <v>32860500236.110733</v>
      </c>
      <c r="C143" s="14">
        <f>($B$10/$B$8)*($B$9^$B$7)</f>
        <v>1.818309654596818E-2</v>
      </c>
      <c r="D143" s="14">
        <f t="shared" si="9"/>
        <v>2.7274644818952268E-2</v>
      </c>
      <c r="E143" s="14">
        <f t="shared" si="20"/>
        <v>9.0915482729840881E-3</v>
      </c>
      <c r="F143" s="14">
        <f t="shared" ref="F143:F164" si="21">$B$13*POWER((D143-E143),$B$14)</f>
        <v>152.55937722355591</v>
      </c>
      <c r="G143" s="14">
        <f t="shared" si="11"/>
        <v>420.40420838380186</v>
      </c>
      <c r="H143" s="14">
        <f t="shared" si="12"/>
        <v>26392.252742771914</v>
      </c>
    </row>
    <row r="144" spans="1:8" x14ac:dyDescent="0.3">
      <c r="A144" s="3">
        <v>2.2599999999999998</v>
      </c>
      <c r="B144" s="14">
        <f t="shared" si="7"/>
        <v>32681760776.108974</v>
      </c>
      <c r="C144" s="14">
        <f t="shared" ref="C144:C163" si="22">($B$10/$B$8)*($B$9^$B$7)</f>
        <v>1.818309654596818E-2</v>
      </c>
      <c r="D144" s="14">
        <f t="shared" si="9"/>
        <v>2.7335187945210834E-2</v>
      </c>
      <c r="E144" s="14">
        <f t="shared" si="20"/>
        <v>9.1520913992426539E-3</v>
      </c>
      <c r="F144" s="14">
        <f t="shared" si="21"/>
        <v>152.55937722355591</v>
      </c>
      <c r="G144" s="14">
        <f t="shared" si="11"/>
        <v>422.74108342420112</v>
      </c>
      <c r="H144" s="14">
        <f t="shared" si="12"/>
        <v>26481.427894313547</v>
      </c>
    </row>
    <row r="145" spans="1:8" x14ac:dyDescent="0.3">
      <c r="A145" s="3">
        <v>2.27</v>
      </c>
      <c r="B145" s="14">
        <f t="shared" si="7"/>
        <v>32505800228.864075</v>
      </c>
      <c r="C145" s="14">
        <f t="shared" si="22"/>
        <v>1.818309654596818E-2</v>
      </c>
      <c r="D145" s="14">
        <f t="shared" si="9"/>
        <v>2.7395597274014669E-2</v>
      </c>
      <c r="E145" s="14">
        <f t="shared" si="20"/>
        <v>9.2125007280464896E-3</v>
      </c>
      <c r="F145" s="14">
        <f t="shared" si="21"/>
        <v>152.55937722355591</v>
      </c>
      <c r="G145" s="14">
        <f t="shared" si="11"/>
        <v>425.08054494105704</v>
      </c>
      <c r="H145" s="14">
        <f t="shared" si="12"/>
        <v>26570.70174579677</v>
      </c>
    </row>
    <row r="146" spans="1:8" x14ac:dyDescent="0.3">
      <c r="A146" s="3">
        <v>2.2799999999999998</v>
      </c>
      <c r="B146" s="14">
        <f t="shared" si="7"/>
        <v>32332553818.854939</v>
      </c>
      <c r="C146" s="14">
        <f t="shared" si="22"/>
        <v>1.818309654596818E-2</v>
      </c>
      <c r="D146" s="14">
        <f t="shared" si="9"/>
        <v>2.7455873688520635E-2</v>
      </c>
      <c r="E146" s="14">
        <f t="shared" si="20"/>
        <v>9.2727771425524554E-3</v>
      </c>
      <c r="F146" s="14">
        <f t="shared" si="21"/>
        <v>152.55937722355591</v>
      </c>
      <c r="G146" s="14">
        <f t="shared" si="11"/>
        <v>427.42258438397857</v>
      </c>
      <c r="H146" s="14">
        <f t="shared" si="12"/>
        <v>26660.073970938654</v>
      </c>
    </row>
    <row r="147" spans="1:8" x14ac:dyDescent="0.3">
      <c r="A147" s="3">
        <v>2.29</v>
      </c>
      <c r="B147" s="14">
        <f t="shared" ref="B147:B168" si="23">$B$12*POWER($B$9,((2-$B$7)/2))*((1+0.3*POWER(A147,((2-$B$7)/2)))/(POWER(A147,$B$7)-1))</f>
        <v>32161958774.89098</v>
      </c>
      <c r="C147" s="14">
        <f t="shared" si="22"/>
        <v>1.818309654596818E-2</v>
      </c>
      <c r="D147" s="14">
        <f t="shared" ref="D147:D168" si="24">$C$18*POWER(A147,$B$7)</f>
        <v>2.7516018062212416E-2</v>
      </c>
      <c r="E147" s="14">
        <f t="shared" si="20"/>
        <v>9.3329215162442358E-3</v>
      </c>
      <c r="F147" s="14">
        <f t="shared" si="21"/>
        <v>152.55937722355591</v>
      </c>
      <c r="G147" s="14">
        <f t="shared" ref="G147:G168" si="25">$B$13*POWER(D147,$B$14)</f>
        <v>429.76719326824127</v>
      </c>
      <c r="H147" s="14">
        <f t="shared" ref="H147:H168" si="26">$B$6*(0.36*G147+0.64*F147)</f>
        <v>26749.544245962119</v>
      </c>
    </row>
    <row r="148" spans="1:8" x14ac:dyDescent="0.3">
      <c r="A148" s="3">
        <v>2.2999999999999998</v>
      </c>
      <c r="B148" s="14">
        <f t="shared" si="23"/>
        <v>31993954253.088772</v>
      </c>
      <c r="C148" s="14">
        <f t="shared" si="22"/>
        <v>1.818309654596818E-2</v>
      </c>
      <c r="D148" s="14">
        <f t="shared" si="24"/>
        <v>2.7576031259048134E-2</v>
      </c>
      <c r="E148" s="14">
        <f t="shared" si="20"/>
        <v>9.3929347130799548E-3</v>
      </c>
      <c r="F148" s="14">
        <f t="shared" si="21"/>
        <v>152.55937722355591</v>
      </c>
      <c r="G148" s="14">
        <f t="shared" si="25"/>
        <v>432.11436317399455</v>
      </c>
      <c r="H148" s="14">
        <f t="shared" si="26"/>
        <v>26839.112249565667</v>
      </c>
    </row>
    <row r="149" spans="1:8" x14ac:dyDescent="0.3">
      <c r="A149" s="3">
        <v>2.31</v>
      </c>
      <c r="B149" s="14">
        <f t="shared" si="23"/>
        <v>31828481263.375107</v>
      </c>
      <c r="C149" s="14">
        <f t="shared" si="22"/>
        <v>1.818309654596818E-2</v>
      </c>
      <c r="D149" s="14">
        <f t="shared" si="24"/>
        <v>2.7635914133605204E-2</v>
      </c>
      <c r="E149" s="14">
        <f t="shared" si="20"/>
        <v>9.4528175876370246E-3</v>
      </c>
      <c r="F149" s="14">
        <f t="shared" si="21"/>
        <v>152.55937722355591</v>
      </c>
      <c r="G149" s="14">
        <f t="shared" si="25"/>
        <v>434.46408574548866</v>
      </c>
      <c r="H149" s="14">
        <f t="shared" si="26"/>
        <v>26928.777662893881</v>
      </c>
    </row>
    <row r="150" spans="1:8" x14ac:dyDescent="0.3">
      <c r="A150" s="3">
        <v>2.3199999999999998</v>
      </c>
      <c r="B150" s="14">
        <f t="shared" si="23"/>
        <v>31665482599.329685</v>
      </c>
      <c r="C150" s="14">
        <f t="shared" si="22"/>
        <v>1.818309654596818E-2</v>
      </c>
      <c r="D150" s="14">
        <f t="shared" si="24"/>
        <v>2.7695667531222275E-2</v>
      </c>
      <c r="E150" s="14">
        <f t="shared" si="20"/>
        <v>9.512570985254095E-3</v>
      </c>
      <c r="F150" s="14">
        <f t="shared" si="21"/>
        <v>152.55937722355591</v>
      </c>
      <c r="G150" s="14">
        <f t="shared" si="25"/>
        <v>436.81635269030988</v>
      </c>
      <c r="H150" s="14">
        <f t="shared" si="26"/>
        <v>27018.540169508258</v>
      </c>
    </row>
    <row r="151" spans="1:8" x14ac:dyDescent="0.3">
      <c r="A151" s="3">
        <v>2.33</v>
      </c>
      <c r="B151" s="14">
        <f t="shared" si="23"/>
        <v>31504902771.191425</v>
      </c>
      <c r="C151" s="14">
        <f t="shared" si="22"/>
        <v>1.818309654596818E-2</v>
      </c>
      <c r="D151" s="14">
        <f t="shared" si="24"/>
        <v>2.775529228813849E-2</v>
      </c>
      <c r="E151" s="14">
        <f t="shared" si="20"/>
        <v>9.5721957421703099E-3</v>
      </c>
      <c r="F151" s="14">
        <f t="shared" si="21"/>
        <v>152.55937722355591</v>
      </c>
      <c r="G151" s="14">
        <f t="shared" si="25"/>
        <v>439.17115577862836</v>
      </c>
      <c r="H151" s="14">
        <f t="shared" si="26"/>
        <v>27108.399455358493</v>
      </c>
    </row>
    <row r="152" spans="1:8" x14ac:dyDescent="0.3">
      <c r="A152" s="3">
        <v>2.34</v>
      </c>
      <c r="B152" s="14">
        <f t="shared" si="23"/>
        <v>31346687941.863396</v>
      </c>
      <c r="C152" s="14">
        <f t="shared" si="22"/>
        <v>1.818309654596818E-2</v>
      </c>
      <c r="D152" s="14">
        <f t="shared" si="24"/>
        <v>2.7814789231629992E-2</v>
      </c>
      <c r="E152" s="14">
        <f>D152-C152</f>
        <v>9.6316926856618128E-3</v>
      </c>
      <c r="F152" s="14">
        <f t="shared" si="21"/>
        <v>152.55937722355591</v>
      </c>
      <c r="G152" s="14">
        <f t="shared" si="25"/>
        <v>441.52848684246112</v>
      </c>
      <c r="H152" s="14">
        <f t="shared" si="26"/>
        <v>27198.355208754347</v>
      </c>
    </row>
    <row r="153" spans="1:8" x14ac:dyDescent="0.3">
      <c r="A153" s="3">
        <v>2.35</v>
      </c>
      <c r="B153" s="14">
        <f t="shared" si="23"/>
        <v>31190785865.760746</v>
      </c>
      <c r="C153" s="14">
        <f t="shared" si="22"/>
        <v>1.818309654596818E-2</v>
      </c>
      <c r="D153" s="14">
        <f t="shared" si="24"/>
        <v>2.7874159180143892E-2</v>
      </c>
      <c r="E153" s="14">
        <f t="shared" ref="E153:E168" si="27">D153-C153</f>
        <v>9.6910626341757122E-3</v>
      </c>
      <c r="F153" s="14">
        <f t="shared" si="21"/>
        <v>152.55937722355591</v>
      </c>
      <c r="G153" s="14">
        <f t="shared" si="25"/>
        <v>443.88833777494204</v>
      </c>
      <c r="H153" s="14">
        <f t="shared" si="26"/>
        <v>27288.407120337823</v>
      </c>
    </row>
    <row r="154" spans="1:8" x14ac:dyDescent="0.3">
      <c r="A154" s="3">
        <v>2.36</v>
      </c>
      <c r="B154" s="14">
        <f t="shared" si="23"/>
        <v>31037145830.355492</v>
      </c>
      <c r="C154" s="14">
        <f t="shared" si="22"/>
        <v>1.818309654596818E-2</v>
      </c>
      <c r="D154" s="14">
        <f t="shared" si="24"/>
        <v>2.7933402943429574E-2</v>
      </c>
      <c r="E154" s="14">
        <f t="shared" si="27"/>
        <v>9.7503063974613939E-3</v>
      </c>
      <c r="F154" s="14">
        <f t="shared" si="21"/>
        <v>152.55937722355591</v>
      </c>
      <c r="G154" s="14">
        <f t="shared" si="25"/>
        <v>446.25070052961092</v>
      </c>
      <c r="H154" s="14">
        <f t="shared" si="26"/>
        <v>27378.554883055986</v>
      </c>
    </row>
    <row r="155" spans="1:8" x14ac:dyDescent="0.3">
      <c r="A155" s="3">
        <v>2.37</v>
      </c>
      <c r="B155" s="14">
        <f t="shared" si="23"/>
        <v>30885718600.280163</v>
      </c>
      <c r="C155" s="14">
        <f t="shared" si="22"/>
        <v>1.818309654596818E-2</v>
      </c>
      <c r="D155" s="14">
        <f t="shared" si="24"/>
        <v>2.7992521322667597E-2</v>
      </c>
      <c r="E155" s="14">
        <f t="shared" si="27"/>
        <v>9.8094247766994172E-3</v>
      </c>
      <c r="F155" s="14">
        <f t="shared" si="21"/>
        <v>152.55937722355591</v>
      </c>
      <c r="G155" s="14">
        <f t="shared" si="25"/>
        <v>448.61556711970394</v>
      </c>
      <c r="H155" s="14">
        <f t="shared" si="26"/>
        <v>27468.798192133934</v>
      </c>
    </row>
    <row r="156" spans="1:8" x14ac:dyDescent="0.3">
      <c r="A156" s="3">
        <v>2.38</v>
      </c>
      <c r="B156" s="14">
        <f t="shared" si="23"/>
        <v>30736456363.860867</v>
      </c>
      <c r="C156" s="14">
        <f t="shared" si="22"/>
        <v>1.818309654596818E-2</v>
      </c>
      <c r="D156" s="14">
        <f t="shared" si="24"/>
        <v>2.8051515110596073E-2</v>
      </c>
      <c r="E156" s="14">
        <f t="shared" si="27"/>
        <v>9.8684185646278934E-3</v>
      </c>
      <c r="F156" s="14">
        <f t="shared" si="21"/>
        <v>152.55937722355591</v>
      </c>
      <c r="G156" s="14">
        <f t="shared" si="25"/>
        <v>450.98292961746318</v>
      </c>
      <c r="H156" s="14">
        <f t="shared" si="26"/>
        <v>27559.136745048429</v>
      </c>
    </row>
    <row r="157" spans="1:8" x14ac:dyDescent="0.3">
      <c r="A157" s="3">
        <v>2.39</v>
      </c>
      <c r="B157" s="14">
        <f t="shared" si="23"/>
        <v>30589312681.956993</v>
      </c>
      <c r="C157" s="14">
        <f t="shared" si="22"/>
        <v>1.818309654596818E-2</v>
      </c>
      <c r="D157" s="14">
        <f t="shared" si="24"/>
        <v>2.8110385091634726E-2</v>
      </c>
      <c r="E157" s="14">
        <f t="shared" si="27"/>
        <v>9.9272885456665461E-3</v>
      </c>
      <c r="F157" s="14">
        <f t="shared" si="21"/>
        <v>152.55937722355591</v>
      </c>
      <c r="G157" s="14">
        <f t="shared" si="25"/>
        <v>453.35278015345415</v>
      </c>
      <c r="H157" s="14">
        <f t="shared" si="26"/>
        <v>27649.570241501842</v>
      </c>
    </row>
    <row r="158" spans="1:8" x14ac:dyDescent="0.3">
      <c r="A158" s="4">
        <v>2.4</v>
      </c>
      <c r="B158" s="14">
        <f t="shared" si="23"/>
        <v>30444242438.992832</v>
      </c>
      <c r="C158" s="14">
        <f t="shared" si="22"/>
        <v>1.818309654596818E-2</v>
      </c>
      <c r="D158" s="14">
        <f t="shared" si="24"/>
        <v>2.8169132042006547E-2</v>
      </c>
      <c r="E158" s="14">
        <f t="shared" si="27"/>
        <v>9.9860354960383674E-3</v>
      </c>
      <c r="F158" s="14">
        <f t="shared" si="21"/>
        <v>152.55937722355591</v>
      </c>
      <c r="G158" s="14">
        <f t="shared" si="25"/>
        <v>455.72511091589575</v>
      </c>
      <c r="H158" s="14">
        <f t="shared" si="26"/>
        <v>27740.098383396613</v>
      </c>
    </row>
    <row r="159" spans="1:8" x14ac:dyDescent="0.3">
      <c r="A159" s="3">
        <v>2.41</v>
      </c>
      <c r="B159" s="14">
        <f t="shared" si="23"/>
        <v>30301201796.071697</v>
      </c>
      <c r="C159" s="14">
        <f t="shared" si="22"/>
        <v>1.818309654596818E-2</v>
      </c>
      <c r="D159" s="14">
        <f t="shared" si="24"/>
        <v>2.8227756729857226E-2</v>
      </c>
      <c r="E159" s="14">
        <f t="shared" si="27"/>
        <v>1.0044660183889047E-2</v>
      </c>
      <c r="F159" s="14">
        <f t="shared" si="21"/>
        <v>152.55937722355591</v>
      </c>
      <c r="G159" s="14">
        <f t="shared" si="25"/>
        <v>458.09991414999769</v>
      </c>
      <c r="H159" s="14">
        <f t="shared" si="26"/>
        <v>27830.720874809944</v>
      </c>
    </row>
    <row r="160" spans="1:8" x14ac:dyDescent="0.3">
      <c r="A160" s="3">
        <v>2.42</v>
      </c>
      <c r="B160" s="14">
        <f t="shared" si="23"/>
        <v>30160148146.070419</v>
      </c>
      <c r="C160" s="14">
        <f>($B$10/$B$8)*($B$9^$B$7)</f>
        <v>1.818309654596818E-2</v>
      </c>
      <c r="D160" s="14">
        <f t="shared" si="24"/>
        <v>2.8286259915372338E-2</v>
      </c>
      <c r="E160" s="14">
        <f t="shared" si="27"/>
        <v>1.0103163369404158E-2</v>
      </c>
      <c r="F160" s="14">
        <f t="shared" si="21"/>
        <v>152.55937722355591</v>
      </c>
      <c r="G160" s="14">
        <f t="shared" si="25"/>
        <v>460.47718215730811</v>
      </c>
      <c r="H160" s="14">
        <f t="shared" si="26"/>
        <v>27921.437421968913</v>
      </c>
    </row>
    <row r="161" spans="1:8" x14ac:dyDescent="0.3">
      <c r="A161" s="3">
        <v>2.4300000000000002</v>
      </c>
      <c r="B161" s="14">
        <f t="shared" si="23"/>
        <v>30021040070.616943</v>
      </c>
      <c r="C161" s="14">
        <f t="shared" si="22"/>
        <v>1.818309654596818E-2</v>
      </c>
      <c r="D161" s="14">
        <f t="shared" si="24"/>
        <v>2.8344642350892343E-2</v>
      </c>
      <c r="E161" s="14">
        <f t="shared" si="27"/>
        <v>1.0161545804924163E-2</v>
      </c>
      <c r="F161" s="14">
        <f t="shared" si="21"/>
        <v>152.55937722355591</v>
      </c>
      <c r="G161" s="14">
        <f t="shared" si="25"/>
        <v>462.85690729507706</v>
      </c>
      <c r="H161" s="14">
        <f t="shared" si="26"/>
        <v>28012.247733226173</v>
      </c>
    </row>
    <row r="162" spans="1:8" x14ac:dyDescent="0.3">
      <c r="A162" s="3">
        <v>2.44</v>
      </c>
      <c r="B162" s="14">
        <f t="shared" si="23"/>
        <v>29883837298.859749</v>
      </c>
      <c r="C162" s="14">
        <f t="shared" si="22"/>
        <v>1.818309654596818E-2</v>
      </c>
      <c r="D162" s="14">
        <f t="shared" si="24"/>
        <v>2.8402904781025477E-2</v>
      </c>
      <c r="E162" s="14">
        <f t="shared" si="27"/>
        <v>1.0219808235057297E-2</v>
      </c>
      <c r="F162" s="14">
        <f t="shared" si="21"/>
        <v>152.55937722355591</v>
      </c>
      <c r="G162" s="14">
        <f t="shared" si="25"/>
        <v>465.239081975624</v>
      </c>
      <c r="H162" s="14">
        <f t="shared" si="26"/>
        <v>28103.151519035848</v>
      </c>
    </row>
    <row r="163" spans="1:8" x14ac:dyDescent="0.3">
      <c r="A163" s="3">
        <v>2.4500000000000002</v>
      </c>
      <c r="B163" s="14">
        <f t="shared" si="23"/>
        <v>29748500667.942471</v>
      </c>
      <c r="C163" s="14">
        <f t="shared" si="22"/>
        <v>1.818309654596818E-2</v>
      </c>
      <c r="D163" s="14">
        <f t="shared" si="24"/>
        <v>2.8461047942758534E-2</v>
      </c>
      <c r="E163" s="14">
        <f t="shared" si="27"/>
        <v>1.0277951396790354E-2</v>
      </c>
      <c r="F163" s="14">
        <f t="shared" si="21"/>
        <v>152.55937722355591</v>
      </c>
      <c r="G163" s="14">
        <f t="shared" si="25"/>
        <v>467.62369866571362</v>
      </c>
      <c r="H163" s="14">
        <f t="shared" si="26"/>
        <v>28194.148491929664</v>
      </c>
    </row>
    <row r="164" spans="1:8" x14ac:dyDescent="0.3">
      <c r="A164" s="3">
        <v>2.46</v>
      </c>
      <c r="B164" s="14">
        <f t="shared" si="23"/>
        <v>29614992085.102024</v>
      </c>
      <c r="C164" s="14">
        <f>($B$10/$B$8)*($B$9^$B$7)</f>
        <v>1.818309654596818E-2</v>
      </c>
      <c r="D164" s="14">
        <f t="shared" si="24"/>
        <v>2.851907256556566E-2</v>
      </c>
      <c r="E164" s="14">
        <f t="shared" si="27"/>
        <v>1.033597601959748E-2</v>
      </c>
      <c r="F164" s="14">
        <f t="shared" si="21"/>
        <v>152.55937722355591</v>
      </c>
      <c r="G164" s="14">
        <f t="shared" si="25"/>
        <v>470.01074988595127</v>
      </c>
      <c r="H164" s="14">
        <f t="shared" si="26"/>
        <v>28285.23836649393</v>
      </c>
    </row>
    <row r="165" spans="1:8" x14ac:dyDescent="0.3">
      <c r="A165" s="3">
        <v>2.4700000000000002</v>
      </c>
      <c r="B165" s="14">
        <f t="shared" si="23"/>
        <v>29483274491.312965</v>
      </c>
      <c r="C165" s="14">
        <f t="shared" ref="C165:C168" si="28">($B$10/$B$8)*($B$9^$B$7)</f>
        <v>1.818309654596818E-2</v>
      </c>
      <c r="D165" s="14">
        <f t="shared" si="24"/>
        <v>2.8576979371515106E-2</v>
      </c>
      <c r="E165" s="14">
        <f t="shared" si="27"/>
        <v>1.0393882825546926E-2</v>
      </c>
      <c r="F165" s="14">
        <f>$B$13*POWER((D165-E165),$B$14)</f>
        <v>152.55937722355591</v>
      </c>
      <c r="G165" s="14">
        <f t="shared" si="25"/>
        <v>472.40022821017624</v>
      </c>
      <c r="H165" s="14">
        <f t="shared" si="26"/>
        <v>28376.420859346359</v>
      </c>
    </row>
    <row r="166" spans="1:8" x14ac:dyDescent="0.3">
      <c r="A166" s="3">
        <v>2.48</v>
      </c>
      <c r="B166" s="14">
        <f t="shared" si="23"/>
        <v>29353311826.404877</v>
      </c>
      <c r="C166" s="14">
        <f t="shared" si="28"/>
        <v>1.818309654596818E-2</v>
      </c>
      <c r="D166" s="14">
        <f t="shared" si="24"/>
        <v>2.8634769075374083E-2</v>
      </c>
      <c r="E166" s="14">
        <f t="shared" si="27"/>
        <v>1.0451672529405903E-2</v>
      </c>
      <c r="F166" s="14">
        <f t="shared" ref="F166:F168" si="29">$B$13*POWER((D166-E166),$B$14)</f>
        <v>152.55937722355591</v>
      </c>
      <c r="G166" s="14">
        <f t="shared" si="25"/>
        <v>474.79212626486469</v>
      </c>
      <c r="H166" s="14">
        <f t="shared" si="26"/>
        <v>28467.695689113269</v>
      </c>
    </row>
    <row r="167" spans="1:8" x14ac:dyDescent="0.3">
      <c r="A167" s="3">
        <v>2.4900000000000002</v>
      </c>
      <c r="B167" s="14">
        <f t="shared" si="23"/>
        <v>29225068995.583817</v>
      </c>
      <c r="C167" s="14">
        <f t="shared" si="28"/>
        <v>1.818309654596818E-2</v>
      </c>
      <c r="D167" s="14">
        <f t="shared" si="24"/>
        <v>2.8692442384711688E-2</v>
      </c>
      <c r="E167" s="14">
        <f t="shared" si="27"/>
        <v>1.0509345838743508E-2</v>
      </c>
      <c r="F167" s="14">
        <f t="shared" si="29"/>
        <v>152.55937722355591</v>
      </c>
      <c r="G167" s="14">
        <f t="shared" si="25"/>
        <v>477.18643672855734</v>
      </c>
      <c r="H167" s="14">
        <f t="shared" si="26"/>
        <v>28559.062576407778</v>
      </c>
    </row>
    <row r="168" spans="1:8" ht="15" thickBot="1" x14ac:dyDescent="0.35">
      <c r="A168" s="5">
        <v>2.5</v>
      </c>
      <c r="B168" s="14">
        <f t="shared" si="23"/>
        <v>29098511837.291977</v>
      </c>
      <c r="C168" s="14">
        <f t="shared" si="28"/>
        <v>1.818309654596818E-2</v>
      </c>
      <c r="D168" s="14">
        <f t="shared" si="24"/>
        <v>2.8749999999999998E-2</v>
      </c>
      <c r="E168" s="14">
        <f t="shared" si="27"/>
        <v>1.0566903454031818E-2</v>
      </c>
      <c r="F168" s="14">
        <f t="shared" si="29"/>
        <v>152.55937722355591</v>
      </c>
      <c r="G168" s="14">
        <f t="shared" si="25"/>
        <v>479.58315233127206</v>
      </c>
      <c r="H168" s="14">
        <f t="shared" si="26"/>
        <v>28650.521243807372</v>
      </c>
    </row>
    <row r="169" spans="1:8" ht="15" thickTop="1" x14ac:dyDescent="0.3"/>
  </sheetData>
  <mergeCells count="2">
    <mergeCell ref="C16:D16"/>
    <mergeCell ref="F16:G16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Legion</dc:creator>
  <cp:lastModifiedBy>Legion</cp:lastModifiedBy>
  <dcterms:created xsi:type="dcterms:W3CDTF">2023-04-27T18:42:57Z</dcterms:created>
  <dcterms:modified xsi:type="dcterms:W3CDTF">2023-05-02T13:35:31Z</dcterms:modified>
</cp:coreProperties>
</file>