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kr_6sem\ПМАиПЛ\"/>
    </mc:Choice>
  </mc:AlternateContent>
  <xr:revisionPtr revIDLastSave="0" documentId="13_ncr:1_{8DE3E8AA-06C8-4166-9C41-76848461CB9A}" xr6:coauthVersionLast="45" xr6:coauthVersionMax="45" xr10:uidLastSave="{00000000-0000-0000-0000-000000000000}"/>
  <bookViews>
    <workbookView xWindow="11580" yWindow="420" windowWidth="10164" windowHeight="121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F16" i="1"/>
  <c r="F21" i="1"/>
  <c r="G156" i="1" l="1"/>
  <c r="Q10" i="1" s="1"/>
  <c r="O12" i="1"/>
  <c r="E16" i="1" l="1"/>
  <c r="O6" i="1" l="1"/>
  <c r="O9" i="1" l="1"/>
  <c r="G11" i="1" l="1"/>
  <c r="F11" i="1"/>
  <c r="O7" i="1" s="1"/>
  <c r="E11" i="1"/>
  <c r="D11" i="1"/>
  <c r="C11" i="1"/>
  <c r="B11" i="1"/>
  <c r="A11" i="1"/>
  <c r="H11" i="1" l="1"/>
  <c r="K11" i="1"/>
  <c r="O10" i="1"/>
  <c r="J11" i="1"/>
  <c r="I137" i="1" s="1"/>
  <c r="F24" i="1"/>
  <c r="G24" i="1" s="1"/>
  <c r="F32" i="1"/>
  <c r="G32" i="1" s="1"/>
  <c r="F40" i="1"/>
  <c r="G40" i="1" s="1"/>
  <c r="H40" i="1" s="1"/>
  <c r="F48" i="1"/>
  <c r="G48" i="1" s="1"/>
  <c r="H48" i="1" s="1"/>
  <c r="F56" i="1"/>
  <c r="G56" i="1" s="1"/>
  <c r="H56" i="1" s="1"/>
  <c r="F64" i="1"/>
  <c r="G64" i="1" s="1"/>
  <c r="H64" i="1" s="1"/>
  <c r="F72" i="1"/>
  <c r="G72" i="1" s="1"/>
  <c r="H72" i="1" s="1"/>
  <c r="F80" i="1"/>
  <c r="G80" i="1" s="1"/>
  <c r="H80" i="1" s="1"/>
  <c r="F88" i="1"/>
  <c r="G88" i="1" s="1"/>
  <c r="J88" i="1" s="1"/>
  <c r="F96" i="1"/>
  <c r="G96" i="1" s="1"/>
  <c r="F104" i="1"/>
  <c r="G104" i="1" s="1"/>
  <c r="H104" i="1" s="1"/>
  <c r="F112" i="1"/>
  <c r="G112" i="1" s="1"/>
  <c r="H112" i="1" s="1"/>
  <c r="F120" i="1"/>
  <c r="G120" i="1" s="1"/>
  <c r="H120" i="1" s="1"/>
  <c r="F128" i="1"/>
  <c r="G128" i="1" s="1"/>
  <c r="H128" i="1" s="1"/>
  <c r="F136" i="1"/>
  <c r="G136" i="1" s="1"/>
  <c r="H136" i="1" s="1"/>
  <c r="F144" i="1"/>
  <c r="G144" i="1" s="1"/>
  <c r="H144" i="1" s="1"/>
  <c r="F152" i="1"/>
  <c r="G152" i="1" s="1"/>
  <c r="F20" i="1"/>
  <c r="G20" i="1" s="1"/>
  <c r="F29" i="1"/>
  <c r="G29" i="1" s="1"/>
  <c r="H29" i="1" s="1"/>
  <c r="F38" i="1"/>
  <c r="G38" i="1" s="1"/>
  <c r="H38" i="1" s="1"/>
  <c r="F47" i="1"/>
  <c r="G47" i="1" s="1"/>
  <c r="H47" i="1" s="1"/>
  <c r="F57" i="1"/>
  <c r="G57" i="1" s="1"/>
  <c r="H57" i="1" s="1"/>
  <c r="G21" i="1"/>
  <c r="H21" i="1" s="1"/>
  <c r="F30" i="1"/>
  <c r="G30" i="1" s="1"/>
  <c r="H30" i="1" s="1"/>
  <c r="F39" i="1"/>
  <c r="G39" i="1" s="1"/>
  <c r="F49" i="1"/>
  <c r="G49" i="1" s="1"/>
  <c r="F58" i="1"/>
  <c r="G58" i="1" s="1"/>
  <c r="H58" i="1" s="1"/>
  <c r="F67" i="1"/>
  <c r="G67" i="1" s="1"/>
  <c r="H67" i="1" s="1"/>
  <c r="F76" i="1"/>
  <c r="G76" i="1" s="1"/>
  <c r="H76" i="1" s="1"/>
  <c r="F85" i="1"/>
  <c r="G85" i="1" s="1"/>
  <c r="H85" i="1" s="1"/>
  <c r="F94" i="1"/>
  <c r="G94" i="1" s="1"/>
  <c r="H94" i="1" s="1"/>
  <c r="F103" i="1"/>
  <c r="G103" i="1" s="1"/>
  <c r="H103" i="1" s="1"/>
  <c r="F113" i="1"/>
  <c r="G113" i="1" s="1"/>
  <c r="F122" i="1"/>
  <c r="G122" i="1" s="1"/>
  <c r="F131" i="1"/>
  <c r="G131" i="1" s="1"/>
  <c r="H131" i="1" s="1"/>
  <c r="F140" i="1"/>
  <c r="G140" i="1" s="1"/>
  <c r="H140" i="1" s="1"/>
  <c r="F149" i="1"/>
  <c r="G149" i="1" s="1"/>
  <c r="H149" i="1" s="1"/>
  <c r="F158" i="1"/>
  <c r="G158" i="1" s="1"/>
  <c r="H158" i="1" s="1"/>
  <c r="F166" i="1"/>
  <c r="G166" i="1" s="1"/>
  <c r="H166" i="1" s="1"/>
  <c r="F68" i="1"/>
  <c r="G68" i="1" s="1"/>
  <c r="H68" i="1" s="1"/>
  <c r="F95" i="1"/>
  <c r="G95" i="1" s="1"/>
  <c r="F114" i="1"/>
  <c r="G114" i="1" s="1"/>
  <c r="F132" i="1"/>
  <c r="G132" i="1" s="1"/>
  <c r="H132" i="1" s="1"/>
  <c r="F150" i="1"/>
  <c r="G150" i="1" s="1"/>
  <c r="H150" i="1" s="1"/>
  <c r="G16" i="1"/>
  <c r="F22" i="1"/>
  <c r="G22" i="1" s="1"/>
  <c r="H22" i="1" s="1"/>
  <c r="F31" i="1"/>
  <c r="G31" i="1" s="1"/>
  <c r="H31" i="1" s="1"/>
  <c r="F41" i="1"/>
  <c r="G41" i="1" s="1"/>
  <c r="H41" i="1" s="1"/>
  <c r="F50" i="1"/>
  <c r="G50" i="1" s="1"/>
  <c r="F59" i="1"/>
  <c r="G59" i="1" s="1"/>
  <c r="F77" i="1"/>
  <c r="G77" i="1" s="1"/>
  <c r="H77" i="1" s="1"/>
  <c r="F86" i="1"/>
  <c r="G86" i="1" s="1"/>
  <c r="H86" i="1" s="1"/>
  <c r="F105" i="1"/>
  <c r="G105" i="1" s="1"/>
  <c r="H105" i="1" s="1"/>
  <c r="F123" i="1"/>
  <c r="G123" i="1" s="1"/>
  <c r="H123" i="1" s="1"/>
  <c r="F141" i="1"/>
  <c r="G141" i="1" s="1"/>
  <c r="H141" i="1" s="1"/>
  <c r="F159" i="1"/>
  <c r="G159" i="1" s="1"/>
  <c r="H159" i="1" s="1"/>
  <c r="F23" i="1"/>
  <c r="G23" i="1" s="1"/>
  <c r="F36" i="1"/>
  <c r="G36" i="1" s="1"/>
  <c r="F52" i="1"/>
  <c r="G52" i="1" s="1"/>
  <c r="H52" i="1" s="1"/>
  <c r="F65" i="1"/>
  <c r="G65" i="1" s="1"/>
  <c r="H65" i="1" s="1"/>
  <c r="F78" i="1"/>
  <c r="G78" i="1" s="1"/>
  <c r="H78" i="1" s="1"/>
  <c r="F90" i="1"/>
  <c r="G90" i="1" s="1"/>
  <c r="H90" i="1" s="1"/>
  <c r="F101" i="1"/>
  <c r="G101" i="1" s="1"/>
  <c r="H101" i="1" s="1"/>
  <c r="F115" i="1"/>
  <c r="G115" i="1" s="1"/>
  <c r="H115" i="1" s="1"/>
  <c r="F126" i="1"/>
  <c r="G126" i="1" s="1"/>
  <c r="J126" i="1" s="1"/>
  <c r="F138" i="1"/>
  <c r="G138" i="1" s="1"/>
  <c r="F151" i="1"/>
  <c r="G151" i="1" s="1"/>
  <c r="H151" i="1" s="1"/>
  <c r="F162" i="1"/>
  <c r="G162" i="1" s="1"/>
  <c r="H162" i="1" s="1"/>
  <c r="F37" i="1"/>
  <c r="G37" i="1" s="1"/>
  <c r="H37" i="1" s="1"/>
  <c r="F79" i="1"/>
  <c r="G79" i="1" s="1"/>
  <c r="H79" i="1" s="1"/>
  <c r="F102" i="1"/>
  <c r="G102" i="1" s="1"/>
  <c r="H102" i="1" s="1"/>
  <c r="F116" i="1"/>
  <c r="G116" i="1" s="1"/>
  <c r="H116" i="1" s="1"/>
  <c r="F127" i="1"/>
  <c r="G127" i="1" s="1"/>
  <c r="F153" i="1"/>
  <c r="G153" i="1" s="1"/>
  <c r="F163" i="1"/>
  <c r="G163" i="1" s="1"/>
  <c r="H163" i="1" s="1"/>
  <c r="F117" i="1"/>
  <c r="G117" i="1" s="1"/>
  <c r="H117" i="1" s="1"/>
  <c r="F129" i="1"/>
  <c r="G129" i="1" s="1"/>
  <c r="H129" i="1" s="1"/>
  <c r="F154" i="1"/>
  <c r="G154" i="1" s="1"/>
  <c r="H154" i="1" s="1"/>
  <c r="F43" i="1"/>
  <c r="G43" i="1" s="1"/>
  <c r="H43" i="1" s="1"/>
  <c r="F82" i="1"/>
  <c r="G82" i="1" s="1"/>
  <c r="H82" i="1" s="1"/>
  <c r="F107" i="1"/>
  <c r="G107" i="1" s="1"/>
  <c r="J107" i="1" s="1"/>
  <c r="F143" i="1"/>
  <c r="G143" i="1" s="1"/>
  <c r="F28" i="1"/>
  <c r="G28" i="1" s="1"/>
  <c r="H28" i="1" s="1"/>
  <c r="F71" i="1"/>
  <c r="G71" i="1" s="1"/>
  <c r="H71" i="1" s="1"/>
  <c r="F108" i="1"/>
  <c r="G108" i="1" s="1"/>
  <c r="H108" i="1" s="1"/>
  <c r="F145" i="1"/>
  <c r="G145" i="1" s="1"/>
  <c r="H145" i="1" s="1"/>
  <c r="F61" i="1"/>
  <c r="G61" i="1" s="1"/>
  <c r="H61" i="1" s="1"/>
  <c r="F98" i="1"/>
  <c r="G98" i="1" s="1"/>
  <c r="H98" i="1" s="1"/>
  <c r="F121" i="1"/>
  <c r="G121" i="1" s="1"/>
  <c r="F157" i="1"/>
  <c r="G157" i="1" s="1"/>
  <c r="F46" i="1"/>
  <c r="G46" i="1" s="1"/>
  <c r="H46" i="1" s="1"/>
  <c r="F74" i="1"/>
  <c r="G74" i="1" s="1"/>
  <c r="H74" i="1" s="1"/>
  <c r="F110" i="1"/>
  <c r="G110" i="1" s="1"/>
  <c r="H110" i="1" s="1"/>
  <c r="F135" i="1"/>
  <c r="G135" i="1" s="1"/>
  <c r="H135" i="1" s="1"/>
  <c r="F160" i="1"/>
  <c r="G160" i="1" s="1"/>
  <c r="H160" i="1" s="1"/>
  <c r="F51" i="1"/>
  <c r="G51" i="1" s="1"/>
  <c r="H51" i="1" s="1"/>
  <c r="F89" i="1"/>
  <c r="G89" i="1" s="1"/>
  <c r="F111" i="1"/>
  <c r="G111" i="1" s="1"/>
  <c r="F148" i="1"/>
  <c r="G148" i="1" s="1"/>
  <c r="H148" i="1" s="1"/>
  <c r="F25" i="1"/>
  <c r="G25" i="1" s="1"/>
  <c r="H25" i="1" s="1"/>
  <c r="F53" i="1"/>
  <c r="G53" i="1" s="1"/>
  <c r="H53" i="1" s="1"/>
  <c r="F66" i="1"/>
  <c r="G66" i="1" s="1"/>
  <c r="H66" i="1" s="1"/>
  <c r="F91" i="1"/>
  <c r="G91" i="1" s="1"/>
  <c r="H91" i="1" s="1"/>
  <c r="F139" i="1"/>
  <c r="G139" i="1" s="1"/>
  <c r="H139" i="1" s="1"/>
  <c r="F26" i="1"/>
  <c r="G26" i="1" s="1"/>
  <c r="J26" i="1" s="1"/>
  <c r="F42" i="1"/>
  <c r="G42" i="1" s="1"/>
  <c r="F54" i="1"/>
  <c r="G54" i="1" s="1"/>
  <c r="H54" i="1" s="1"/>
  <c r="F69" i="1"/>
  <c r="G69" i="1" s="1"/>
  <c r="H69" i="1" s="1"/>
  <c r="F81" i="1"/>
  <c r="G81" i="1" s="1"/>
  <c r="H81" i="1" s="1"/>
  <c r="F92" i="1"/>
  <c r="G92" i="1" s="1"/>
  <c r="H92" i="1" s="1"/>
  <c r="F106" i="1"/>
  <c r="G106" i="1" s="1"/>
  <c r="H106" i="1" s="1"/>
  <c r="F142" i="1"/>
  <c r="G142" i="1" s="1"/>
  <c r="H142" i="1" s="1"/>
  <c r="F164" i="1"/>
  <c r="G164" i="1" s="1"/>
  <c r="F55" i="1"/>
  <c r="G55" i="1" s="1"/>
  <c r="F93" i="1"/>
  <c r="G93" i="1" s="1"/>
  <c r="H93" i="1" s="1"/>
  <c r="F130" i="1"/>
  <c r="G130" i="1" s="1"/>
  <c r="H130" i="1" s="1"/>
  <c r="F165" i="1"/>
  <c r="G165" i="1" s="1"/>
  <c r="H165" i="1" s="1"/>
  <c r="F44" i="1"/>
  <c r="G44" i="1" s="1"/>
  <c r="H44" i="1" s="1"/>
  <c r="F97" i="1"/>
  <c r="G97" i="1" s="1"/>
  <c r="H97" i="1" s="1"/>
  <c r="F133" i="1"/>
  <c r="G133" i="1" s="1"/>
  <c r="H133" i="1" s="1"/>
  <c r="F33" i="1"/>
  <c r="G33" i="1" s="1"/>
  <c r="F84" i="1"/>
  <c r="G84" i="1" s="1"/>
  <c r="F134" i="1"/>
  <c r="G134" i="1" s="1"/>
  <c r="H134" i="1" s="1"/>
  <c r="F34" i="1"/>
  <c r="G34" i="1" s="1"/>
  <c r="H34" i="1" s="1"/>
  <c r="F99" i="1"/>
  <c r="G99" i="1" s="1"/>
  <c r="H99" i="1" s="1"/>
  <c r="F19" i="1"/>
  <c r="G19" i="1" s="1"/>
  <c r="H19" i="1" s="1"/>
  <c r="F75" i="1"/>
  <c r="G75" i="1" s="1"/>
  <c r="H75" i="1" s="1"/>
  <c r="F125" i="1"/>
  <c r="G125" i="1" s="1"/>
  <c r="H125" i="1" s="1"/>
  <c r="F27" i="1"/>
  <c r="G27" i="1" s="1"/>
  <c r="F70" i="1"/>
  <c r="G70" i="1" s="1"/>
  <c r="F118" i="1"/>
  <c r="G118" i="1" s="1"/>
  <c r="H118" i="1" s="1"/>
  <c r="F155" i="1"/>
  <c r="G155" i="1" s="1"/>
  <c r="H155" i="1" s="1"/>
  <c r="F60" i="1"/>
  <c r="G60" i="1" s="1"/>
  <c r="H60" i="1" s="1"/>
  <c r="F83" i="1"/>
  <c r="G83" i="1" s="1"/>
  <c r="H83" i="1" s="1"/>
  <c r="F119" i="1"/>
  <c r="G119" i="1" s="1"/>
  <c r="H119" i="1" s="1"/>
  <c r="F156" i="1"/>
  <c r="F17" i="1"/>
  <c r="G17" i="1" s="1"/>
  <c r="H17" i="1" s="1"/>
  <c r="I17" i="1" s="1"/>
  <c r="F45" i="1"/>
  <c r="G45" i="1" s="1"/>
  <c r="F73" i="1"/>
  <c r="G73" i="1" s="1"/>
  <c r="H73" i="1" s="1"/>
  <c r="F109" i="1"/>
  <c r="G109" i="1" s="1"/>
  <c r="H109" i="1" s="1"/>
  <c r="F146" i="1"/>
  <c r="G146" i="1" s="1"/>
  <c r="H146" i="1" s="1"/>
  <c r="F18" i="1"/>
  <c r="H18" i="1" s="1"/>
  <c r="F62" i="1"/>
  <c r="G62" i="1" s="1"/>
  <c r="H62" i="1" s="1"/>
  <c r="F87" i="1"/>
  <c r="G87" i="1" s="1"/>
  <c r="H87" i="1" s="1"/>
  <c r="F124" i="1"/>
  <c r="G124" i="1" s="1"/>
  <c r="F147" i="1"/>
  <c r="G147" i="1" s="1"/>
  <c r="F35" i="1"/>
  <c r="G35" i="1" s="1"/>
  <c r="H35" i="1" s="1"/>
  <c r="F63" i="1"/>
  <c r="G63" i="1" s="1"/>
  <c r="H63" i="1" s="1"/>
  <c r="F100" i="1"/>
  <c r="G100" i="1" s="1"/>
  <c r="H100" i="1" s="1"/>
  <c r="F137" i="1"/>
  <c r="G137" i="1" s="1"/>
  <c r="H137" i="1" s="1"/>
  <c r="F161" i="1"/>
  <c r="G161" i="1" s="1"/>
  <c r="H161" i="1" s="1"/>
  <c r="I11" i="1"/>
  <c r="H16" i="1" l="1"/>
  <c r="I16" i="1"/>
  <c r="J16" i="1"/>
  <c r="K16" i="1" s="1"/>
  <c r="H156" i="1"/>
  <c r="J92" i="1"/>
  <c r="I141" i="1"/>
  <c r="J115" i="1"/>
  <c r="I135" i="1"/>
  <c r="I103" i="1"/>
  <c r="J44" i="1"/>
  <c r="I75" i="1"/>
  <c r="J31" i="1"/>
  <c r="I85" i="1"/>
  <c r="J51" i="1"/>
  <c r="I123" i="1"/>
  <c r="J93" i="1"/>
  <c r="J155" i="1"/>
  <c r="J77" i="1"/>
  <c r="J29" i="1"/>
  <c r="I151" i="1"/>
  <c r="J69" i="1"/>
  <c r="J74" i="1"/>
  <c r="J133" i="1"/>
  <c r="J28" i="1"/>
  <c r="I156" i="1"/>
  <c r="J18" i="1"/>
  <c r="J54" i="1"/>
  <c r="J116" i="1"/>
  <c r="I148" i="1"/>
  <c r="J137" i="1"/>
  <c r="K137" i="1" s="1"/>
  <c r="J129" i="1"/>
  <c r="J73" i="1"/>
  <c r="J64" i="1"/>
  <c r="I22" i="1"/>
  <c r="I69" i="1"/>
  <c r="I46" i="1"/>
  <c r="J79" i="1"/>
  <c r="I110" i="1"/>
  <c r="I38" i="1"/>
  <c r="I37" i="1"/>
  <c r="I92" i="1"/>
  <c r="K92" i="1" s="1"/>
  <c r="J43" i="1"/>
  <c r="J154" i="1"/>
  <c r="I106" i="1"/>
  <c r="J65" i="1"/>
  <c r="I71" i="1"/>
  <c r="I149" i="1"/>
  <c r="I109" i="1"/>
  <c r="J104" i="1"/>
  <c r="I150" i="1"/>
  <c r="I30" i="1"/>
  <c r="I79" i="1"/>
  <c r="I94" i="1"/>
  <c r="J100" i="1"/>
  <c r="J85" i="1"/>
  <c r="I76" i="1"/>
  <c r="J35" i="1"/>
  <c r="J146" i="1"/>
  <c r="I58" i="1"/>
  <c r="J57" i="1"/>
  <c r="I86" i="1"/>
  <c r="J34" i="1"/>
  <c r="I53" i="1"/>
  <c r="J56" i="1"/>
  <c r="I67" i="1"/>
  <c r="I104" i="1"/>
  <c r="I132" i="1"/>
  <c r="I162" i="1"/>
  <c r="I56" i="1"/>
  <c r="I40" i="1"/>
  <c r="J38" i="1"/>
  <c r="I118" i="1"/>
  <c r="J165" i="1"/>
  <c r="I61" i="1"/>
  <c r="I78" i="1"/>
  <c r="J86" i="1"/>
  <c r="J71" i="1"/>
  <c r="I28" i="1"/>
  <c r="I139" i="1"/>
  <c r="J98" i="1"/>
  <c r="I34" i="1"/>
  <c r="I47" i="1"/>
  <c r="J108" i="1"/>
  <c r="I105" i="1"/>
  <c r="I134" i="1"/>
  <c r="J76" i="1"/>
  <c r="I112" i="1"/>
  <c r="I140" i="1"/>
  <c r="J99" i="1"/>
  <c r="J81" i="1"/>
  <c r="J40" i="1"/>
  <c r="I48" i="1"/>
  <c r="J162" i="1"/>
  <c r="K162" i="1" s="1"/>
  <c r="J140" i="1"/>
  <c r="J102" i="1"/>
  <c r="I81" i="1"/>
  <c r="J62" i="1"/>
  <c r="I29" i="1"/>
  <c r="K29" i="1" s="1"/>
  <c r="I57" i="1"/>
  <c r="J72" i="1"/>
  <c r="J60" i="1"/>
  <c r="J163" i="1"/>
  <c r="I131" i="1"/>
  <c r="J90" i="1"/>
  <c r="J145" i="1"/>
  <c r="H70" i="1"/>
  <c r="I70" i="1" s="1"/>
  <c r="J70" i="1"/>
  <c r="H42" i="1"/>
  <c r="I42" i="1" s="1"/>
  <c r="J42" i="1"/>
  <c r="H153" i="1"/>
  <c r="I153" i="1" s="1"/>
  <c r="J153" i="1"/>
  <c r="H59" i="1"/>
  <c r="J59" i="1"/>
  <c r="I59" i="1"/>
  <c r="H114" i="1"/>
  <c r="I114" i="1" s="1"/>
  <c r="J114" i="1"/>
  <c r="H122" i="1"/>
  <c r="I122" i="1" s="1"/>
  <c r="J122" i="1"/>
  <c r="H49" i="1"/>
  <c r="I49" i="1" s="1"/>
  <c r="J49" i="1"/>
  <c r="K49" i="1" s="1"/>
  <c r="H20" i="1"/>
  <c r="I20" i="1" s="1"/>
  <c r="J20" i="1"/>
  <c r="H96" i="1"/>
  <c r="I96" i="1" s="1"/>
  <c r="H32" i="1"/>
  <c r="I32" i="1" s="1"/>
  <c r="J32" i="1"/>
  <c r="J96" i="1"/>
  <c r="H45" i="1"/>
  <c r="I45" i="1" s="1"/>
  <c r="J45" i="1"/>
  <c r="H84" i="1"/>
  <c r="I84" i="1" s="1"/>
  <c r="J84" i="1"/>
  <c r="H111" i="1"/>
  <c r="I111" i="1" s="1"/>
  <c r="J111" i="1"/>
  <c r="H143" i="1"/>
  <c r="I143" i="1" s="1"/>
  <c r="J143" i="1"/>
  <c r="H36" i="1"/>
  <c r="I36" i="1" s="1"/>
  <c r="J36" i="1"/>
  <c r="H27" i="1"/>
  <c r="I27" i="1"/>
  <c r="J27" i="1"/>
  <c r="H164" i="1"/>
  <c r="I164" i="1"/>
  <c r="J164" i="1"/>
  <c r="H89" i="1"/>
  <c r="I89" i="1" s="1"/>
  <c r="J89" i="1"/>
  <c r="H107" i="1"/>
  <c r="I107" i="1" s="1"/>
  <c r="K107" i="1" s="1"/>
  <c r="H127" i="1"/>
  <c r="I127" i="1" s="1"/>
  <c r="J127" i="1"/>
  <c r="H23" i="1"/>
  <c r="I23" i="1" s="1"/>
  <c r="J23" i="1"/>
  <c r="H50" i="1"/>
  <c r="I50" i="1" s="1"/>
  <c r="J50" i="1"/>
  <c r="H95" i="1"/>
  <c r="I95" i="1"/>
  <c r="J95" i="1"/>
  <c r="H113" i="1"/>
  <c r="I113" i="1" s="1"/>
  <c r="J113" i="1"/>
  <c r="H39" i="1"/>
  <c r="I39" i="1" s="1"/>
  <c r="J39" i="1"/>
  <c r="H152" i="1"/>
  <c r="I152" i="1" s="1"/>
  <c r="J152" i="1"/>
  <c r="H88" i="1"/>
  <c r="I88" i="1"/>
  <c r="K88" i="1" s="1"/>
  <c r="H24" i="1"/>
  <c r="I24" i="1"/>
  <c r="J24" i="1"/>
  <c r="J17" i="1"/>
  <c r="K17" i="1" s="1"/>
  <c r="H147" i="1"/>
  <c r="I147" i="1" s="1"/>
  <c r="J147" i="1"/>
  <c r="H55" i="1"/>
  <c r="I55" i="1" s="1"/>
  <c r="J55" i="1"/>
  <c r="H157" i="1"/>
  <c r="I157" i="1" s="1"/>
  <c r="J157" i="1"/>
  <c r="H138" i="1"/>
  <c r="I138" i="1" s="1"/>
  <c r="J138" i="1"/>
  <c r="H124" i="1"/>
  <c r="J124" i="1"/>
  <c r="I124" i="1"/>
  <c r="H33" i="1"/>
  <c r="I33" i="1" s="1"/>
  <c r="J33" i="1"/>
  <c r="H26" i="1"/>
  <c r="I26" i="1" s="1"/>
  <c r="K26" i="1" s="1"/>
  <c r="H121" i="1"/>
  <c r="J121" i="1"/>
  <c r="I121" i="1"/>
  <c r="H126" i="1"/>
  <c r="I126" i="1" s="1"/>
  <c r="K126" i="1" s="1"/>
  <c r="J156" i="1"/>
  <c r="J144" i="1"/>
  <c r="I161" i="1"/>
  <c r="J61" i="1"/>
  <c r="J160" i="1"/>
  <c r="I98" i="1"/>
  <c r="I72" i="1"/>
  <c r="J119" i="1"/>
  <c r="J118" i="1"/>
  <c r="I21" i="1"/>
  <c r="J151" i="1"/>
  <c r="J166" i="1"/>
  <c r="I117" i="1"/>
  <c r="J128" i="1"/>
  <c r="I97" i="1"/>
  <c r="I145" i="1"/>
  <c r="J159" i="1"/>
  <c r="I41" i="1"/>
  <c r="I102" i="1"/>
  <c r="J150" i="1"/>
  <c r="J47" i="1"/>
  <c r="I101" i="1"/>
  <c r="J149" i="1"/>
  <c r="J46" i="1"/>
  <c r="I60" i="1"/>
  <c r="J83" i="1"/>
  <c r="J19" i="1"/>
  <c r="I43" i="1"/>
  <c r="J130" i="1"/>
  <c r="J66" i="1"/>
  <c r="I154" i="1"/>
  <c r="I90" i="1"/>
  <c r="I159" i="1"/>
  <c r="J141" i="1"/>
  <c r="K141" i="1" s="1"/>
  <c r="J134" i="1"/>
  <c r="I54" i="1"/>
  <c r="J87" i="1"/>
  <c r="J103" i="1"/>
  <c r="K103" i="1" s="1"/>
  <c r="J101" i="1"/>
  <c r="K101" i="1" s="1"/>
  <c r="J117" i="1"/>
  <c r="J132" i="1"/>
  <c r="J112" i="1"/>
  <c r="K112" i="1" s="1"/>
  <c r="I65" i="1"/>
  <c r="I129" i="1"/>
  <c r="I160" i="1"/>
  <c r="I25" i="1"/>
  <c r="J136" i="1"/>
  <c r="I87" i="1"/>
  <c r="J135" i="1"/>
  <c r="K135" i="1" s="1"/>
  <c r="I116" i="1"/>
  <c r="I52" i="1"/>
  <c r="J139" i="1"/>
  <c r="K139" i="1" s="1"/>
  <c r="J75" i="1"/>
  <c r="K75" i="1" s="1"/>
  <c r="I163" i="1"/>
  <c r="K163" i="1" s="1"/>
  <c r="I99" i="1"/>
  <c r="I35" i="1"/>
  <c r="J58" i="1"/>
  <c r="I146" i="1"/>
  <c r="I82" i="1"/>
  <c r="I18" i="1"/>
  <c r="J105" i="1"/>
  <c r="J41" i="1"/>
  <c r="J82" i="1"/>
  <c r="I133" i="1"/>
  <c r="I68" i="1"/>
  <c r="J91" i="1"/>
  <c r="I115" i="1"/>
  <c r="K115" i="1" s="1"/>
  <c r="I51" i="1"/>
  <c r="J68" i="1"/>
  <c r="J53" i="1"/>
  <c r="J52" i="1"/>
  <c r="J37" i="1"/>
  <c r="K37" i="1" s="1"/>
  <c r="J30" i="1"/>
  <c r="J80" i="1"/>
  <c r="I80" i="1"/>
  <c r="J94" i="1"/>
  <c r="I31" i="1"/>
  <c r="K31" i="1" s="1"/>
  <c r="I144" i="1"/>
  <c r="J158" i="1"/>
  <c r="I77" i="1"/>
  <c r="J125" i="1"/>
  <c r="J22" i="1"/>
  <c r="I73" i="1"/>
  <c r="K73" i="1" s="1"/>
  <c r="J21" i="1"/>
  <c r="I108" i="1"/>
  <c r="I44" i="1"/>
  <c r="K44" i="1" s="1"/>
  <c r="J131" i="1"/>
  <c r="J67" i="1"/>
  <c r="I155" i="1"/>
  <c r="I91" i="1"/>
  <c r="I74" i="1"/>
  <c r="J161" i="1"/>
  <c r="J97" i="1"/>
  <c r="I125" i="1"/>
  <c r="I158" i="1"/>
  <c r="I119" i="1"/>
  <c r="J120" i="1"/>
  <c r="I142" i="1"/>
  <c r="I136" i="1"/>
  <c r="I93" i="1"/>
  <c r="K93" i="1" s="1"/>
  <c r="I120" i="1"/>
  <c r="J48" i="1"/>
  <c r="J63" i="1"/>
  <c r="I64" i="1"/>
  <c r="J78" i="1"/>
  <c r="J148" i="1"/>
  <c r="J109" i="1"/>
  <c r="K109" i="1" s="1"/>
  <c r="I128" i="1"/>
  <c r="J142" i="1"/>
  <c r="I166" i="1"/>
  <c r="I63" i="1"/>
  <c r="I165" i="1"/>
  <c r="I62" i="1"/>
  <c r="J110" i="1"/>
  <c r="I100" i="1"/>
  <c r="J123" i="1"/>
  <c r="K123" i="1" s="1"/>
  <c r="I83" i="1"/>
  <c r="I19" i="1"/>
  <c r="J106" i="1"/>
  <c r="I130" i="1"/>
  <c r="I66" i="1"/>
  <c r="J25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35" i="1"/>
  <c r="E59" i="1"/>
  <c r="E75" i="1"/>
  <c r="E91" i="1"/>
  <c r="E107" i="1"/>
  <c r="E123" i="1"/>
  <c r="E139" i="1"/>
  <c r="E155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9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22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27" i="1"/>
  <c r="E43" i="1"/>
  <c r="E51" i="1"/>
  <c r="E67" i="1"/>
  <c r="E83" i="1"/>
  <c r="E99" i="1"/>
  <c r="E115" i="1"/>
  <c r="E131" i="1"/>
  <c r="E147" i="1"/>
  <c r="E163" i="1"/>
  <c r="K69" i="1" l="1"/>
  <c r="K81" i="1"/>
  <c r="K28" i="1"/>
  <c r="K36" i="1"/>
  <c r="K71" i="1"/>
  <c r="K86" i="1"/>
  <c r="K76" i="1"/>
  <c r="K51" i="1"/>
  <c r="K110" i="1"/>
  <c r="K22" i="1"/>
  <c r="K120" i="1"/>
  <c r="K155" i="1"/>
  <c r="K125" i="1"/>
  <c r="K144" i="1"/>
  <c r="K102" i="1"/>
  <c r="K148" i="1"/>
  <c r="K116" i="1"/>
  <c r="K64" i="1"/>
  <c r="K77" i="1"/>
  <c r="K117" i="1"/>
  <c r="K118" i="1"/>
  <c r="K156" i="1"/>
  <c r="K55" i="1"/>
  <c r="K85" i="1"/>
  <c r="K129" i="1"/>
  <c r="K60" i="1"/>
  <c r="K133" i="1"/>
  <c r="K40" i="1"/>
  <c r="K57" i="1"/>
  <c r="K53" i="1"/>
  <c r="K72" i="1"/>
  <c r="K108" i="1"/>
  <c r="K94" i="1"/>
  <c r="K18" i="1"/>
  <c r="K54" i="1"/>
  <c r="K56" i="1"/>
  <c r="K35" i="1"/>
  <c r="K100" i="1"/>
  <c r="K74" i="1"/>
  <c r="K65" i="1"/>
  <c r="K134" i="1"/>
  <c r="K151" i="1"/>
  <c r="K61" i="1"/>
  <c r="K38" i="1"/>
  <c r="K149" i="1"/>
  <c r="K48" i="1"/>
  <c r="K105" i="1"/>
  <c r="K146" i="1"/>
  <c r="K58" i="1"/>
  <c r="K145" i="1"/>
  <c r="K106" i="1"/>
  <c r="K131" i="1"/>
  <c r="K52" i="1"/>
  <c r="K82" i="1"/>
  <c r="K99" i="1"/>
  <c r="K136" i="1"/>
  <c r="K154" i="1"/>
  <c r="K138" i="1"/>
  <c r="K147" i="1"/>
  <c r="K140" i="1"/>
  <c r="K59" i="1"/>
  <c r="K165" i="1"/>
  <c r="K67" i="1"/>
  <c r="K90" i="1"/>
  <c r="K46" i="1"/>
  <c r="K104" i="1"/>
  <c r="K41" i="1"/>
  <c r="K128" i="1"/>
  <c r="K122" i="1"/>
  <c r="K78" i="1"/>
  <c r="K142" i="1"/>
  <c r="K47" i="1"/>
  <c r="K98" i="1"/>
  <c r="K143" i="1"/>
  <c r="K45" i="1"/>
  <c r="K34" i="1"/>
  <c r="K62" i="1"/>
  <c r="K30" i="1"/>
  <c r="K132" i="1"/>
  <c r="K161" i="1"/>
  <c r="K43" i="1"/>
  <c r="K150" i="1"/>
  <c r="K160" i="1"/>
  <c r="K114" i="1"/>
  <c r="K79" i="1"/>
  <c r="K119" i="1"/>
  <c r="K23" i="1"/>
  <c r="K66" i="1"/>
  <c r="K121" i="1"/>
  <c r="K124" i="1"/>
  <c r="K84" i="1"/>
  <c r="K96" i="1"/>
  <c r="K42" i="1"/>
  <c r="K97" i="1"/>
  <c r="K68" i="1"/>
  <c r="K87" i="1"/>
  <c r="K130" i="1"/>
  <c r="K152" i="1"/>
  <c r="K95" i="1"/>
  <c r="K164" i="1"/>
  <c r="K20" i="1"/>
  <c r="K159" i="1"/>
  <c r="K21" i="1"/>
  <c r="K166" i="1"/>
  <c r="K127" i="1"/>
  <c r="K70" i="1"/>
  <c r="K153" i="1"/>
  <c r="K157" i="1"/>
  <c r="K111" i="1"/>
  <c r="K158" i="1"/>
  <c r="K19" i="1"/>
  <c r="K39" i="1"/>
  <c r="K32" i="1"/>
  <c r="K63" i="1"/>
  <c r="K113" i="1"/>
  <c r="K89" i="1"/>
  <c r="K25" i="1"/>
  <c r="K80" i="1"/>
  <c r="K91" i="1"/>
  <c r="K83" i="1"/>
  <c r="K33" i="1"/>
  <c r="K24" i="1"/>
  <c r="K50" i="1"/>
  <c r="K27" i="1"/>
</calcChain>
</file>

<file path=xl/sharedStrings.xml><?xml version="1.0" encoding="utf-8"?>
<sst xmlns="http://schemas.openxmlformats.org/spreadsheetml/2006/main" count="32" uniqueCount="26">
  <si>
    <t>Вариант:</t>
  </si>
  <si>
    <t>l, см</t>
  </si>
  <si>
    <t>, см</t>
  </si>
  <si>
    <t>Rж, см</t>
  </si>
  <si>
    <t>Rэ, см</t>
  </si>
  <si>
    <t>m</t>
  </si>
  <si>
    <t>Eд</t>
  </si>
  <si>
    <r>
      <t>p</t>
    </r>
    <r>
      <rPr>
        <sz val="8"/>
        <color theme="1"/>
        <rFont val="Calibri"/>
        <family val="2"/>
        <charset val="204"/>
        <scheme val="minor"/>
      </rPr>
      <t>тн</t>
    </r>
  </si>
  <si>
    <t>k</t>
  </si>
  <si>
    <t>EI</t>
  </si>
  <si>
    <t>Жесткость</t>
  </si>
  <si>
    <t>Деформация декеля</t>
  </si>
  <si>
    <t>Прогиб</t>
  </si>
  <si>
    <r>
      <t>λ</t>
    </r>
    <r>
      <rPr>
        <sz val="8"/>
        <color theme="1"/>
        <rFont val="Calibri"/>
        <family val="2"/>
        <charset val="204"/>
        <scheme val="minor"/>
      </rPr>
      <t>max</t>
    </r>
  </si>
  <si>
    <r>
      <t>λ</t>
    </r>
    <r>
      <rPr>
        <sz val="8"/>
        <color theme="1"/>
        <rFont val="Calibri"/>
        <family val="2"/>
        <charset val="204"/>
        <scheme val="minor"/>
      </rPr>
      <t>min</t>
    </r>
  </si>
  <si>
    <r>
      <t>Z</t>
    </r>
    <r>
      <rPr>
        <sz val="8"/>
        <color theme="1"/>
        <rFont val="Calibri"/>
        <family val="2"/>
        <charset val="204"/>
        <scheme val="minor"/>
      </rPr>
      <t>max</t>
    </r>
  </si>
  <si>
    <r>
      <t>q</t>
    </r>
    <r>
      <rPr>
        <sz val="8"/>
        <color theme="1"/>
        <rFont val="Calibri"/>
        <family val="2"/>
        <charset val="204"/>
        <scheme val="minor"/>
      </rPr>
      <t>min</t>
    </r>
  </si>
  <si>
    <r>
      <t>q</t>
    </r>
    <r>
      <rPr>
        <sz val="8"/>
        <color theme="1"/>
        <rFont val="Calibri"/>
        <family val="2"/>
        <charset val="204"/>
        <scheme val="minor"/>
      </rPr>
      <t>max</t>
    </r>
  </si>
  <si>
    <t>Суммарные усилия печати</t>
  </si>
  <si>
    <t>Интенсивности нагрузки</t>
  </si>
  <si>
    <t>Q</t>
  </si>
  <si>
    <t>р критич</t>
  </si>
  <si>
    <t>Z</t>
  </si>
  <si>
    <t>см</t>
  </si>
  <si>
    <t>&lt;-Максимальный прогиб</t>
  </si>
  <si>
    <t>Вывод: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</si>
</sst>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"/>
    <numFmt numFmtId="165" formatCode="0.0000"/>
    <numFmt numFmtId="166" formatCode="0.000"/>
    <numFmt numFmtId="167" formatCode="0.000000000"/>
    <numFmt numFmtId="168" formatCode="0.00000000"/>
    <numFmt numFmtId="169" formatCode="0.000000"/>
    <numFmt numFmtId="170" formatCode="0.000000000000"/>
  </numFmts>
  <fonts count="6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169" fontId="0" fillId="0" borderId="5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70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0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70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/>
    <xf numFmtId="167" fontId="5" fillId="0" borderId="0" xfId="0" applyNumberFormat="1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жесткости </a:t>
            </a:r>
            <a:r>
              <a:rPr lang="en-US" sz="1400" b="0" i="0" baseline="0">
                <a:effectLst/>
              </a:rPr>
              <a:t>EI </a:t>
            </a:r>
            <a:r>
              <a:rPr lang="ru-RU" sz="1400" b="0" i="0" baseline="0">
                <a:effectLst/>
              </a:rPr>
              <a:t>от параметра </a:t>
            </a:r>
            <a:r>
              <a:rPr lang="en-US" sz="1400" b="0" i="0" baseline="0">
                <a:effectLst/>
              </a:rPr>
              <a:t>k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Лист1!$C$16:$C$166</c:f>
              <c:numCache>
                <c:formatCode>General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Лист1!$E$16:$E$166</c:f>
              <c:numCache>
                <c:formatCode>0.000</c:formatCode>
                <c:ptCount val="151"/>
                <c:pt idx="0">
                  <c:v>0</c:v>
                </c:pt>
                <c:pt idx="1">
                  <c:v>2957870173626.0791</c:v>
                </c:pt>
                <c:pt idx="2">
                  <c:v>1485147974097.1018</c:v>
                </c:pt>
                <c:pt idx="3">
                  <c:v>994232825623.28357</c:v>
                </c:pt>
                <c:pt idx="4">
                  <c:v>748769539537.30078</c:v>
                </c:pt>
                <c:pt idx="5">
                  <c:v>601487076121.28271</c:v>
                </c:pt>
                <c:pt idx="6">
                  <c:v>503295087204.78174</c:v>
                </c:pt>
                <c:pt idx="7">
                  <c:v>433154850819.5929</c:v>
                </c:pt>
                <c:pt idx="8">
                  <c:v>380547004861.77777</c:v>
                </c:pt>
                <c:pt idx="9">
                  <c:v>339627458310.89154</c:v>
                </c:pt>
                <c:pt idx="10">
                  <c:v>306889755716.45087</c:v>
                </c:pt>
                <c:pt idx="11">
                  <c:v>280102515599.82855</c:v>
                </c:pt>
                <c:pt idx="12">
                  <c:v>257778149654.26801</c:v>
                </c:pt>
                <c:pt idx="13">
                  <c:v>238886788467.17386</c:v>
                </c:pt>
                <c:pt idx="14">
                  <c:v>222692810503.54871</c:v>
                </c:pt>
                <c:pt idx="15">
                  <c:v>208656759495.43863</c:v>
                </c:pt>
                <c:pt idx="16">
                  <c:v>196374042809.75861</c:v>
                </c:pt>
                <c:pt idx="17">
                  <c:v>185535265685.7955</c:v>
                </c:pt>
                <c:pt idx="18">
                  <c:v>175899787393.08743</c:v>
                </c:pt>
                <c:pt idx="19">
                  <c:v>167277628075.87622</c:v>
                </c:pt>
                <c:pt idx="20">
                  <c:v>159516803543.85114</c:v>
                </c:pt>
                <c:pt idx="21">
                  <c:v>152494278693.76764</c:v>
                </c:pt>
                <c:pt idx="22">
                  <c:v>146109388179.41135</c:v>
                </c:pt>
                <c:pt idx="23">
                  <c:v>140278973428.24057</c:v>
                </c:pt>
                <c:pt idx="24">
                  <c:v>134933735403.61385</c:v>
                </c:pt>
                <c:pt idx="25">
                  <c:v>130015462703.84529</c:v>
                </c:pt>
                <c:pt idx="26">
                  <c:v>125474899330.48961</c:v>
                </c:pt>
                <c:pt idx="27">
                  <c:v>121270086285.69839</c:v>
                </c:pt>
                <c:pt idx="28">
                  <c:v>117365058541.38579</c:v>
                </c:pt>
                <c:pt idx="29">
                  <c:v>113728811600.81078</c:v>
                </c:pt>
                <c:pt idx="30">
                  <c:v>110334474747.68343</c:v>
                </c:pt>
                <c:pt idx="31">
                  <c:v>107158644311.42892</c:v>
                </c:pt>
                <c:pt idx="32">
                  <c:v>104180841945.07645</c:v>
                </c:pt>
                <c:pt idx="33">
                  <c:v>101383071397.9529</c:v>
                </c:pt>
                <c:pt idx="34">
                  <c:v>98749453504.842178</c:v>
                </c:pt>
                <c:pt idx="35">
                  <c:v>96265923748.321777</c:v>
                </c:pt>
                <c:pt idx="36">
                  <c:v>93919980227.274826</c:v>
                </c:pt>
                <c:pt idx="37">
                  <c:v>91700472495.278381</c:v>
                </c:pt>
                <c:pt idx="38">
                  <c:v>89597423740.209137</c:v>
                </c:pt>
                <c:pt idx="39">
                  <c:v>87601880320.750748</c:v>
                </c:pt>
                <c:pt idx="40">
                  <c:v>85705783872.346146</c:v>
                </c:pt>
                <c:pt idx="41">
                  <c:v>83901862129.279495</c:v>
                </c:pt>
                <c:pt idx="42">
                  <c:v>82183535343.535431</c:v>
                </c:pt>
                <c:pt idx="43">
                  <c:v>80544835761.426743</c:v>
                </c:pt>
                <c:pt idx="44">
                  <c:v>78980338080.623032</c:v>
                </c:pt>
                <c:pt idx="45">
                  <c:v>77485099179.516907</c:v>
                </c:pt>
                <c:pt idx="46">
                  <c:v>76054605707.925674</c:v>
                </c:pt>
                <c:pt idx="47">
                  <c:v>74684728368.290085</c:v>
                </c:pt>
                <c:pt idx="48">
                  <c:v>73371681911.676697</c:v>
                </c:pt>
                <c:pt idx="49">
                  <c:v>72111990032.18367</c:v>
                </c:pt>
                <c:pt idx="50">
                  <c:v>70902454473.976486</c:v>
                </c:pt>
                <c:pt idx="51">
                  <c:v>69740127772.7491</c:v>
                </c:pt>
                <c:pt idx="52">
                  <c:v>68622289142.364876</c:v>
                </c:pt>
                <c:pt idx="53">
                  <c:v>67546423091.274879</c:v>
                </c:pt>
                <c:pt idx="54">
                  <c:v>66510200414.857124</c:v>
                </c:pt>
                <c:pt idx="55">
                  <c:v>65511461261.286232</c:v>
                </c:pt>
                <c:pt idx="56">
                  <c:v>64548200011.744431</c:v>
                </c:pt>
                <c:pt idx="57">
                  <c:v>63618551752.160767</c:v>
                </c:pt>
                <c:pt idx="58">
                  <c:v>62720780144.398102</c:v>
                </c:pt>
                <c:pt idx="59">
                  <c:v>61853266530.853554</c:v>
                </c:pt>
                <c:pt idx="60">
                  <c:v>61014500128.574005</c:v>
                </c:pt>
                <c:pt idx="61">
                  <c:v>60203069187.861931</c:v>
                </c:pt>
                <c:pt idx="62">
                  <c:v>59417653006.478172</c:v>
                </c:pt>
                <c:pt idx="63">
                  <c:v>58657014704.375435</c:v>
                </c:pt>
                <c:pt idx="64">
                  <c:v>57919994675.781235</c:v>
                </c:pt>
                <c:pt idx="65">
                  <c:v>57205504645.684601</c:v>
                </c:pt>
                <c:pt idx="66">
                  <c:v>56512522266.624268</c:v>
                </c:pt>
                <c:pt idx="67">
                  <c:v>55840086199.329605</c:v>
                </c:pt>
                <c:pt idx="68">
                  <c:v>55187291627.406044</c:v>
                </c:pt>
                <c:pt idx="69">
                  <c:v>54553286162.032494</c:v>
                </c:pt>
                <c:pt idx="70">
                  <c:v>53937266097.669891</c:v>
                </c:pt>
                <c:pt idx="71">
                  <c:v>53338472984.174309</c:v>
                </c:pt>
                <c:pt idx="72">
                  <c:v>52756190484.554131</c:v>
                </c:pt>
                <c:pt idx="73">
                  <c:v>52189741490.980675</c:v>
                </c:pt>
                <c:pt idx="74">
                  <c:v>51638485474.623497</c:v>
                </c:pt>
                <c:pt idx="75">
                  <c:v>51101816047.487236</c:v>
                </c:pt>
                <c:pt idx="76">
                  <c:v>50579158716.723747</c:v>
                </c:pt>
                <c:pt idx="77">
                  <c:v>50069968813.921898</c:v>
                </c:pt>
                <c:pt idx="78">
                  <c:v>49573729583.673035</c:v>
                </c:pt>
                <c:pt idx="79">
                  <c:v>49089950417.29821</c:v>
                </c:pt>
                <c:pt idx="80">
                  <c:v>48618165219.037117</c:v>
                </c:pt>
                <c:pt idx="81">
                  <c:v>48157930893.250595</c:v>
                </c:pt>
                <c:pt idx="82">
                  <c:v>47708825942.307198</c:v>
                </c:pt>
                <c:pt idx="83">
                  <c:v>47270449165.819138</c:v>
                </c:pt>
                <c:pt idx="84">
                  <c:v>46842418452.781952</c:v>
                </c:pt>
                <c:pt idx="85">
                  <c:v>46424369658.967354</c:v>
                </c:pt>
                <c:pt idx="86">
                  <c:v>46015955562.630302</c:v>
                </c:pt>
                <c:pt idx="87">
                  <c:v>45616844892.229225</c:v>
                </c:pt>
                <c:pt idx="88">
                  <c:v>45226721420.43145</c:v>
                </c:pt>
                <c:pt idx="89">
                  <c:v>44845283119.190323</c:v>
                </c:pt>
                <c:pt idx="90">
                  <c:v>44472241371.144623</c:v>
                </c:pt>
                <c:pt idx="91">
                  <c:v>44107320233.007469</c:v>
                </c:pt>
                <c:pt idx="92">
                  <c:v>43750255746.989594</c:v>
                </c:pt>
                <c:pt idx="93">
                  <c:v>43400795296.641319</c:v>
                </c:pt>
                <c:pt idx="94">
                  <c:v>43058697003.805923</c:v>
                </c:pt>
                <c:pt idx="95">
                  <c:v>42723729163.654808</c:v>
                </c:pt>
                <c:pt idx="96">
                  <c:v>42395669715.028625</c:v>
                </c:pt>
                <c:pt idx="97">
                  <c:v>42074305743.535667</c:v>
                </c:pt>
                <c:pt idx="98">
                  <c:v>41759433015.068596</c:v>
                </c:pt>
                <c:pt idx="99">
                  <c:v>41450855537.588531</c:v>
                </c:pt>
                <c:pt idx="100">
                  <c:v>41148385149.197891</c:v>
                </c:pt>
                <c:pt idx="101">
                  <c:v>40851841130.680199</c:v>
                </c:pt>
                <c:pt idx="102">
                  <c:v>40561049840.827766</c:v>
                </c:pt>
                <c:pt idx="103">
                  <c:v>40275844373.008873</c:v>
                </c:pt>
                <c:pt idx="104">
                  <c:v>39996064231.544609</c:v>
                </c:pt>
                <c:pt idx="105">
                  <c:v>39721555026.575188</c:v>
                </c:pt>
                <c:pt idx="106">
                  <c:v>39452168186.194595</c:v>
                </c:pt>
                <c:pt idx="107">
                  <c:v>39187760684.72406</c:v>
                </c:pt>
                <c:pt idx="108">
                  <c:v>38928194786.078247</c:v>
                </c:pt>
                <c:pt idx="109">
                  <c:v>38673337801.255409</c:v>
                </c:pt>
                <c:pt idx="110">
                  <c:v>38423061859.052116</c:v>
                </c:pt>
                <c:pt idx="111">
                  <c:v>38177243689.169266</c:v>
                </c:pt>
                <c:pt idx="112">
                  <c:v>37935764416.934685</c:v>
                </c:pt>
                <c:pt idx="113">
                  <c:v>37698509368.922836</c:v>
                </c:pt>
                <c:pt idx="114">
                  <c:v>37465367888.802513</c:v>
                </c:pt>
                <c:pt idx="115">
                  <c:v>37236233162.790359</c:v>
                </c:pt>
                <c:pt idx="116">
                  <c:v>37011002054.129883</c:v>
                </c:pt>
                <c:pt idx="117">
                  <c:v>36789574946.0569</c:v>
                </c:pt>
                <c:pt idx="118">
                  <c:v>36571855592.747437</c:v>
                </c:pt>
                <c:pt idx="119">
                  <c:v>36357750977.778793</c:v>
                </c:pt>
                <c:pt idx="120">
                  <c:v>36147171179.665543</c:v>
                </c:pt>
                <c:pt idx="121">
                  <c:v>35940029244.061256</c:v>
                </c:pt>
                <c:pt idx="122">
                  <c:v>35736241062.243446</c:v>
                </c:pt>
                <c:pt idx="123">
                  <c:v>35535725255.524284</c:v>
                </c:pt>
                <c:pt idx="124">
                  <c:v>35338403065.252533</c:v>
                </c:pt>
                <c:pt idx="125">
                  <c:v>35144198248.093796</c:v>
                </c:pt>
                <c:pt idx="126">
                  <c:v>34953036976.295624</c:v>
                </c:pt>
                <c:pt idx="127">
                  <c:v>34764847742.663017</c:v>
                </c:pt>
                <c:pt idx="128">
                  <c:v>34579561269.986603</c:v>
                </c:pt>
                <c:pt idx="129">
                  <c:v>34397110424.681961</c:v>
                </c:pt>
                <c:pt idx="130">
                  <c:v>34217430134.413448</c:v>
                </c:pt>
                <c:pt idx="131">
                  <c:v>34040457309.489399</c:v>
                </c:pt>
                <c:pt idx="132">
                  <c:v>33866130767.829159</c:v>
                </c:pt>
                <c:pt idx="133">
                  <c:v>33694391163.313515</c:v>
                </c:pt>
                <c:pt idx="134">
                  <c:v>33525180917.342205</c:v>
                </c:pt>
                <c:pt idx="135">
                  <c:v>33358444153.431957</c:v>
                </c:pt>
                <c:pt idx="136">
                  <c:v>33194126634.698853</c:v>
                </c:pt>
                <c:pt idx="137">
                  <c:v>33032175704.077324</c:v>
                </c:pt>
                <c:pt idx="138">
                  <c:v>32872540227.137474</c:v>
                </c:pt>
                <c:pt idx="139">
                  <c:v>32715170537.369289</c:v>
                </c:pt>
                <c:pt idx="140">
                  <c:v>32560018383.811111</c:v>
                </c:pt>
                <c:pt idx="141">
                  <c:v>32407036880.905354</c:v>
                </c:pt>
                <c:pt idx="142">
                  <c:v>32256180460.47221</c:v>
                </c:pt>
                <c:pt idx="143">
                  <c:v>32107404825.697319</c:v>
                </c:pt>
                <c:pt idx="144">
                  <c:v>31960666907.035816</c:v>
                </c:pt>
                <c:pt idx="145">
                  <c:v>31815924819.940041</c:v>
                </c:pt>
                <c:pt idx="146">
                  <c:v>31673137824.323624</c:v>
                </c:pt>
                <c:pt idx="147">
                  <c:v>31532266285.679253</c:v>
                </c:pt>
                <c:pt idx="148">
                  <c:v>31393271637.77182</c:v>
                </c:pt>
                <c:pt idx="149">
                  <c:v>31256116346.833206</c:v>
                </c:pt>
                <c:pt idx="150">
                  <c:v>31120763877.188324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0-47E8-93AC-6636E327B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16288"/>
        <c:axId val="1993814208"/>
      </c:scatterChart>
      <c:valAx>
        <c:axId val="1993816288"/>
        <c:scaling>
          <c:orientation val="minMax"/>
          <c:max val="2.5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814208"/>
        <c:crosses val="autoZero"/>
        <c:crossBetween val="midCat"/>
      </c:valAx>
      <c:valAx>
        <c:axId val="1993814208"/>
        <c:scaling>
          <c:orientation val="minMax"/>
          <c:max val="3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8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деформации декеля </a:t>
            </a:r>
            <a:r>
              <a:rPr lang="ru-RU" sz="1400" b="0" i="0" u="none" strike="noStrike" baseline="0">
                <a:effectLst/>
              </a:rPr>
              <a:t>λ</a:t>
            </a:r>
            <a:r>
              <a:rPr lang="ru-RU" sz="1400" b="0" i="0" u="none" strike="noStrike" baseline="-25000">
                <a:effectLst/>
              </a:rPr>
              <a:t>max</a:t>
            </a:r>
            <a:r>
              <a:rPr lang="ru-RU" sz="1400" b="0" i="0" u="none" strike="noStrike" baseline="0">
                <a:effectLst/>
              </a:rPr>
              <a:t>(оранжевый), λ</a:t>
            </a:r>
            <a:r>
              <a:rPr lang="ru-RU" sz="1400" b="0" i="0" u="none" strike="noStrike" baseline="-25000">
                <a:effectLst/>
              </a:rPr>
              <a:t>min</a:t>
            </a:r>
            <a:r>
              <a:rPr lang="ru-RU" sz="1400" b="0" i="0" baseline="0">
                <a:effectLst/>
              </a:rPr>
              <a:t>(синий) от параметра </a:t>
            </a:r>
            <a:r>
              <a:rPr lang="en-US" sz="1400" b="0" i="0" baseline="0">
                <a:effectLst/>
              </a:rPr>
              <a:t>k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Лист1!$C$16:$C$166</c:f>
              <c:numCache>
                <c:formatCode>General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Лист1!$F$16:$F$166</c:f>
              <c:numCache>
                <c:formatCode>0.000000000</c:formatCode>
                <c:ptCount val="151"/>
                <c:pt idx="0">
                  <c:v>1.3325360243691246E-3</c:v>
                </c:pt>
                <c:pt idx="1">
                  <c:v>1.8973665961010275E-2</c:v>
                </c:pt>
                <c:pt idx="2">
                  <c:v>1.8973665961010275E-2</c:v>
                </c:pt>
                <c:pt idx="3">
                  <c:v>1.8973665961010275E-2</c:v>
                </c:pt>
                <c:pt idx="4">
                  <c:v>1.8973665961010275E-2</c:v>
                </c:pt>
                <c:pt idx="5">
                  <c:v>1.8973665961010275E-2</c:v>
                </c:pt>
                <c:pt idx="6">
                  <c:v>1.8973665961010275E-2</c:v>
                </c:pt>
                <c:pt idx="7">
                  <c:v>1.8973665961010275E-2</c:v>
                </c:pt>
                <c:pt idx="8">
                  <c:v>1.8973665961010275E-2</c:v>
                </c:pt>
                <c:pt idx="9">
                  <c:v>1.8973665961010275E-2</c:v>
                </c:pt>
                <c:pt idx="10">
                  <c:v>1.8973665961010275E-2</c:v>
                </c:pt>
                <c:pt idx="11">
                  <c:v>1.8973665961010275E-2</c:v>
                </c:pt>
                <c:pt idx="12">
                  <c:v>1.8973665961010275E-2</c:v>
                </c:pt>
                <c:pt idx="13">
                  <c:v>1.8973665961010275E-2</c:v>
                </c:pt>
                <c:pt idx="14">
                  <c:v>1.8973665961010275E-2</c:v>
                </c:pt>
                <c:pt idx="15">
                  <c:v>1.8973665961010275E-2</c:v>
                </c:pt>
                <c:pt idx="16">
                  <c:v>1.8973665961010275E-2</c:v>
                </c:pt>
                <c:pt idx="17">
                  <c:v>1.8973665961010275E-2</c:v>
                </c:pt>
                <c:pt idx="18">
                  <c:v>1.8973665961010275E-2</c:v>
                </c:pt>
                <c:pt idx="19">
                  <c:v>1.8973665961010275E-2</c:v>
                </c:pt>
                <c:pt idx="20">
                  <c:v>1.8973665961010275E-2</c:v>
                </c:pt>
                <c:pt idx="21">
                  <c:v>1.8973665961010275E-2</c:v>
                </c:pt>
                <c:pt idx="22">
                  <c:v>1.8973665961010275E-2</c:v>
                </c:pt>
                <c:pt idx="23">
                  <c:v>1.8973665961010275E-2</c:v>
                </c:pt>
                <c:pt idx="24">
                  <c:v>1.8973665961010275E-2</c:v>
                </c:pt>
                <c:pt idx="25">
                  <c:v>1.8973665961010275E-2</c:v>
                </c:pt>
                <c:pt idx="26">
                  <c:v>1.8973665961010275E-2</c:v>
                </c:pt>
                <c:pt idx="27">
                  <c:v>1.8973665961010275E-2</c:v>
                </c:pt>
                <c:pt idx="28">
                  <c:v>1.8973665961010275E-2</c:v>
                </c:pt>
                <c:pt idx="29">
                  <c:v>1.8973665961010275E-2</c:v>
                </c:pt>
                <c:pt idx="30">
                  <c:v>1.8973665961010275E-2</c:v>
                </c:pt>
                <c:pt idx="31">
                  <c:v>1.8973665961010275E-2</c:v>
                </c:pt>
                <c:pt idx="32">
                  <c:v>1.8973665961010275E-2</c:v>
                </c:pt>
                <c:pt idx="33">
                  <c:v>1.8973665961010275E-2</c:v>
                </c:pt>
                <c:pt idx="34">
                  <c:v>1.8973665961010275E-2</c:v>
                </c:pt>
                <c:pt idx="35">
                  <c:v>1.8973665961010275E-2</c:v>
                </c:pt>
                <c:pt idx="36">
                  <c:v>1.8973665961010275E-2</c:v>
                </c:pt>
                <c:pt idx="37">
                  <c:v>1.8973665961010275E-2</c:v>
                </c:pt>
                <c:pt idx="38">
                  <c:v>1.8973665961010275E-2</c:v>
                </c:pt>
                <c:pt idx="39">
                  <c:v>1.8973665961010275E-2</c:v>
                </c:pt>
                <c:pt idx="40">
                  <c:v>1.8973665961010275E-2</c:v>
                </c:pt>
                <c:pt idx="41">
                  <c:v>1.8973665961010275E-2</c:v>
                </c:pt>
                <c:pt idx="42">
                  <c:v>1.8973665961010275E-2</c:v>
                </c:pt>
                <c:pt idx="43">
                  <c:v>1.8973665961010275E-2</c:v>
                </c:pt>
                <c:pt idx="44">
                  <c:v>1.8973665961010275E-2</c:v>
                </c:pt>
                <c:pt idx="45">
                  <c:v>1.8973665961010275E-2</c:v>
                </c:pt>
                <c:pt idx="46">
                  <c:v>1.8973665961010275E-2</c:v>
                </c:pt>
                <c:pt idx="47">
                  <c:v>1.8973665961010275E-2</c:v>
                </c:pt>
                <c:pt idx="48">
                  <c:v>1.8973665961010275E-2</c:v>
                </c:pt>
                <c:pt idx="49">
                  <c:v>1.8973665961010275E-2</c:v>
                </c:pt>
                <c:pt idx="50">
                  <c:v>1.8973665961010275E-2</c:v>
                </c:pt>
                <c:pt idx="51">
                  <c:v>1.8973665961010275E-2</c:v>
                </c:pt>
                <c:pt idx="52">
                  <c:v>1.8973665961010275E-2</c:v>
                </c:pt>
                <c:pt idx="53">
                  <c:v>1.8973665961010275E-2</c:v>
                </c:pt>
                <c:pt idx="54">
                  <c:v>1.8973665961010275E-2</c:v>
                </c:pt>
                <c:pt idx="55">
                  <c:v>1.8973665961010275E-2</c:v>
                </c:pt>
                <c:pt idx="56">
                  <c:v>1.8973665961010275E-2</c:v>
                </c:pt>
                <c:pt idx="57">
                  <c:v>1.8973665961010275E-2</c:v>
                </c:pt>
                <c:pt idx="58">
                  <c:v>1.8973665961010275E-2</c:v>
                </c:pt>
                <c:pt idx="59">
                  <c:v>1.8973665961010275E-2</c:v>
                </c:pt>
                <c:pt idx="60">
                  <c:v>1.8973665961010275E-2</c:v>
                </c:pt>
                <c:pt idx="61">
                  <c:v>1.8973665961010275E-2</c:v>
                </c:pt>
                <c:pt idx="62">
                  <c:v>1.8973665961010275E-2</c:v>
                </c:pt>
                <c:pt idx="63">
                  <c:v>1.8973665961010275E-2</c:v>
                </c:pt>
                <c:pt idx="64">
                  <c:v>1.8973665961010275E-2</c:v>
                </c:pt>
                <c:pt idx="65">
                  <c:v>1.8973665961010275E-2</c:v>
                </c:pt>
                <c:pt idx="66">
                  <c:v>1.8973665961010275E-2</c:v>
                </c:pt>
                <c:pt idx="67">
                  <c:v>1.8973665961010275E-2</c:v>
                </c:pt>
                <c:pt idx="68">
                  <c:v>1.8973665961010275E-2</c:v>
                </c:pt>
                <c:pt idx="69">
                  <c:v>1.8973665961010275E-2</c:v>
                </c:pt>
                <c:pt idx="70">
                  <c:v>1.8973665961010275E-2</c:v>
                </c:pt>
                <c:pt idx="71">
                  <c:v>1.8973665961010275E-2</c:v>
                </c:pt>
                <c:pt idx="72">
                  <c:v>1.8973665961010275E-2</c:v>
                </c:pt>
                <c:pt idx="73">
                  <c:v>1.8973665961010275E-2</c:v>
                </c:pt>
                <c:pt idx="74">
                  <c:v>1.8973665961010275E-2</c:v>
                </c:pt>
                <c:pt idx="75">
                  <c:v>1.8973665961010275E-2</c:v>
                </c:pt>
                <c:pt idx="76">
                  <c:v>1.8973665961010275E-2</c:v>
                </c:pt>
                <c:pt idx="77">
                  <c:v>1.8973665961010275E-2</c:v>
                </c:pt>
                <c:pt idx="78">
                  <c:v>1.8973665961010275E-2</c:v>
                </c:pt>
                <c:pt idx="79">
                  <c:v>1.8973665961010275E-2</c:v>
                </c:pt>
                <c:pt idx="80">
                  <c:v>1.8973665961010275E-2</c:v>
                </c:pt>
                <c:pt idx="81">
                  <c:v>1.8973665961010275E-2</c:v>
                </c:pt>
                <c:pt idx="82">
                  <c:v>1.8973665961010275E-2</c:v>
                </c:pt>
                <c:pt idx="83">
                  <c:v>1.8973665961010275E-2</c:v>
                </c:pt>
                <c:pt idx="84">
                  <c:v>1.8973665961010275E-2</c:v>
                </c:pt>
                <c:pt idx="85">
                  <c:v>1.8973665961010275E-2</c:v>
                </c:pt>
                <c:pt idx="86">
                  <c:v>1.8973665961010275E-2</c:v>
                </c:pt>
                <c:pt idx="87">
                  <c:v>1.8973665961010275E-2</c:v>
                </c:pt>
                <c:pt idx="88">
                  <c:v>1.8973665961010275E-2</c:v>
                </c:pt>
                <c:pt idx="89">
                  <c:v>1.8973665961010275E-2</c:v>
                </c:pt>
                <c:pt idx="90">
                  <c:v>1.8973665961010275E-2</c:v>
                </c:pt>
                <c:pt idx="91">
                  <c:v>1.8973665961010275E-2</c:v>
                </c:pt>
                <c:pt idx="92">
                  <c:v>1.8973665961010275E-2</c:v>
                </c:pt>
                <c:pt idx="93">
                  <c:v>1.8973665961010275E-2</c:v>
                </c:pt>
                <c:pt idx="94">
                  <c:v>1.8973665961010275E-2</c:v>
                </c:pt>
                <c:pt idx="95">
                  <c:v>1.8973665961010275E-2</c:v>
                </c:pt>
                <c:pt idx="96">
                  <c:v>1.8973665961010275E-2</c:v>
                </c:pt>
                <c:pt idx="97">
                  <c:v>1.8973665961010275E-2</c:v>
                </c:pt>
                <c:pt idx="98">
                  <c:v>1.8973665961010275E-2</c:v>
                </c:pt>
                <c:pt idx="99">
                  <c:v>1.8973665961010275E-2</c:v>
                </c:pt>
                <c:pt idx="100">
                  <c:v>1.8973665961010275E-2</c:v>
                </c:pt>
                <c:pt idx="101">
                  <c:v>1.8973665961010275E-2</c:v>
                </c:pt>
                <c:pt idx="102">
                  <c:v>1.8973665961010275E-2</c:v>
                </c:pt>
                <c:pt idx="103">
                  <c:v>1.8973665961010275E-2</c:v>
                </c:pt>
                <c:pt idx="104">
                  <c:v>1.8973665961010275E-2</c:v>
                </c:pt>
                <c:pt idx="105">
                  <c:v>1.8973665961010275E-2</c:v>
                </c:pt>
                <c:pt idx="106">
                  <c:v>1.8973665961010275E-2</c:v>
                </c:pt>
                <c:pt idx="107">
                  <c:v>1.8973665961010275E-2</c:v>
                </c:pt>
                <c:pt idx="108">
                  <c:v>1.8973665961010275E-2</c:v>
                </c:pt>
                <c:pt idx="109">
                  <c:v>1.8973665961010275E-2</c:v>
                </c:pt>
                <c:pt idx="110">
                  <c:v>1.8973665961010275E-2</c:v>
                </c:pt>
                <c:pt idx="111">
                  <c:v>1.8973665961010275E-2</c:v>
                </c:pt>
                <c:pt idx="112">
                  <c:v>1.8973665961010275E-2</c:v>
                </c:pt>
                <c:pt idx="113">
                  <c:v>1.8973665961010275E-2</c:v>
                </c:pt>
                <c:pt idx="114">
                  <c:v>1.8973665961010275E-2</c:v>
                </c:pt>
                <c:pt idx="115">
                  <c:v>1.8973665961010275E-2</c:v>
                </c:pt>
                <c:pt idx="116">
                  <c:v>1.8973665961010275E-2</c:v>
                </c:pt>
                <c:pt idx="117">
                  <c:v>1.8973665961010275E-2</c:v>
                </c:pt>
                <c:pt idx="118">
                  <c:v>1.8973665961010275E-2</c:v>
                </c:pt>
                <c:pt idx="119">
                  <c:v>1.8973665961010275E-2</c:v>
                </c:pt>
                <c:pt idx="120">
                  <c:v>1.8973665961010275E-2</c:v>
                </c:pt>
                <c:pt idx="121">
                  <c:v>1.8973665961010275E-2</c:v>
                </c:pt>
                <c:pt idx="122">
                  <c:v>1.8973665961010275E-2</c:v>
                </c:pt>
                <c:pt idx="123">
                  <c:v>1.8973665961010275E-2</c:v>
                </c:pt>
                <c:pt idx="124">
                  <c:v>1.8973665961010275E-2</c:v>
                </c:pt>
                <c:pt idx="125">
                  <c:v>1.8973665961010275E-2</c:v>
                </c:pt>
                <c:pt idx="126">
                  <c:v>1.8973665961010275E-2</c:v>
                </c:pt>
                <c:pt idx="127">
                  <c:v>1.8973665961010275E-2</c:v>
                </c:pt>
                <c:pt idx="128">
                  <c:v>1.8973665961010275E-2</c:v>
                </c:pt>
                <c:pt idx="129">
                  <c:v>1.8973665961010275E-2</c:v>
                </c:pt>
                <c:pt idx="130">
                  <c:v>1.8973665961010275E-2</c:v>
                </c:pt>
                <c:pt idx="131">
                  <c:v>1.8973665961010275E-2</c:v>
                </c:pt>
                <c:pt idx="132">
                  <c:v>1.8973665961010275E-2</c:v>
                </c:pt>
                <c:pt idx="133">
                  <c:v>1.8973665961010275E-2</c:v>
                </c:pt>
                <c:pt idx="134">
                  <c:v>1.8973665961010275E-2</c:v>
                </c:pt>
                <c:pt idx="135">
                  <c:v>1.8973665961010275E-2</c:v>
                </c:pt>
                <c:pt idx="136">
                  <c:v>1.8973665961010275E-2</c:v>
                </c:pt>
                <c:pt idx="137">
                  <c:v>1.8973665961010275E-2</c:v>
                </c:pt>
                <c:pt idx="138">
                  <c:v>1.8973665961010275E-2</c:v>
                </c:pt>
                <c:pt idx="139">
                  <c:v>1.8973665961010275E-2</c:v>
                </c:pt>
                <c:pt idx="140">
                  <c:v>1.8973665961010275E-2</c:v>
                </c:pt>
                <c:pt idx="141">
                  <c:v>1.8973665961010275E-2</c:v>
                </c:pt>
                <c:pt idx="142">
                  <c:v>1.8973665961010275E-2</c:v>
                </c:pt>
                <c:pt idx="143">
                  <c:v>1.8973665961010275E-2</c:v>
                </c:pt>
                <c:pt idx="144">
                  <c:v>1.8973665961010275E-2</c:v>
                </c:pt>
                <c:pt idx="145">
                  <c:v>1.8973665961010275E-2</c:v>
                </c:pt>
                <c:pt idx="146">
                  <c:v>1.8973665961010275E-2</c:v>
                </c:pt>
                <c:pt idx="147">
                  <c:v>1.8973665961010275E-2</c:v>
                </c:pt>
                <c:pt idx="148">
                  <c:v>1.8973665961010275E-2</c:v>
                </c:pt>
                <c:pt idx="149">
                  <c:v>1.8973665961010275E-2</c:v>
                </c:pt>
                <c:pt idx="150">
                  <c:v>1.8973665961010275E-2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7-4A62-B9BB-4F87B0D324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Лист1!$C$16:$C$166</c:f>
              <c:numCache>
                <c:formatCode>General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Лист1!$G$16:$G$166</c:f>
              <c:numCache>
                <c:formatCode>0.000000000</c:formatCode>
                <c:ptCount val="151"/>
                <c:pt idx="0">
                  <c:v>1.3325360243691246E-3</c:v>
                </c:pt>
                <c:pt idx="1">
                  <c:v>1.9068298298484842E-2</c:v>
                </c:pt>
                <c:pt idx="2">
                  <c:v>1.9162463307205575E-2</c:v>
                </c:pt>
                <c:pt idx="3">
                  <c:v>1.9256167843057455E-2</c:v>
                </c:pt>
                <c:pt idx="4">
                  <c:v>1.9349418595916521E-2</c:v>
                </c:pt>
                <c:pt idx="5">
                  <c:v>1.9442222095223581E-2</c:v>
                </c:pt>
                <c:pt idx="6">
                  <c:v>1.9534584715319648E-2</c:v>
                </c:pt>
                <c:pt idx="7">
                  <c:v>1.962651268055535E-2</c:v>
                </c:pt>
                <c:pt idx="8">
                  <c:v>1.9718012070185982E-2</c:v>
                </c:pt>
                <c:pt idx="9">
                  <c:v>1.9809088823063013E-2</c:v>
                </c:pt>
                <c:pt idx="10">
                  <c:v>1.9899748742132399E-2</c:v>
                </c:pt>
                <c:pt idx="11">
                  <c:v>1.9989997498749218E-2</c:v>
                </c:pt>
                <c:pt idx="12">
                  <c:v>2.0079840636817815E-2</c:v>
                </c:pt>
                <c:pt idx="13">
                  <c:v>2.016928357676593E-2</c:v>
                </c:pt>
                <c:pt idx="14">
                  <c:v>2.0258331619360959E-2</c:v>
                </c:pt>
                <c:pt idx="15">
                  <c:v>2.0346989949375803E-2</c:v>
                </c:pt>
                <c:pt idx="16">
                  <c:v>2.0435263639111679E-2</c:v>
                </c:pt>
                <c:pt idx="17">
                  <c:v>2.0523157651784481E-2</c:v>
                </c:pt>
                <c:pt idx="18">
                  <c:v>2.0610676844781198E-2</c:v>
                </c:pt>
                <c:pt idx="19">
                  <c:v>2.0697825972792409E-2</c:v>
                </c:pt>
                <c:pt idx="20">
                  <c:v>2.0784609690826527E-2</c:v>
                </c:pt>
                <c:pt idx="21">
                  <c:v>2.0871032557111306E-2</c:v>
                </c:pt>
                <c:pt idx="22">
                  <c:v>2.0957099035887577E-2</c:v>
                </c:pt>
                <c:pt idx="23">
                  <c:v>2.1042813500100215E-2</c:v>
                </c:pt>
                <c:pt idx="24">
                  <c:v>2.1128180233990813E-2</c:v>
                </c:pt>
                <c:pt idx="25">
                  <c:v>2.1213203435596427E-2</c:v>
                </c:pt>
                <c:pt idx="26">
                  <c:v>2.1297887219158616E-2</c:v>
                </c:pt>
                <c:pt idx="27">
                  <c:v>2.1382235617446552E-2</c:v>
                </c:pt>
                <c:pt idx="28">
                  <c:v>2.146625258399798E-2</c:v>
                </c:pt>
                <c:pt idx="29">
                  <c:v>2.1549941995281562E-2</c:v>
                </c:pt>
                <c:pt idx="30">
                  <c:v>2.1633307652783935E-2</c:v>
                </c:pt>
                <c:pt idx="31">
                  <c:v>2.171635328502463E-2</c:v>
                </c:pt>
                <c:pt idx="32">
                  <c:v>2.1799082549501938E-2</c:v>
                </c:pt>
                <c:pt idx="33">
                  <c:v>2.1881499034572562E-2</c:v>
                </c:pt>
                <c:pt idx="34">
                  <c:v>2.1963606261267754E-2</c:v>
                </c:pt>
                <c:pt idx="35">
                  <c:v>2.2045407685048604E-2</c:v>
                </c:pt>
                <c:pt idx="36">
                  <c:v>2.2126906697502932E-2</c:v>
                </c:pt>
                <c:pt idx="37">
                  <c:v>2.2208106627986095E-2</c:v>
                </c:pt>
                <c:pt idx="38">
                  <c:v>2.2289010745208053E-2</c:v>
                </c:pt>
                <c:pt idx="39">
                  <c:v>2.23696222587687E-2</c:v>
                </c:pt>
                <c:pt idx="40">
                  <c:v>2.2449944320643647E-2</c:v>
                </c:pt>
                <c:pt idx="41">
                  <c:v>2.2529980026622303E-2</c:v>
                </c:pt>
                <c:pt idx="42">
                  <c:v>2.2609732417700121E-2</c:v>
                </c:pt>
                <c:pt idx="43">
                  <c:v>2.2689204481426844E-2</c:v>
                </c:pt>
                <c:pt idx="44">
                  <c:v>2.276839915321233E-2</c:v>
                </c:pt>
                <c:pt idx="45">
                  <c:v>2.2847319317591725E-2</c:v>
                </c:pt>
                <c:pt idx="46">
                  <c:v>2.2925967809451362E-2</c:v>
                </c:pt>
                <c:pt idx="47">
                  <c:v>2.3004347415216977E-2</c:v>
                </c:pt>
                <c:pt idx="48">
                  <c:v>2.308246087400561E-2</c:v>
                </c:pt>
                <c:pt idx="49">
                  <c:v>2.3160310878742537E-2</c:v>
                </c:pt>
                <c:pt idx="50">
                  <c:v>2.3237900077244498E-2</c:v>
                </c:pt>
                <c:pt idx="51">
                  <c:v>2.3315231073270538E-2</c:v>
                </c:pt>
                <c:pt idx="52">
                  <c:v>2.3392306427541514E-2</c:v>
                </c:pt>
                <c:pt idx="53">
                  <c:v>2.3469128658729535E-2</c:v>
                </c:pt>
                <c:pt idx="54">
                  <c:v>2.3545700244418301E-2</c:v>
                </c:pt>
                <c:pt idx="55">
                  <c:v>2.3622023622035433E-2</c:v>
                </c:pt>
                <c:pt idx="56">
                  <c:v>2.3698101189757799E-2</c:v>
                </c:pt>
                <c:pt idx="57">
                  <c:v>2.3773935307390737E-2</c:v>
                </c:pt>
                <c:pt idx="58">
                  <c:v>2.3849528297222151E-2</c:v>
                </c:pt>
                <c:pt idx="59">
                  <c:v>2.3924882444852264E-2</c:v>
                </c:pt>
                <c:pt idx="60">
                  <c:v>2.4E-2</c:v>
                </c:pt>
                <c:pt idx="61">
                  <c:v>2.4074883177286656E-2</c:v>
                </c:pt>
                <c:pt idx="62">
                  <c:v>2.4149534156997728E-2</c:v>
                </c:pt>
                <c:pt idx="63">
                  <c:v>2.4223955085823617E-2</c:v>
                </c:pt>
                <c:pt idx="64">
                  <c:v>2.4298148077579906E-2</c:v>
                </c:pt>
                <c:pt idx="65">
                  <c:v>2.4372115213907881E-2</c:v>
                </c:pt>
                <c:pt idx="66">
                  <c:v>2.4445858544956036E-2</c:v>
                </c:pt>
                <c:pt idx="67">
                  <c:v>2.4519380090043057E-2</c:v>
                </c:pt>
                <c:pt idx="68">
                  <c:v>2.4592681838303033E-2</c:v>
                </c:pt>
                <c:pt idx="69">
                  <c:v>2.4665765749313361E-2</c:v>
                </c:pt>
                <c:pt idx="70">
                  <c:v>2.4738633753705962E-2</c:v>
                </c:pt>
                <c:pt idx="71">
                  <c:v>2.4811287753762398E-2</c:v>
                </c:pt>
                <c:pt idx="72">
                  <c:v>2.4883729623993264E-2</c:v>
                </c:pt>
                <c:pt idx="73">
                  <c:v>2.4955961211702505E-2</c:v>
                </c:pt>
                <c:pt idx="74">
                  <c:v>2.502798433753705E-2</c:v>
                </c:pt>
                <c:pt idx="75">
                  <c:v>2.5099800796022267E-2</c:v>
                </c:pt>
                <c:pt idx="76">
                  <c:v>2.5171412356083635E-2</c:v>
                </c:pt>
                <c:pt idx="77">
                  <c:v>2.5242820761555158E-2</c:v>
                </c:pt>
                <c:pt idx="78">
                  <c:v>2.5314027731674783E-2</c:v>
                </c:pt>
                <c:pt idx="79">
                  <c:v>2.5385034961567413E-2</c:v>
                </c:pt>
                <c:pt idx="80">
                  <c:v>2.5455844122715711E-2</c:v>
                </c:pt>
                <c:pt idx="81">
                  <c:v>2.5526456863419179E-2</c:v>
                </c:pt>
                <c:pt idx="82">
                  <c:v>2.5596874809241853E-2</c:v>
                </c:pt>
                <c:pt idx="83">
                  <c:v>2.5667099563448929E-2</c:v>
                </c:pt>
                <c:pt idx="84">
                  <c:v>2.573713270743266E-2</c:v>
                </c:pt>
                <c:pt idx="85">
                  <c:v>2.5806975801127879E-2</c:v>
                </c:pt>
                <c:pt idx="86">
                  <c:v>2.5876630383417389E-2</c:v>
                </c:pt>
                <c:pt idx="87">
                  <c:v>2.5946097972527588E-2</c:v>
                </c:pt>
                <c:pt idx="88">
                  <c:v>2.6015380066414559E-2</c:v>
                </c:pt>
                <c:pt idx="89">
                  <c:v>2.608447814314099E-2</c:v>
                </c:pt>
                <c:pt idx="90">
                  <c:v>2.6153393661244039E-2</c:v>
                </c:pt>
                <c:pt idx="91">
                  <c:v>2.6222128060094586E-2</c:v>
                </c:pt>
                <c:pt idx="92">
                  <c:v>2.6290682760247971E-2</c:v>
                </c:pt>
                <c:pt idx="93">
                  <c:v>2.6359059163786558E-2</c:v>
                </c:pt>
                <c:pt idx="94">
                  <c:v>2.6427258654654284E-2</c:v>
                </c:pt>
                <c:pt idx="95">
                  <c:v>2.6495282598983538E-2</c:v>
                </c:pt>
                <c:pt idx="96">
                  <c:v>2.6563132345414384E-2</c:v>
                </c:pt>
                <c:pt idx="97">
                  <c:v>2.6630809225406574E-2</c:v>
                </c:pt>
                <c:pt idx="98">
                  <c:v>2.6698314553544388E-2</c:v>
                </c:pt>
                <c:pt idx="99">
                  <c:v>2.6765649627834554E-2</c:v>
                </c:pt>
                <c:pt idx="100">
                  <c:v>2.6832815729997479E-2</c:v>
                </c:pt>
                <c:pt idx="101">
                  <c:v>2.6899814125751872E-2</c:v>
                </c:pt>
                <c:pt idx="102">
                  <c:v>2.6966646065093077E-2</c:v>
                </c:pt>
                <c:pt idx="103">
                  <c:v>2.7033312782565141E-2</c:v>
                </c:pt>
                <c:pt idx="104">
                  <c:v>2.7099815497526915E-2</c:v>
                </c:pt>
                <c:pt idx="105">
                  <c:v>2.7166155414412248E-2</c:v>
                </c:pt>
                <c:pt idx="106">
                  <c:v>2.7232333722984524E-2</c:v>
                </c:pt>
                <c:pt idx="107">
                  <c:v>2.7298351598585579E-2</c:v>
                </c:pt>
                <c:pt idx="108">
                  <c:v>2.7364210202379311E-2</c:v>
                </c:pt>
                <c:pt idx="109">
                  <c:v>2.7429910681589904E-2</c:v>
                </c:pt>
                <c:pt idx="110">
                  <c:v>2.7495454169735041E-2</c:v>
                </c:pt>
                <c:pt idx="111">
                  <c:v>2.7560841786854043E-2</c:v>
                </c:pt>
                <c:pt idx="112">
                  <c:v>2.7626074639731209E-2</c:v>
                </c:pt>
                <c:pt idx="113">
                  <c:v>2.769115382211438E-2</c:v>
                </c:pt>
                <c:pt idx="114">
                  <c:v>2.775608041492891E-2</c:v>
                </c:pt>
                <c:pt idx="115">
                  <c:v>2.7820855486487113E-2</c:v>
                </c:pt>
                <c:pt idx="116">
                  <c:v>2.7885480092693402E-2</c:v>
                </c:pt>
                <c:pt idx="117">
                  <c:v>2.7949955277245076E-2</c:v>
                </c:pt>
                <c:pt idx="118">
                  <c:v>2.8014282071829006E-2</c:v>
                </c:pt>
                <c:pt idx="119">
                  <c:v>2.8078461496314214E-2</c:v>
                </c:pt>
                <c:pt idx="120">
                  <c:v>2.8142494558940578E-2</c:v>
                </c:pt>
                <c:pt idx="121">
                  <c:v>2.8206382256503581E-2</c:v>
                </c:pt>
                <c:pt idx="122">
                  <c:v>2.8270125574535392E-2</c:v>
                </c:pt>
                <c:pt idx="123">
                  <c:v>2.8333725487482229E-2</c:v>
                </c:pt>
                <c:pt idx="124">
                  <c:v>2.8397182958878157E-2</c:v>
                </c:pt>
                <c:pt idx="125">
                  <c:v>2.8460498941515415E-2</c:v>
                </c:pt>
                <c:pt idx="126">
                  <c:v>2.8523674377611306E-2</c:v>
                </c:pt>
                <c:pt idx="127">
                  <c:v>2.858671019897183E-2</c:v>
                </c:pt>
                <c:pt idx="128">
                  <c:v>2.8649607327151969E-2</c:v>
                </c:pt>
                <c:pt idx="129">
                  <c:v>2.8712366673612957E-2</c:v>
                </c:pt>
                <c:pt idx="130">
                  <c:v>2.8774989139876313E-2</c:v>
                </c:pt>
                <c:pt idx="131">
                  <c:v>2.8837475617674996E-2</c:v>
                </c:pt>
                <c:pt idx="132">
                  <c:v>2.8899826989101506E-2</c:v>
                </c:pt>
                <c:pt idx="133">
                  <c:v>2.8962044126753208E-2</c:v>
                </c:pt>
                <c:pt idx="134">
                  <c:v>2.9024127893874777E-2</c:v>
                </c:pt>
                <c:pt idx="135">
                  <c:v>2.9086079144497977E-2</c:v>
                </c:pt>
                <c:pt idx="136">
                  <c:v>2.9147898723578685E-2</c:v>
                </c:pt>
                <c:pt idx="137">
                  <c:v>2.9209587467131405E-2</c:v>
                </c:pt>
                <c:pt idx="138">
                  <c:v>2.9271146202361122E-2</c:v>
                </c:pt>
                <c:pt idx="139">
                  <c:v>2.9332575747792758E-2</c:v>
                </c:pt>
                <c:pt idx="140">
                  <c:v>2.9393876913398138E-2</c:v>
                </c:pt>
                <c:pt idx="141">
                  <c:v>2.9455050500720587E-2</c:v>
                </c:pt>
                <c:pt idx="142">
                  <c:v>2.9516097302997223E-2</c:v>
                </c:pt>
                <c:pt idx="143">
                  <c:v>2.957701810527897E-2</c:v>
                </c:pt>
                <c:pt idx="144">
                  <c:v>2.9637813684548323E-2</c:v>
                </c:pt>
                <c:pt idx="145">
                  <c:v>2.9698484809834995E-2</c:v>
                </c:pt>
                <c:pt idx="146">
                  <c:v>2.9759032242329387E-2</c:v>
                </c:pt>
                <c:pt idx="147">
                  <c:v>2.9819456735494024E-2</c:v>
                </c:pt>
                <c:pt idx="148">
                  <c:v>2.9879759035172957E-2</c:v>
                </c:pt>
                <c:pt idx="149">
                  <c:v>2.9939939879699156E-2</c:v>
                </c:pt>
                <c:pt idx="150">
                  <c:v>3.0000000000000002E-2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7-4A62-B9BB-4F87B0D3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26496"/>
        <c:axId val="1994817760"/>
      </c:scatterChart>
      <c:valAx>
        <c:axId val="1994826496"/>
        <c:scaling>
          <c:orientation val="minMax"/>
          <c:max val="2.5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817760"/>
        <c:crosses val="autoZero"/>
        <c:crossBetween val="midCat"/>
      </c:valAx>
      <c:valAx>
        <c:axId val="1994817760"/>
        <c:scaling>
          <c:orientation val="minMax"/>
          <c:min val="1.7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8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</a:t>
            </a:r>
            <a:r>
              <a:rPr lang="ru-RU" sz="1400" b="0" i="0" u="none" strike="noStrike" baseline="0">
                <a:effectLst/>
              </a:rPr>
              <a:t>прогиба Z</a:t>
            </a:r>
            <a:r>
              <a:rPr lang="ru-RU" sz="1400" b="0" i="0" u="none" strike="noStrike" baseline="-25000">
                <a:effectLst/>
              </a:rPr>
              <a:t>max  </a:t>
            </a:r>
            <a:r>
              <a:rPr lang="ru-RU" sz="1400" b="0" i="0" baseline="0">
                <a:effectLst/>
              </a:rPr>
              <a:t>от параметра </a:t>
            </a:r>
            <a:r>
              <a:rPr lang="en-US" sz="1400" b="0" i="0" baseline="0">
                <a:effectLst/>
              </a:rPr>
              <a:t>k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Лист1!$C$16:$C$166</c:f>
              <c:numCache>
                <c:formatCode>General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Лист1!$H$16:$H$166</c:f>
              <c:numCache>
                <c:formatCode>0.0000000000</c:formatCode>
                <c:ptCount val="151"/>
                <c:pt idx="0">
                  <c:v>0</c:v>
                </c:pt>
                <c:pt idx="1">
                  <c:v>9.4632337474566397E-5</c:v>
                </c:pt>
                <c:pt idx="2">
                  <c:v>1.8879734619529909E-4</c:v>
                </c:pt>
                <c:pt idx="3">
                  <c:v>2.8250188204717933E-4</c:v>
                </c:pt>
                <c:pt idx="4">
                  <c:v>3.7575263490624566E-4</c:v>
                </c:pt>
                <c:pt idx="5">
                  <c:v>4.6855613421330558E-4</c:v>
                </c:pt>
                <c:pt idx="6">
                  <c:v>5.6091875430937244E-4</c:v>
                </c:pt>
                <c:pt idx="7">
                  <c:v>6.5284671954507489E-4</c:v>
                </c:pt>
                <c:pt idx="8">
                  <c:v>7.4434610917570657E-4</c:v>
                </c:pt>
                <c:pt idx="9">
                  <c:v>8.3542286205273708E-4</c:v>
                </c:pt>
                <c:pt idx="10">
                  <c:v>9.2608278112212353E-4</c:v>
                </c:pt>
                <c:pt idx="11">
                  <c:v>1.0163315377389424E-3</c:v>
                </c:pt>
                <c:pt idx="12">
                  <c:v>1.1061746758075398E-3</c:v>
                </c:pt>
                <c:pt idx="13">
                  <c:v>1.1956176157556543E-3</c:v>
                </c:pt>
                <c:pt idx="14">
                  <c:v>1.2846656583506838E-3</c:v>
                </c:pt>
                <c:pt idx="15">
                  <c:v>1.3733239883655275E-3</c:v>
                </c:pt>
                <c:pt idx="16">
                  <c:v>1.4615976781014034E-3</c:v>
                </c:pt>
                <c:pt idx="17">
                  <c:v>1.5494916907742053E-3</c:v>
                </c:pt>
                <c:pt idx="18">
                  <c:v>1.6370108837709223E-3</c:v>
                </c:pt>
                <c:pt idx="19">
                  <c:v>1.7241600117821332E-3</c:v>
                </c:pt>
                <c:pt idx="20">
                  <c:v>1.8109437298162515E-3</c:v>
                </c:pt>
                <c:pt idx="21">
                  <c:v>1.8973665961010307E-3</c:v>
                </c:pt>
                <c:pt idx="22">
                  <c:v>1.983433074877302E-3</c:v>
                </c:pt>
                <c:pt idx="23">
                  <c:v>2.0691475390899397E-3</c:v>
                </c:pt>
                <c:pt idx="24">
                  <c:v>2.1545142729805372E-3</c:v>
                </c:pt>
                <c:pt idx="25">
                  <c:v>2.2395374745861514E-3</c:v>
                </c:pt>
                <c:pt idx="26">
                  <c:v>2.3242212581483408E-3</c:v>
                </c:pt>
                <c:pt idx="27">
                  <c:v>2.4085696564362762E-3</c:v>
                </c:pt>
                <c:pt idx="28">
                  <c:v>2.4925866229877046E-3</c:v>
                </c:pt>
                <c:pt idx="29">
                  <c:v>2.5762760342712861E-3</c:v>
                </c:pt>
                <c:pt idx="30">
                  <c:v>2.65964169177366E-3</c:v>
                </c:pt>
                <c:pt idx="31">
                  <c:v>2.7426873240143541E-3</c:v>
                </c:pt>
                <c:pt idx="32">
                  <c:v>2.8254165884916624E-3</c:v>
                </c:pt>
                <c:pt idx="33">
                  <c:v>2.9078330735622868E-3</c:v>
                </c:pt>
                <c:pt idx="34">
                  <c:v>2.9899403002574786E-3</c:v>
                </c:pt>
                <c:pt idx="35">
                  <c:v>3.0717417240383287E-3</c:v>
                </c:pt>
                <c:pt idx="36">
                  <c:v>3.1532407364926567E-3</c:v>
                </c:pt>
                <c:pt idx="37">
                  <c:v>3.2344406669758199E-3</c:v>
                </c:pt>
                <c:pt idx="38">
                  <c:v>3.3153447841977775E-3</c:v>
                </c:pt>
                <c:pt idx="39">
                  <c:v>3.3959562977584241E-3</c:v>
                </c:pt>
                <c:pt idx="40">
                  <c:v>3.476278359633371E-3</c:v>
                </c:pt>
                <c:pt idx="41">
                  <c:v>3.5563140656120276E-3</c:v>
                </c:pt>
                <c:pt idx="42">
                  <c:v>3.636066456689846E-3</c:v>
                </c:pt>
                <c:pt idx="43">
                  <c:v>3.7155385204165683E-3</c:v>
                </c:pt>
                <c:pt idx="44">
                  <c:v>3.7947331922020544E-3</c:v>
                </c:pt>
                <c:pt idx="45">
                  <c:v>3.8736533565814496E-3</c:v>
                </c:pt>
                <c:pt idx="46">
                  <c:v>3.9523018484410866E-3</c:v>
                </c:pt>
                <c:pt idx="47">
                  <c:v>4.0306814542067013E-3</c:v>
                </c:pt>
                <c:pt idx="48">
                  <c:v>4.1087949129953345E-3</c:v>
                </c:pt>
                <c:pt idx="49">
                  <c:v>4.1866449177322615E-3</c:v>
                </c:pt>
                <c:pt idx="50">
                  <c:v>4.2642341162342223E-3</c:v>
                </c:pt>
                <c:pt idx="51">
                  <c:v>4.3415651122602622E-3</c:v>
                </c:pt>
                <c:pt idx="52">
                  <c:v>4.4186404665312387E-3</c:v>
                </c:pt>
                <c:pt idx="53">
                  <c:v>4.4954626977192595E-3</c:v>
                </c:pt>
                <c:pt idx="54">
                  <c:v>4.5720342834080253E-3</c:v>
                </c:pt>
                <c:pt idx="55">
                  <c:v>4.648357661025157E-3</c:v>
                </c:pt>
                <c:pt idx="56">
                  <c:v>4.7244352287475234E-3</c:v>
                </c:pt>
                <c:pt idx="57">
                  <c:v>4.8002693463804619E-3</c:v>
                </c:pt>
                <c:pt idx="58">
                  <c:v>4.875862336211876E-3</c:v>
                </c:pt>
                <c:pt idx="59">
                  <c:v>4.9512164838419886E-3</c:v>
                </c:pt>
                <c:pt idx="60">
                  <c:v>5.026334038989725E-3</c:v>
                </c:pt>
                <c:pt idx="61">
                  <c:v>5.1012172162763804E-3</c:v>
                </c:pt>
                <c:pt idx="62">
                  <c:v>5.1758681959874521E-3</c:v>
                </c:pt>
                <c:pt idx="63">
                  <c:v>5.250289124813342E-3</c:v>
                </c:pt>
                <c:pt idx="64">
                  <c:v>5.3244821165696309E-3</c:v>
                </c:pt>
                <c:pt idx="65">
                  <c:v>5.3984492528976052E-3</c:v>
                </c:pt>
                <c:pt idx="66">
                  <c:v>5.4721925839457605E-3</c:v>
                </c:pt>
                <c:pt idx="67">
                  <c:v>5.5457141290327812E-3</c:v>
                </c:pt>
                <c:pt idx="68">
                  <c:v>5.6190158772927573E-3</c:v>
                </c:pt>
                <c:pt idx="69">
                  <c:v>5.6920997883030851E-3</c:v>
                </c:pt>
                <c:pt idx="70">
                  <c:v>5.7649677926956862E-3</c:v>
                </c:pt>
                <c:pt idx="71">
                  <c:v>5.8376217927521221E-3</c:v>
                </c:pt>
                <c:pt idx="72">
                  <c:v>5.9100636629829881E-3</c:v>
                </c:pt>
                <c:pt idx="73">
                  <c:v>5.9822952506922294E-3</c:v>
                </c:pt>
                <c:pt idx="74">
                  <c:v>6.0543183765267745E-3</c:v>
                </c:pt>
                <c:pt idx="75">
                  <c:v>6.1261348350119919E-3</c:v>
                </c:pt>
                <c:pt idx="76">
                  <c:v>6.1977463950733599E-3</c:v>
                </c:pt>
                <c:pt idx="77">
                  <c:v>6.2691548005448829E-3</c:v>
                </c:pt>
                <c:pt idx="78">
                  <c:v>6.3403617706645071E-3</c:v>
                </c:pt>
                <c:pt idx="79">
                  <c:v>6.4113690005571378E-3</c:v>
                </c:pt>
                <c:pt idx="80">
                  <c:v>6.4821781617054354E-3</c:v>
                </c:pt>
                <c:pt idx="81">
                  <c:v>6.5527909024089039E-3</c:v>
                </c:pt>
                <c:pt idx="82">
                  <c:v>6.6232088482315772E-3</c:v>
                </c:pt>
                <c:pt idx="83">
                  <c:v>6.6934336024386532E-3</c:v>
                </c:pt>
                <c:pt idx="84">
                  <c:v>6.7634667464223849E-3</c:v>
                </c:pt>
                <c:pt idx="85">
                  <c:v>6.8333098401176032E-3</c:v>
                </c:pt>
                <c:pt idx="86">
                  <c:v>6.9029644224071138E-3</c:v>
                </c:pt>
                <c:pt idx="87">
                  <c:v>6.972432011517312E-3</c:v>
                </c:pt>
                <c:pt idx="88">
                  <c:v>7.0417141054042835E-3</c:v>
                </c:pt>
                <c:pt idx="89">
                  <c:v>7.1108121821307144E-3</c:v>
                </c:pt>
                <c:pt idx="90">
                  <c:v>7.1797277002337637E-3</c:v>
                </c:pt>
                <c:pt idx="91">
                  <c:v>7.2484620990843109E-3</c:v>
                </c:pt>
                <c:pt idx="92">
                  <c:v>7.317016799237696E-3</c:v>
                </c:pt>
                <c:pt idx="93">
                  <c:v>7.3853932027762824E-3</c:v>
                </c:pt>
                <c:pt idx="94">
                  <c:v>7.4535926936440088E-3</c:v>
                </c:pt>
                <c:pt idx="95">
                  <c:v>7.5216166379732628E-3</c:v>
                </c:pt>
                <c:pt idx="96">
                  <c:v>7.5894663844041088E-3</c:v>
                </c:pt>
                <c:pt idx="97">
                  <c:v>7.6571432643962982E-3</c:v>
                </c:pt>
                <c:pt idx="98">
                  <c:v>7.7246485925341127E-3</c:v>
                </c:pt>
                <c:pt idx="99">
                  <c:v>7.7919836668242787E-3</c:v>
                </c:pt>
                <c:pt idx="100">
                  <c:v>7.8591497689872031E-3</c:v>
                </c:pt>
                <c:pt idx="101">
                  <c:v>7.9261481647415963E-3</c:v>
                </c:pt>
                <c:pt idx="102">
                  <c:v>7.9929801040828016E-3</c:v>
                </c:pt>
                <c:pt idx="103">
                  <c:v>8.059646821554866E-3</c:v>
                </c:pt>
                <c:pt idx="104">
                  <c:v>8.1261495365166393E-3</c:v>
                </c:pt>
                <c:pt idx="105">
                  <c:v>8.1924894534019729E-3</c:v>
                </c:pt>
                <c:pt idx="106">
                  <c:v>8.2586677619742484E-3</c:v>
                </c:pt>
                <c:pt idx="107">
                  <c:v>8.3246856375753034E-3</c:v>
                </c:pt>
                <c:pt idx="108">
                  <c:v>8.3905442413690356E-3</c:v>
                </c:pt>
                <c:pt idx="109">
                  <c:v>8.4562447205796289E-3</c:v>
                </c:pt>
                <c:pt idx="110">
                  <c:v>8.5217882087247655E-3</c:v>
                </c:pt>
                <c:pt idx="111">
                  <c:v>8.5871758258437673E-3</c:v>
                </c:pt>
                <c:pt idx="112">
                  <c:v>8.6524086787209339E-3</c:v>
                </c:pt>
                <c:pt idx="113">
                  <c:v>8.7174878611041041E-3</c:v>
                </c:pt>
                <c:pt idx="114">
                  <c:v>8.7824144539186341E-3</c:v>
                </c:pt>
                <c:pt idx="115">
                  <c:v>8.8471895254768375E-3</c:v>
                </c:pt>
                <c:pt idx="116">
                  <c:v>8.9118141316831267E-3</c:v>
                </c:pt>
                <c:pt idx="117">
                  <c:v>8.9762893162348006E-3</c:v>
                </c:pt>
                <c:pt idx="118">
                  <c:v>9.0406161108187305E-3</c:v>
                </c:pt>
                <c:pt idx="119">
                  <c:v>9.1047955353039389E-3</c:v>
                </c:pt>
                <c:pt idx="120">
                  <c:v>9.1688285979303029E-3</c:v>
                </c:pt>
                <c:pt idx="121">
                  <c:v>9.2327162954933054E-3</c:v>
                </c:pt>
                <c:pt idx="122">
                  <c:v>9.2964596135251161E-3</c:v>
                </c:pt>
                <c:pt idx="123">
                  <c:v>9.3600595264719533E-3</c:v>
                </c:pt>
                <c:pt idx="124">
                  <c:v>9.4235169978678819E-3</c:v>
                </c:pt>
                <c:pt idx="125">
                  <c:v>9.4868329805051395E-3</c:v>
                </c:pt>
                <c:pt idx="126">
                  <c:v>9.5500084166010302E-3</c:v>
                </c:pt>
                <c:pt idx="127">
                  <c:v>9.6130442379615544E-3</c:v>
                </c:pt>
                <c:pt idx="128">
                  <c:v>9.6759413661416938E-3</c:v>
                </c:pt>
                <c:pt idx="129">
                  <c:v>9.7387007126026812E-3</c:v>
                </c:pt>
                <c:pt idx="130">
                  <c:v>9.8013231788660372E-3</c:v>
                </c:pt>
                <c:pt idx="131">
                  <c:v>9.8638096566647203E-3</c:v>
                </c:pt>
                <c:pt idx="132">
                  <c:v>9.92616102809123E-3</c:v>
                </c:pt>
                <c:pt idx="133">
                  <c:v>9.9883781657429324E-3</c:v>
                </c:pt>
                <c:pt idx="134">
                  <c:v>1.0050461932864501E-2</c:v>
                </c:pt>
                <c:pt idx="135">
                  <c:v>1.0112413183487701E-2</c:v>
                </c:pt>
                <c:pt idx="136">
                  <c:v>1.017423276256841E-2</c:v>
                </c:pt>
                <c:pt idx="137">
                  <c:v>1.023592150612113E-2</c:v>
                </c:pt>
                <c:pt idx="138">
                  <c:v>1.0297480241350847E-2</c:v>
                </c:pt>
                <c:pt idx="139">
                  <c:v>1.0358909786782482E-2</c:v>
                </c:pt>
                <c:pt idx="140">
                  <c:v>1.0420210952387862E-2</c:v>
                </c:pt>
                <c:pt idx="141">
                  <c:v>1.0481384539710311E-2</c:v>
                </c:pt>
                <c:pt idx="142">
                  <c:v>1.0542431341986947E-2</c:v>
                </c:pt>
                <c:pt idx="143">
                  <c:v>1.0603352144268694E-2</c:v>
                </c:pt>
                <c:pt idx="144">
                  <c:v>1.0664147723538048E-2</c:v>
                </c:pt>
                <c:pt idx="145">
                  <c:v>1.0724818848824719E-2</c:v>
                </c:pt>
                <c:pt idx="146">
                  <c:v>1.0785366281319111E-2</c:v>
                </c:pt>
                <c:pt idx="147">
                  <c:v>1.0845790774483749E-2</c:v>
                </c:pt>
                <c:pt idx="148">
                  <c:v>1.0906093074162682E-2</c:v>
                </c:pt>
                <c:pt idx="149">
                  <c:v>1.0966273918688881E-2</c:v>
                </c:pt>
                <c:pt idx="150">
                  <c:v>1.1026334038989727E-2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B-4539-A0EB-044996AC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78768"/>
        <c:axId val="1996687504"/>
      </c:scatterChart>
      <c:valAx>
        <c:axId val="1996678768"/>
        <c:scaling>
          <c:orientation val="minMax"/>
          <c:max val="2.5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687504"/>
        <c:crosses val="autoZero"/>
        <c:crossBetween val="midCat"/>
      </c:valAx>
      <c:valAx>
        <c:axId val="1996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6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интенсивности нагрузки </a:t>
            </a:r>
            <a:r>
              <a:rPr lang="en-US" sz="1400" b="0" i="0" baseline="0">
                <a:effectLst/>
              </a:rPr>
              <a:t>q</a:t>
            </a:r>
            <a:r>
              <a:rPr lang="en-US" sz="900" b="0" i="0" baseline="0">
                <a:effectLst/>
              </a:rPr>
              <a:t>min</a:t>
            </a:r>
            <a:r>
              <a:rPr lang="en-US" sz="1050" b="0" i="0" baseline="0">
                <a:effectLst/>
              </a:rPr>
              <a:t>(</a:t>
            </a:r>
            <a:r>
              <a:rPr lang="ru-RU" sz="1050" b="0" i="0" baseline="0">
                <a:effectLst/>
              </a:rPr>
              <a:t>синий</a:t>
            </a:r>
            <a:r>
              <a:rPr lang="en-US" sz="1050" b="0" i="0" baseline="0">
                <a:effectLst/>
              </a:rPr>
              <a:t>)</a:t>
            </a:r>
            <a:r>
              <a:rPr lang="ru-RU" sz="1400" b="0" i="0" baseline="0">
                <a:effectLst/>
              </a:rPr>
              <a:t>,</a:t>
            </a:r>
            <a:r>
              <a:rPr lang="en-US" sz="1400" b="0" i="0" baseline="0">
                <a:effectLst/>
              </a:rPr>
              <a:t> q</a:t>
            </a:r>
            <a:r>
              <a:rPr lang="en-US" sz="900" b="0" i="0" baseline="0">
                <a:effectLst/>
              </a:rPr>
              <a:t>max</a:t>
            </a:r>
            <a:r>
              <a:rPr lang="ru-RU" sz="1050" b="0" i="0" baseline="0">
                <a:effectLst/>
              </a:rPr>
              <a:t>(оранжевый)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от параметра </a:t>
            </a:r>
            <a:r>
              <a:rPr lang="en-US" sz="1400" b="0" i="0" baseline="0">
                <a:effectLst/>
              </a:rPr>
              <a:t>k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Лист1!$C$16:$C$166</c:f>
              <c:numCache>
                <c:formatCode>General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Лист1!$I$16:$I$166</c:f>
              <c:numCache>
                <c:formatCode>0.000000000000</c:formatCode>
                <c:ptCount val="151"/>
                <c:pt idx="0">
                  <c:v>0.20651399711609711</c:v>
                </c:pt>
                <c:pt idx="1">
                  <c:v>157.99022648335693</c:v>
                </c:pt>
                <c:pt idx="2">
                  <c:v>157.99022648335693</c:v>
                </c:pt>
                <c:pt idx="3">
                  <c:v>157.99022648335693</c:v>
                </c:pt>
                <c:pt idx="4">
                  <c:v>157.99022648335693</c:v>
                </c:pt>
                <c:pt idx="5">
                  <c:v>157.99022648335693</c:v>
                </c:pt>
                <c:pt idx="6">
                  <c:v>157.99022648335693</c:v>
                </c:pt>
                <c:pt idx="7">
                  <c:v>157.99022648335693</c:v>
                </c:pt>
                <c:pt idx="8">
                  <c:v>157.99022648335693</c:v>
                </c:pt>
                <c:pt idx="9">
                  <c:v>157.99022648335693</c:v>
                </c:pt>
                <c:pt idx="10">
                  <c:v>157.99022648335693</c:v>
                </c:pt>
                <c:pt idx="11">
                  <c:v>157.99022648335693</c:v>
                </c:pt>
                <c:pt idx="12">
                  <c:v>157.99022648335693</c:v>
                </c:pt>
                <c:pt idx="13">
                  <c:v>157.99022648335693</c:v>
                </c:pt>
                <c:pt idx="14">
                  <c:v>157.99022648335693</c:v>
                </c:pt>
                <c:pt idx="15">
                  <c:v>157.99022648335693</c:v>
                </c:pt>
                <c:pt idx="16">
                  <c:v>157.99022648335693</c:v>
                </c:pt>
                <c:pt idx="17">
                  <c:v>157.99022648335693</c:v>
                </c:pt>
                <c:pt idx="18">
                  <c:v>157.99022648335693</c:v>
                </c:pt>
                <c:pt idx="19">
                  <c:v>157.99022648335693</c:v>
                </c:pt>
                <c:pt idx="20">
                  <c:v>157.99022648335693</c:v>
                </c:pt>
                <c:pt idx="21">
                  <c:v>157.99022648335693</c:v>
                </c:pt>
                <c:pt idx="22">
                  <c:v>157.99022648335693</c:v>
                </c:pt>
                <c:pt idx="23">
                  <c:v>157.99022648335693</c:v>
                </c:pt>
                <c:pt idx="24">
                  <c:v>157.99022648335693</c:v>
                </c:pt>
                <c:pt idx="25">
                  <c:v>157.99022648335693</c:v>
                </c:pt>
                <c:pt idx="26">
                  <c:v>157.99022648335693</c:v>
                </c:pt>
                <c:pt idx="27">
                  <c:v>157.99022648335693</c:v>
                </c:pt>
                <c:pt idx="28">
                  <c:v>157.99022648335693</c:v>
                </c:pt>
                <c:pt idx="29">
                  <c:v>157.99022648335693</c:v>
                </c:pt>
                <c:pt idx="30">
                  <c:v>157.99022648335693</c:v>
                </c:pt>
                <c:pt idx="31">
                  <c:v>157.99022648335693</c:v>
                </c:pt>
                <c:pt idx="32">
                  <c:v>157.99022648335693</c:v>
                </c:pt>
                <c:pt idx="33">
                  <c:v>157.99022648335693</c:v>
                </c:pt>
                <c:pt idx="34">
                  <c:v>157.99022648335693</c:v>
                </c:pt>
                <c:pt idx="35">
                  <c:v>157.99022648335693</c:v>
                </c:pt>
                <c:pt idx="36">
                  <c:v>157.99022648335693</c:v>
                </c:pt>
                <c:pt idx="37">
                  <c:v>157.99022648335693</c:v>
                </c:pt>
                <c:pt idx="38">
                  <c:v>157.99022648335693</c:v>
                </c:pt>
                <c:pt idx="39">
                  <c:v>157.99022648335693</c:v>
                </c:pt>
                <c:pt idx="40">
                  <c:v>157.99022648335693</c:v>
                </c:pt>
                <c:pt idx="41">
                  <c:v>157.99022648335693</c:v>
                </c:pt>
                <c:pt idx="42">
                  <c:v>157.99022648335693</c:v>
                </c:pt>
                <c:pt idx="43">
                  <c:v>157.99022648335693</c:v>
                </c:pt>
                <c:pt idx="44">
                  <c:v>157.99022648335693</c:v>
                </c:pt>
                <c:pt idx="45">
                  <c:v>157.99022648335693</c:v>
                </c:pt>
                <c:pt idx="46">
                  <c:v>157.99022648335693</c:v>
                </c:pt>
                <c:pt idx="47">
                  <c:v>157.99022648335693</c:v>
                </c:pt>
                <c:pt idx="48">
                  <c:v>157.99022648335693</c:v>
                </c:pt>
                <c:pt idx="49">
                  <c:v>157.99022648335693</c:v>
                </c:pt>
                <c:pt idx="50">
                  <c:v>157.99022648335693</c:v>
                </c:pt>
                <c:pt idx="51">
                  <c:v>157.99022648335693</c:v>
                </c:pt>
                <c:pt idx="52">
                  <c:v>157.99022648335693</c:v>
                </c:pt>
                <c:pt idx="53">
                  <c:v>157.99022648335693</c:v>
                </c:pt>
                <c:pt idx="54">
                  <c:v>157.99022648335693</c:v>
                </c:pt>
                <c:pt idx="55">
                  <c:v>157.99022648335693</c:v>
                </c:pt>
                <c:pt idx="56">
                  <c:v>157.99022648335693</c:v>
                </c:pt>
                <c:pt idx="57">
                  <c:v>157.99022648335693</c:v>
                </c:pt>
                <c:pt idx="58">
                  <c:v>157.99022648335693</c:v>
                </c:pt>
                <c:pt idx="59">
                  <c:v>157.99022648335693</c:v>
                </c:pt>
                <c:pt idx="60">
                  <c:v>157.99022648335693</c:v>
                </c:pt>
                <c:pt idx="61">
                  <c:v>157.99022648335693</c:v>
                </c:pt>
                <c:pt idx="62">
                  <c:v>157.99022648335693</c:v>
                </c:pt>
                <c:pt idx="63">
                  <c:v>157.99022648335693</c:v>
                </c:pt>
                <c:pt idx="64">
                  <c:v>157.99022648335693</c:v>
                </c:pt>
                <c:pt idx="65">
                  <c:v>157.99022648335693</c:v>
                </c:pt>
                <c:pt idx="66">
                  <c:v>157.99022648335693</c:v>
                </c:pt>
                <c:pt idx="67">
                  <c:v>157.99022648335693</c:v>
                </c:pt>
                <c:pt idx="68">
                  <c:v>157.99022648335693</c:v>
                </c:pt>
                <c:pt idx="69">
                  <c:v>157.99022648335693</c:v>
                </c:pt>
                <c:pt idx="70">
                  <c:v>157.99022648335693</c:v>
                </c:pt>
                <c:pt idx="71">
                  <c:v>157.99022648335693</c:v>
                </c:pt>
                <c:pt idx="72">
                  <c:v>157.99022648335693</c:v>
                </c:pt>
                <c:pt idx="73">
                  <c:v>157.99022648335693</c:v>
                </c:pt>
                <c:pt idx="74">
                  <c:v>157.99022648335693</c:v>
                </c:pt>
                <c:pt idx="75">
                  <c:v>157.99022648335693</c:v>
                </c:pt>
                <c:pt idx="76">
                  <c:v>157.99022648335693</c:v>
                </c:pt>
                <c:pt idx="77">
                  <c:v>157.99022648335693</c:v>
                </c:pt>
                <c:pt idx="78">
                  <c:v>157.99022648335693</c:v>
                </c:pt>
                <c:pt idx="79">
                  <c:v>157.99022648335693</c:v>
                </c:pt>
                <c:pt idx="80">
                  <c:v>157.99022648335693</c:v>
                </c:pt>
                <c:pt idx="81">
                  <c:v>157.99022648335693</c:v>
                </c:pt>
                <c:pt idx="82">
                  <c:v>157.99022648335693</c:v>
                </c:pt>
                <c:pt idx="83">
                  <c:v>157.99022648335693</c:v>
                </c:pt>
                <c:pt idx="84">
                  <c:v>157.99022648335693</c:v>
                </c:pt>
                <c:pt idx="85">
                  <c:v>157.99022648335693</c:v>
                </c:pt>
                <c:pt idx="86">
                  <c:v>157.99022648335693</c:v>
                </c:pt>
                <c:pt idx="87">
                  <c:v>157.99022648335693</c:v>
                </c:pt>
                <c:pt idx="88">
                  <c:v>157.99022648335693</c:v>
                </c:pt>
                <c:pt idx="89">
                  <c:v>157.99022648335693</c:v>
                </c:pt>
                <c:pt idx="90">
                  <c:v>157.99022648335693</c:v>
                </c:pt>
                <c:pt idx="91">
                  <c:v>157.99022648335693</c:v>
                </c:pt>
                <c:pt idx="92">
                  <c:v>157.99022648335693</c:v>
                </c:pt>
                <c:pt idx="93">
                  <c:v>157.99022648335693</c:v>
                </c:pt>
                <c:pt idx="94">
                  <c:v>157.99022648335693</c:v>
                </c:pt>
                <c:pt idx="95">
                  <c:v>157.99022648335693</c:v>
                </c:pt>
                <c:pt idx="96">
                  <c:v>157.99022648335693</c:v>
                </c:pt>
                <c:pt idx="97">
                  <c:v>157.99022648335693</c:v>
                </c:pt>
                <c:pt idx="98">
                  <c:v>157.99022648335693</c:v>
                </c:pt>
                <c:pt idx="99">
                  <c:v>157.99022648335693</c:v>
                </c:pt>
                <c:pt idx="100">
                  <c:v>157.99022648335693</c:v>
                </c:pt>
                <c:pt idx="101">
                  <c:v>157.99022648335693</c:v>
                </c:pt>
                <c:pt idx="102">
                  <c:v>157.99022648335693</c:v>
                </c:pt>
                <c:pt idx="103">
                  <c:v>157.99022648335693</c:v>
                </c:pt>
                <c:pt idx="104">
                  <c:v>157.99022648335693</c:v>
                </c:pt>
                <c:pt idx="105">
                  <c:v>157.99022648335693</c:v>
                </c:pt>
                <c:pt idx="106">
                  <c:v>157.99022648335693</c:v>
                </c:pt>
                <c:pt idx="107">
                  <c:v>157.99022648335693</c:v>
                </c:pt>
                <c:pt idx="108">
                  <c:v>157.99022648335693</c:v>
                </c:pt>
                <c:pt idx="109">
                  <c:v>157.99022648335693</c:v>
                </c:pt>
                <c:pt idx="110">
                  <c:v>157.99022648335693</c:v>
                </c:pt>
                <c:pt idx="111">
                  <c:v>157.99022648335693</c:v>
                </c:pt>
                <c:pt idx="112">
                  <c:v>157.99022648335693</c:v>
                </c:pt>
                <c:pt idx="113">
                  <c:v>157.99022648335693</c:v>
                </c:pt>
                <c:pt idx="114">
                  <c:v>157.99022648335693</c:v>
                </c:pt>
                <c:pt idx="115">
                  <c:v>157.99022648335693</c:v>
                </c:pt>
                <c:pt idx="116">
                  <c:v>157.99022648335693</c:v>
                </c:pt>
                <c:pt idx="117">
                  <c:v>157.99022648335693</c:v>
                </c:pt>
                <c:pt idx="118">
                  <c:v>157.99022648335693</c:v>
                </c:pt>
                <c:pt idx="119">
                  <c:v>157.99022648335693</c:v>
                </c:pt>
                <c:pt idx="120">
                  <c:v>157.99022648335693</c:v>
                </c:pt>
                <c:pt idx="121">
                  <c:v>157.99022648335693</c:v>
                </c:pt>
                <c:pt idx="122">
                  <c:v>157.99022648335693</c:v>
                </c:pt>
                <c:pt idx="123">
                  <c:v>157.99022648335693</c:v>
                </c:pt>
                <c:pt idx="124">
                  <c:v>157.99022648335693</c:v>
                </c:pt>
                <c:pt idx="125">
                  <c:v>157.99022648335693</c:v>
                </c:pt>
                <c:pt idx="126">
                  <c:v>157.99022648335693</c:v>
                </c:pt>
                <c:pt idx="127">
                  <c:v>157.99022648335693</c:v>
                </c:pt>
                <c:pt idx="128">
                  <c:v>157.99022648335693</c:v>
                </c:pt>
                <c:pt idx="129">
                  <c:v>157.99022648335693</c:v>
                </c:pt>
                <c:pt idx="130">
                  <c:v>157.99022648335693</c:v>
                </c:pt>
                <c:pt idx="131">
                  <c:v>157.99022648335693</c:v>
                </c:pt>
                <c:pt idx="132">
                  <c:v>157.99022648335693</c:v>
                </c:pt>
                <c:pt idx="133">
                  <c:v>157.99022648335693</c:v>
                </c:pt>
                <c:pt idx="134">
                  <c:v>157.99022648335693</c:v>
                </c:pt>
                <c:pt idx="135">
                  <c:v>157.99022648335693</c:v>
                </c:pt>
                <c:pt idx="136">
                  <c:v>157.99022648335693</c:v>
                </c:pt>
                <c:pt idx="137">
                  <c:v>157.99022648335693</c:v>
                </c:pt>
                <c:pt idx="138">
                  <c:v>157.99022648335693</c:v>
                </c:pt>
                <c:pt idx="139">
                  <c:v>157.99022648335693</c:v>
                </c:pt>
                <c:pt idx="140">
                  <c:v>157.99022648335693</c:v>
                </c:pt>
                <c:pt idx="141">
                  <c:v>157.99022648335693</c:v>
                </c:pt>
                <c:pt idx="142">
                  <c:v>157.99022648335693</c:v>
                </c:pt>
                <c:pt idx="143">
                  <c:v>157.99022648335693</c:v>
                </c:pt>
                <c:pt idx="144">
                  <c:v>157.99022648335693</c:v>
                </c:pt>
                <c:pt idx="145">
                  <c:v>157.99022648335693</c:v>
                </c:pt>
                <c:pt idx="146">
                  <c:v>157.99022648335693</c:v>
                </c:pt>
                <c:pt idx="147">
                  <c:v>157.99022648335693</c:v>
                </c:pt>
                <c:pt idx="148">
                  <c:v>157.99022648335693</c:v>
                </c:pt>
                <c:pt idx="149">
                  <c:v>157.99022648335693</c:v>
                </c:pt>
                <c:pt idx="150">
                  <c:v>157.99022648335693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2-4180-BA4C-01F8C92158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Лист1!$C$16:$C$166</c:f>
              <c:numCache>
                <c:formatCode>General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Лист1!$J$16:$J$166</c:f>
              <c:numCache>
                <c:formatCode>0.000000000000</c:formatCode>
                <c:ptCount val="151"/>
                <c:pt idx="0">
                  <c:v>0.20651399711609711</c:v>
                </c:pt>
                <c:pt idx="1">
                  <c:v>159.96756676704717</c:v>
                </c:pt>
                <c:pt idx="2">
                  <c:v>161.94980758996138</c:v>
                </c:pt>
                <c:pt idx="3">
                  <c:v>163.9369128733652</c:v>
                </c:pt>
                <c:pt idx="4">
                  <c:v>165.92884715228757</c:v>
                </c:pt>
                <c:pt idx="5">
                  <c:v>167.92557555927061</c:v>
                </c:pt>
                <c:pt idx="6">
                  <c:v>169.92706380870101</c:v>
                </c:pt>
                <c:pt idx="7">
                  <c:v>171.93327818169575</c:v>
                </c:pt>
                <c:pt idx="8">
                  <c:v>173.94418551151941</c:v>
                </c:pt>
                <c:pt idx="9">
                  <c:v>175.95975316950737</c:v>
                </c:pt>
                <c:pt idx="10">
                  <c:v>177.97994905147345</c:v>
                </c:pt>
                <c:pt idx="11">
                  <c:v>180.00474156458375</c:v>
                </c:pt>
                <c:pt idx="12">
                  <c:v>182.03409961467216</c:v>
                </c:pt>
                <c:pt idx="13">
                  <c:v>184.06799259398133</c:v>
                </c:pt>
                <c:pt idx="14">
                  <c:v>186.10639036931266</c:v>
                </c:pt>
                <c:pt idx="15">
                  <c:v>188.14926327056477</c:v>
                </c:pt>
                <c:pt idx="16">
                  <c:v>190.19658207964687</c:v>
                </c:pt>
                <c:pt idx="17">
                  <c:v>192.24831801975071</c:v>
                </c:pt>
                <c:pt idx="18">
                  <c:v>194.30444274496799</c:v>
                </c:pt>
                <c:pt idx="19">
                  <c:v>196.36492833023519</c:v>
                </c:pt>
                <c:pt idx="20">
                  <c:v>198.42974726159821</c:v>
                </c:pt>
                <c:pt idx="21">
                  <c:v>200.4988724267827</c:v>
                </c:pt>
                <c:pt idx="22">
                  <c:v>202.57227710605184</c:v>
                </c:pt>
                <c:pt idx="23">
                  <c:v>204.64993496335006</c:v>
                </c:pt>
                <c:pt idx="24">
                  <c:v>206.73182003771774</c:v>
                </c:pt>
                <c:pt idx="25">
                  <c:v>208.81790673496008</c:v>
                </c:pt>
                <c:pt idx="26">
                  <c:v>210.90816981957198</c:v>
                </c:pt>
                <c:pt idx="27">
                  <c:v>213.00258440690186</c:v>
                </c:pt>
                <c:pt idx="28">
                  <c:v>215.10112595554457</c:v>
                </c:pt>
                <c:pt idx="29">
                  <c:v>217.20377025996214</c:v>
                </c:pt>
                <c:pt idx="30">
                  <c:v>219.31049344331336</c:v>
                </c:pt>
                <c:pt idx="31">
                  <c:v>221.42127195049619</c:v>
                </c:pt>
                <c:pt idx="32">
                  <c:v>223.53608254138638</c:v>
                </c:pt>
                <c:pt idx="33">
                  <c:v>225.6549022842683</c:v>
                </c:pt>
                <c:pt idx="34">
                  <c:v>227.77770854945206</c:v>
                </c:pt>
                <c:pt idx="35">
                  <c:v>229.9044790030691</c:v>
                </c:pt>
                <c:pt idx="36">
                  <c:v>232.03519160104082</c:v>
                </c:pt>
                <c:pt idx="37">
                  <c:v>234.16982458321274</c:v>
                </c:pt>
                <c:pt idx="38">
                  <c:v>236.30835646765132</c:v>
                </c:pt>
                <c:pt idx="39">
                  <c:v>238.4507660450912</c:v>
                </c:pt>
                <c:pt idx="40">
                  <c:v>240.59703237353898</c:v>
                </c:pt>
                <c:pt idx="41">
                  <c:v>242.74713477301734</c:v>
                </c:pt>
                <c:pt idx="42">
                  <c:v>244.90105282044894</c:v>
                </c:pt>
                <c:pt idx="43">
                  <c:v>247.05876634467737</c:v>
                </c:pt>
                <c:pt idx="44">
                  <c:v>249.22025542162007</c:v>
                </c:pt>
                <c:pt idx="45">
                  <c:v>251.38550036954115</c:v>
                </c:pt>
                <c:pt idx="46">
                  <c:v>253.55448174445621</c:v>
                </c:pt>
                <c:pt idx="47">
                  <c:v>255.72718033564615</c:v>
                </c:pt>
                <c:pt idx="48">
                  <c:v>257.90357716129216</c:v>
                </c:pt>
                <c:pt idx="49">
                  <c:v>260.08365346421681</c:v>
                </c:pt>
                <c:pt idx="50">
                  <c:v>262.2673907077351</c:v>
                </c:pt>
                <c:pt idx="51">
                  <c:v>264.4547705716098</c:v>
                </c:pt>
                <c:pt idx="52">
                  <c:v>266.64577494810385</c:v>
                </c:pt>
                <c:pt idx="53">
                  <c:v>268.84038593813426</c:v>
                </c:pt>
                <c:pt idx="54">
                  <c:v>271.03858584751816</c:v>
                </c:pt>
                <c:pt idx="55">
                  <c:v>273.24035718331135</c:v>
                </c:pt>
                <c:pt idx="56">
                  <c:v>275.4456826502323</c:v>
                </c:pt>
                <c:pt idx="57">
                  <c:v>277.6545451471784</c:v>
                </c:pt>
                <c:pt idx="58">
                  <c:v>279.86692776382034</c:v>
                </c:pt>
                <c:pt idx="59">
                  <c:v>282.08281377727837</c:v>
                </c:pt>
                <c:pt idx="60">
                  <c:v>284.30218664887781</c:v>
                </c:pt>
                <c:pt idx="61">
                  <c:v>286.52503002098194</c:v>
                </c:pt>
                <c:pt idx="62">
                  <c:v>288.75132771389582</c:v>
                </c:pt>
                <c:pt idx="63">
                  <c:v>290.98106372284303</c:v>
                </c:pt>
                <c:pt idx="64">
                  <c:v>293.21422221501314</c:v>
                </c:pt>
                <c:pt idx="65">
                  <c:v>295.45078752667513</c:v>
                </c:pt>
                <c:pt idx="66">
                  <c:v>297.69074416035863</c:v>
                </c:pt>
                <c:pt idx="67">
                  <c:v>299.93407678209559</c:v>
                </c:pt>
                <c:pt idx="68">
                  <c:v>302.18077021872745</c:v>
                </c:pt>
                <c:pt idx="69">
                  <c:v>304.43080945526816</c:v>
                </c:pt>
                <c:pt idx="70">
                  <c:v>306.68417963233202</c:v>
                </c:pt>
                <c:pt idx="71">
                  <c:v>308.94086604361257</c:v>
                </c:pt>
                <c:pt idx="72">
                  <c:v>311.20085413341798</c:v>
                </c:pt>
                <c:pt idx="73">
                  <c:v>313.46412949426457</c:v>
                </c:pt>
                <c:pt idx="74">
                  <c:v>315.73067786451509</c:v>
                </c:pt>
                <c:pt idx="75">
                  <c:v>318.00048512607418</c:v>
                </c:pt>
                <c:pt idx="76">
                  <c:v>320.27353730213247</c:v>
                </c:pt>
                <c:pt idx="77">
                  <c:v>322.54982055495361</c:v>
                </c:pt>
                <c:pt idx="78">
                  <c:v>324.82932118371446</c:v>
                </c:pt>
                <c:pt idx="79">
                  <c:v>327.11202562238896</c:v>
                </c:pt>
                <c:pt idx="80">
                  <c:v>329.39792043767272</c:v>
                </c:pt>
                <c:pt idx="81">
                  <c:v>331.68699232695849</c:v>
                </c:pt>
                <c:pt idx="82">
                  <c:v>333.97922811634243</c:v>
                </c:pt>
                <c:pt idx="83">
                  <c:v>336.27461475868648</c:v>
                </c:pt>
                <c:pt idx="84">
                  <c:v>338.5731393317032</c:v>
                </c:pt>
                <c:pt idx="85">
                  <c:v>340.87478903609588</c:v>
                </c:pt>
                <c:pt idx="86">
                  <c:v>343.17955119372431</c:v>
                </c:pt>
                <c:pt idx="87">
                  <c:v>345.48741324581528</c:v>
                </c:pt>
                <c:pt idx="88">
                  <c:v>347.79836275120203</c:v>
                </c:pt>
                <c:pt idx="89">
                  <c:v>350.11238738460804</c:v>
                </c:pt>
                <c:pt idx="90">
                  <c:v>352.42947493495569</c:v>
                </c:pt>
                <c:pt idx="91">
                  <c:v>354.7496133037136</c:v>
                </c:pt>
                <c:pt idx="92">
                  <c:v>357.0727905032748</c:v>
                </c:pt>
                <c:pt idx="93">
                  <c:v>359.39899465536655</c:v>
                </c:pt>
                <c:pt idx="94">
                  <c:v>361.7282139894931</c:v>
                </c:pt>
                <c:pt idx="95">
                  <c:v>364.06043684140622</c:v>
                </c:pt>
                <c:pt idx="96">
                  <c:v>366.39565165160269</c:v>
                </c:pt>
                <c:pt idx="97">
                  <c:v>368.73384696385961</c:v>
                </c:pt>
                <c:pt idx="98">
                  <c:v>371.07501142378658</c:v>
                </c:pt>
                <c:pt idx="99">
                  <c:v>373.41913377741349</c:v>
                </c:pt>
                <c:pt idx="100">
                  <c:v>375.76620286979897</c:v>
                </c:pt>
                <c:pt idx="101">
                  <c:v>378.116207643672</c:v>
                </c:pt>
                <c:pt idx="102">
                  <c:v>380.46913713809016</c:v>
                </c:pt>
                <c:pt idx="103">
                  <c:v>382.82498048713336</c:v>
                </c:pt>
                <c:pt idx="104">
                  <c:v>385.1837269186077</c:v>
                </c:pt>
                <c:pt idx="105">
                  <c:v>387.54536575278797</c:v>
                </c:pt>
                <c:pt idx="106">
                  <c:v>389.90988640117439</c:v>
                </c:pt>
                <c:pt idx="107">
                  <c:v>392.27727836527237</c:v>
                </c:pt>
                <c:pt idx="108">
                  <c:v>394.64753123539901</c:v>
                </c:pt>
                <c:pt idx="109">
                  <c:v>397.02063468950462</c:v>
                </c:pt>
                <c:pt idx="110">
                  <c:v>399.39657849202348</c:v>
                </c:pt>
                <c:pt idx="111">
                  <c:v>401.77535249273569</c:v>
                </c:pt>
                <c:pt idx="112">
                  <c:v>404.15694662565676</c:v>
                </c:pt>
                <c:pt idx="113">
                  <c:v>406.54135090794648</c:v>
                </c:pt>
                <c:pt idx="114">
                  <c:v>408.92855543882888</c:v>
                </c:pt>
                <c:pt idx="115">
                  <c:v>411.31855039854383</c:v>
                </c:pt>
                <c:pt idx="116">
                  <c:v>413.71132604730451</c:v>
                </c:pt>
                <c:pt idx="117">
                  <c:v>416.10687272428089</c:v>
                </c:pt>
                <c:pt idx="118">
                  <c:v>418.50518084660104</c:v>
                </c:pt>
                <c:pt idx="119">
                  <c:v>420.90624090836241</c:v>
                </c:pt>
                <c:pt idx="120">
                  <c:v>423.31004347966757</c:v>
                </c:pt>
                <c:pt idx="121">
                  <c:v>425.71657920567458</c:v>
                </c:pt>
                <c:pt idx="122">
                  <c:v>428.12583880565825</c:v>
                </c:pt>
                <c:pt idx="123">
                  <c:v>430.53781307209721</c:v>
                </c:pt>
                <c:pt idx="124">
                  <c:v>432.95249286976463</c:v>
                </c:pt>
                <c:pt idx="125">
                  <c:v>435.36986913484583</c:v>
                </c:pt>
                <c:pt idx="126">
                  <c:v>437.78993287406098</c:v>
                </c:pt>
                <c:pt idx="127">
                  <c:v>440.21267516381005</c:v>
                </c:pt>
                <c:pt idx="128">
                  <c:v>442.63808714932043</c:v>
                </c:pt>
                <c:pt idx="129">
                  <c:v>445.06616004382852</c:v>
                </c:pt>
                <c:pt idx="130">
                  <c:v>447.496885127751</c:v>
                </c:pt>
                <c:pt idx="131">
                  <c:v>449.93025374788772</c:v>
                </c:pt>
                <c:pt idx="132">
                  <c:v>452.36625731662963</c:v>
                </c:pt>
                <c:pt idx="133">
                  <c:v>454.80488731117902</c:v>
                </c:pt>
                <c:pt idx="134">
                  <c:v>457.246135272787</c:v>
                </c:pt>
                <c:pt idx="135">
                  <c:v>459.68999280599792</c:v>
                </c:pt>
                <c:pt idx="136">
                  <c:v>462.13645157790899</c:v>
                </c:pt>
                <c:pt idx="137">
                  <c:v>464.58550331744476</c:v>
                </c:pt>
                <c:pt idx="138">
                  <c:v>467.03713981462954</c:v>
                </c:pt>
                <c:pt idx="139">
                  <c:v>469.4913529198933</c:v>
                </c:pt>
                <c:pt idx="140">
                  <c:v>471.94813454336889</c:v>
                </c:pt>
                <c:pt idx="141">
                  <c:v>474.40747665420639</c:v>
                </c:pt>
                <c:pt idx="142">
                  <c:v>476.86937127990518</c:v>
                </c:pt>
                <c:pt idx="143">
                  <c:v>479.33381050564634</c:v>
                </c:pt>
                <c:pt idx="144">
                  <c:v>481.80078647363877</c:v>
                </c:pt>
                <c:pt idx="145">
                  <c:v>484.27029138248025</c:v>
                </c:pt>
                <c:pt idx="146">
                  <c:v>486.74231748652028</c:v>
                </c:pt>
                <c:pt idx="147">
                  <c:v>489.21685709523871</c:v>
                </c:pt>
                <c:pt idx="148">
                  <c:v>491.69390257263234</c:v>
                </c:pt>
                <c:pt idx="149">
                  <c:v>494.17344633660451</c:v>
                </c:pt>
                <c:pt idx="150">
                  <c:v>496.65548085837776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2-4180-BA4C-01F8C9215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11184"/>
        <c:axId val="1957412016"/>
      </c:scatterChart>
      <c:valAx>
        <c:axId val="1957411184"/>
        <c:scaling>
          <c:orientation val="minMax"/>
          <c:max val="2.5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412016"/>
        <c:crosses val="autoZero"/>
        <c:crossBetween val="midCat"/>
      </c:valAx>
      <c:valAx>
        <c:axId val="1957412016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41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сумарного усилия печати </a:t>
            </a:r>
            <a:r>
              <a:rPr lang="en-US" sz="1400" b="0" i="0" baseline="0">
                <a:effectLst/>
              </a:rPr>
              <a:t>Q</a:t>
            </a:r>
            <a:r>
              <a:rPr lang="ru-RU" sz="1400" b="0" i="0" baseline="0">
                <a:effectLst/>
              </a:rPr>
              <a:t> от параметра </a:t>
            </a:r>
            <a:r>
              <a:rPr lang="en-US" sz="1400" b="0" i="0" baseline="0">
                <a:effectLst/>
              </a:rPr>
              <a:t>k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Лист1!$C$16:$C$166</c:f>
              <c:numCache>
                <c:formatCode>General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xVal>
          <c:yVal>
            <c:numRef>
              <c:f>Лист1!$K$16:$K$166</c:f>
              <c:numCache>
                <c:formatCode>0.0000000000</c:formatCode>
                <c:ptCount val="151"/>
                <c:pt idx="0">
                  <c:v>22.303511688538489</c:v>
                </c:pt>
                <c:pt idx="1">
                  <c:v>17139.823450432425</c:v>
                </c:pt>
                <c:pt idx="2">
                  <c:v>17216.892973627331</c:v>
                </c:pt>
                <c:pt idx="3">
                  <c:v>17294.151627046071</c:v>
                </c:pt>
                <c:pt idx="4">
                  <c:v>17371.598031810576</c:v>
                </c:pt>
                <c:pt idx="5">
                  <c:v>17449.230832274072</c:v>
                </c:pt>
                <c:pt idx="6">
                  <c:v>17527.048695411926</c:v>
                </c:pt>
                <c:pt idx="7">
                  <c:v>17605.050310233964</c:v>
                </c:pt>
                <c:pt idx="8">
                  <c:v>17683.234387217508</c:v>
                </c:pt>
                <c:pt idx="9">
                  <c:v>17761.599657760078</c:v>
                </c:pt>
                <c:pt idx="10">
                  <c:v>17840.144873650919</c:v>
                </c:pt>
                <c:pt idx="11">
                  <c:v>17918.868806560647</c:v>
                </c:pt>
                <c:pt idx="12">
                  <c:v>17997.770247548087</c:v>
                </c:pt>
                <c:pt idx="13">
                  <c:v>18076.848006583627</c:v>
                </c:pt>
                <c:pt idx="14">
                  <c:v>18156.100912088506</c:v>
                </c:pt>
                <c:pt idx="15">
                  <c:v>18235.527810489191</c:v>
                </c:pt>
                <c:pt idx="16">
                  <c:v>18315.127565786304</c:v>
                </c:pt>
                <c:pt idx="17">
                  <c:v>18394.899059137537</c:v>
                </c:pt>
                <c:pt idx="18">
                  <c:v>18474.841188453989</c:v>
                </c:pt>
                <c:pt idx="19">
                  <c:v>18554.952868009175</c:v>
                </c:pt>
                <c:pt idx="20">
                  <c:v>18635.233028060571</c:v>
                </c:pt>
                <c:pt idx="21">
                  <c:v>18715.680614482942</c:v>
                </c:pt>
                <c:pt idx="22">
                  <c:v>18796.294588412926</c:v>
                </c:pt>
                <c:pt idx="23">
                  <c:v>18877.073925904682</c:v>
                </c:pt>
                <c:pt idx="24">
                  <c:v>18958.017617596095</c:v>
                </c:pt>
                <c:pt idx="25">
                  <c:v>19039.12466838488</c:v>
                </c:pt>
                <c:pt idx="26">
                  <c:v>19120.394097114589</c:v>
                </c:pt>
                <c:pt idx="27">
                  <c:v>19201.824936269975</c:v>
                </c:pt>
                <c:pt idx="28">
                  <c:v>19283.416231681203</c:v>
                </c:pt>
                <c:pt idx="29">
                  <c:v>19365.167042236961</c:v>
                </c:pt>
                <c:pt idx="30">
                  <c:v>19447.076439605655</c:v>
                </c:pt>
                <c:pt idx="31">
                  <c:v>19529.143507964924</c:v>
                </c:pt>
                <c:pt idx="32">
                  <c:v>19611.367343738737</c:v>
                </c:pt>
                <c:pt idx="33">
                  <c:v>19693.747055341984</c:v>
                </c:pt>
                <c:pt idx="34">
                  <c:v>19776.281762932329</c:v>
                </c:pt>
                <c:pt idx="35">
                  <c:v>19858.970598168959</c:v>
                </c:pt>
                <c:pt idx="36">
                  <c:v>19941.812703978099</c:v>
                </c:pt>
                <c:pt idx="37">
                  <c:v>20024.807234324944</c:v>
                </c:pt>
                <c:pt idx="38">
                  <c:v>20107.953353991914</c:v>
                </c:pt>
                <c:pt idx="39">
                  <c:v>20191.250238362776</c:v>
                </c:pt>
                <c:pt idx="40">
                  <c:v>20274.697073212825</c:v>
                </c:pt>
                <c:pt idx="41">
                  <c:v>20358.293054504546</c:v>
                </c:pt>
                <c:pt idx="42">
                  <c:v>20442.037388188688</c:v>
                </c:pt>
                <c:pt idx="43">
                  <c:v>20525.929290010688</c:v>
                </c:pt>
                <c:pt idx="44">
                  <c:v>20609.967985322219</c:v>
                </c:pt>
                <c:pt idx="45">
                  <c:v>20694.152708897393</c:v>
                </c:pt>
                <c:pt idx="46">
                  <c:v>20778.482704754089</c:v>
                </c:pt>
                <c:pt idx="47">
                  <c:v>20862.957225979553</c:v>
                </c:pt>
                <c:pt idx="48">
                  <c:v>20947.57553456067</c:v>
                </c:pt>
                <c:pt idx="49">
                  <c:v>21032.336901218379</c:v>
                </c:pt>
                <c:pt idx="50">
                  <c:v>21117.24060524637</c:v>
                </c:pt>
                <c:pt idx="51">
                  <c:v>21202.285934353822</c:v>
                </c:pt>
                <c:pt idx="52">
                  <c:v>21287.472184511906</c:v>
                </c:pt>
                <c:pt idx="53">
                  <c:v>21372.798659804292</c:v>
                </c:pt>
                <c:pt idx="54">
                  <c:v>21458.264672281137</c:v>
                </c:pt>
                <c:pt idx="55">
                  <c:v>21543.869541816777</c:v>
                </c:pt>
                <c:pt idx="56">
                  <c:v>21629.612595970662</c:v>
                </c:pt>
                <c:pt idx="57">
                  <c:v>21715.493169851929</c:v>
                </c:pt>
                <c:pt idx="58">
                  <c:v>21801.510605986969</c:v>
                </c:pt>
                <c:pt idx="59">
                  <c:v>21887.664254190218</c:v>
                </c:pt>
                <c:pt idx="60">
                  <c:v>21973.953471437999</c:v>
                </c:pt>
                <c:pt idx="61">
                  <c:v>22060.377621745407</c:v>
                </c:pt>
                <c:pt idx="62">
                  <c:v>22146.936076045902</c:v>
                </c:pt>
                <c:pt idx="63">
                  <c:v>22233.628212073767</c:v>
                </c:pt>
                <c:pt idx="64">
                  <c:v>22320.453414249343</c:v>
                </c:pt>
                <c:pt idx="65">
                  <c:v>22407.41107356676</c:v>
                </c:pt>
                <c:pt idx="66">
                  <c:v>22494.500587484377</c:v>
                </c:pt>
                <c:pt idx="67">
                  <c:v>22581.721359817508</c:v>
                </c:pt>
                <c:pt idx="68">
                  <c:v>22669.072800633756</c:v>
                </c:pt>
                <c:pt idx="69">
                  <c:v>22756.554326150457</c:v>
                </c:pt>
                <c:pt idx="70">
                  <c:v>22844.165358634698</c:v>
                </c:pt>
                <c:pt idx="71">
                  <c:v>22931.905326305292</c:v>
                </c:pt>
                <c:pt idx="72">
                  <c:v>23019.77366323692</c:v>
                </c:pt>
                <c:pt idx="73">
                  <c:v>23107.76980926664</c:v>
                </c:pt>
                <c:pt idx="74">
                  <c:v>23195.89320990198</c:v>
                </c:pt>
                <c:pt idx="75">
                  <c:v>23284.143316231395</c:v>
                </c:pt>
                <c:pt idx="76">
                  <c:v>23372.51958483654</c:v>
                </c:pt>
                <c:pt idx="77">
                  <c:v>23461.021477706228</c:v>
                </c:pt>
                <c:pt idx="78">
                  <c:v>23549.648462152451</c:v>
                </c:pt>
                <c:pt idx="79">
                  <c:v>23638.400010728114</c:v>
                </c:pt>
                <c:pt idx="80">
                  <c:v>23727.275601146346</c:v>
                </c:pt>
                <c:pt idx="81">
                  <c:v>23816.274716201777</c:v>
                </c:pt>
                <c:pt idx="82">
                  <c:v>23905.396843693023</c:v>
                </c:pt>
                <c:pt idx="83">
                  <c:v>23994.641476347362</c:v>
                </c:pt>
                <c:pt idx="84">
                  <c:v>24084.008111746251</c:v>
                </c:pt>
                <c:pt idx="85">
                  <c:v>24173.49625225304</c:v>
                </c:pt>
                <c:pt idx="86">
                  <c:v>24263.105404941631</c:v>
                </c:pt>
                <c:pt idx="87">
                  <c:v>24352.83508152693</c:v>
                </c:pt>
                <c:pt idx="88">
                  <c:v>24442.684798296366</c:v>
                </c:pt>
                <c:pt idx="89">
                  <c:v>24532.654076043193</c:v>
                </c:pt>
                <c:pt idx="90">
                  <c:v>24622.742440000711</c:v>
                </c:pt>
                <c:pt idx="91">
                  <c:v>24712.949419778015</c:v>
                </c:pt>
                <c:pt idx="92">
                  <c:v>24803.274549296955</c:v>
                </c:pt>
                <c:pt idx="93">
                  <c:v>24893.717366730281</c:v>
                </c:pt>
                <c:pt idx="94">
                  <c:v>24984.277414441123</c:v>
                </c:pt>
                <c:pt idx="95">
                  <c:v>25074.954238923507</c:v>
                </c:pt>
                <c:pt idx="96">
                  <c:v>25165.747390743945</c:v>
                </c:pt>
                <c:pt idx="97">
                  <c:v>25256.656424484492</c:v>
                </c:pt>
                <c:pt idx="98">
                  <c:v>25347.680898686453</c:v>
                </c:pt>
                <c:pt idx="99">
                  <c:v>25438.820375795469</c:v>
                </c:pt>
                <c:pt idx="100">
                  <c:v>25530.074422107416</c:v>
                </c:pt>
                <c:pt idx="101">
                  <c:v>25621.442607715599</c:v>
                </c:pt>
                <c:pt idx="102">
                  <c:v>25712.924506458578</c:v>
                </c:pt>
                <c:pt idx="103">
                  <c:v>25804.519695869378</c:v>
                </c:pt>
                <c:pt idx="104">
                  <c:v>25896.2277571251</c:v>
                </c:pt>
                <c:pt idx="105">
                  <c:v>25988.048274998026</c:v>
                </c:pt>
                <c:pt idx="106">
                  <c:v>26079.980837807292</c:v>
                </c:pt>
                <c:pt idx="107">
                  <c:v>26172.025037371423</c:v>
                </c:pt>
                <c:pt idx="108">
                  <c:v>26264.180468961946</c:v>
                </c:pt>
                <c:pt idx="109">
                  <c:v>26356.446731257573</c:v>
                </c:pt>
                <c:pt idx="110">
                  <c:v>26448.823426299507</c:v>
                </c:pt>
                <c:pt idx="111">
                  <c:v>26541.310159447195</c:v>
                </c:pt>
                <c:pt idx="112">
                  <c:v>26633.906539335167</c:v>
                </c:pt>
                <c:pt idx="113">
                  <c:v>26726.61217783059</c:v>
                </c:pt>
                <c:pt idx="114">
                  <c:v>26819.426689991298</c:v>
                </c:pt>
                <c:pt idx="115">
                  <c:v>26912.349694025015</c:v>
                </c:pt>
                <c:pt idx="116">
                  <c:v>27005.38081124883</c:v>
                </c:pt>
                <c:pt idx="117">
                  <c:v>27098.519666049673</c:v>
                </c:pt>
                <c:pt idx="118">
                  <c:v>27191.765885845478</c:v>
                </c:pt>
                <c:pt idx="119">
                  <c:v>27285.119101046763</c:v>
                </c:pt>
                <c:pt idx="120">
                  <c:v>27378.578945019108</c:v>
                </c:pt>
                <c:pt idx="121">
                  <c:v>27472.145054046257</c:v>
                </c:pt>
                <c:pt idx="122">
                  <c:v>27565.817067293625</c:v>
                </c:pt>
                <c:pt idx="123">
                  <c:v>27659.59462677277</c:v>
                </c:pt>
                <c:pt idx="124">
                  <c:v>27753.477377306081</c:v>
                </c:pt>
                <c:pt idx="125">
                  <c:v>27847.464966492436</c:v>
                </c:pt>
                <c:pt idx="126">
                  <c:v>27941.557044673118</c:v>
                </c:pt>
                <c:pt idx="127">
                  <c:v>28035.753264898565</c:v>
                </c:pt>
                <c:pt idx="128">
                  <c:v>28130.053282895209</c:v>
                </c:pt>
                <c:pt idx="129">
                  <c:v>28224.456757033688</c:v>
                </c:pt>
                <c:pt idx="130">
                  <c:v>28318.963348296591</c:v>
                </c:pt>
                <c:pt idx="131">
                  <c:v>28413.572720247506</c:v>
                </c:pt>
                <c:pt idx="132">
                  <c:v>28508.284539000193</c:v>
                </c:pt>
                <c:pt idx="133">
                  <c:v>28603.098473188271</c:v>
                </c:pt>
                <c:pt idx="134">
                  <c:v>28698.014193935589</c:v>
                </c:pt>
                <c:pt idx="135">
                  <c:v>28793.031374826831</c:v>
                </c:pt>
                <c:pt idx="136">
                  <c:v>28888.149691878734</c:v>
                </c:pt>
                <c:pt idx="137">
                  <c:v>28983.368823511883</c:v>
                </c:pt>
                <c:pt idx="138">
                  <c:v>29078.68845052243</c:v>
                </c:pt>
                <c:pt idx="139">
                  <c:v>29174.108256055079</c:v>
                </c:pt>
                <c:pt idx="140">
                  <c:v>29269.627925575813</c:v>
                </c:pt>
                <c:pt idx="141">
                  <c:v>29365.247146845173</c:v>
                </c:pt>
                <c:pt idx="142">
                  <c:v>29460.965609892344</c:v>
                </c:pt>
                <c:pt idx="143">
                  <c:v>29556.783006989164</c:v>
                </c:pt>
                <c:pt idx="144">
                  <c:v>29652.699032624703</c:v>
                </c:pt>
                <c:pt idx="145">
                  <c:v>29748.713383480463</c:v>
                </c:pt>
                <c:pt idx="146">
                  <c:v>29844.825758405543</c:v>
                </c:pt>
                <c:pt idx="147">
                  <c:v>29941.035858392512</c:v>
                </c:pt>
                <c:pt idx="148">
                  <c:v>30037.343386553581</c:v>
                </c:pt>
                <c:pt idx="149">
                  <c:v>30133.748048096812</c:v>
                </c:pt>
                <c:pt idx="150">
                  <c:v>30230.249550303357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8-454F-9235-A56B89FE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22336"/>
        <c:axId val="1994819424"/>
      </c:scatterChart>
      <c:valAx>
        <c:axId val="1994822336"/>
        <c:scaling>
          <c:orientation val="minMax"/>
          <c:max val="2.5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819424"/>
        <c:crosses val="autoZero"/>
        <c:crossBetween val="midCat"/>
      </c:valAx>
      <c:valAx>
        <c:axId val="1994819424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</xdr:row>
      <xdr:rowOff>0</xdr:rowOff>
    </xdr:from>
    <xdr:to>
      <xdr:col>6</xdr:col>
      <xdr:colOff>314198</xdr:colOff>
      <xdr:row>7</xdr:row>
      <xdr:rowOff>373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182880"/>
          <a:ext cx="6259064" cy="1093514"/>
        </a:xfrm>
        <a:prstGeom prst="rect">
          <a:avLst/>
        </a:prstGeom>
      </xdr:spPr>
    </xdr:pic>
    <xdr:clientData/>
  </xdr:twoCellAnchor>
  <xdr:twoCellAnchor editAs="oneCell">
    <xdr:from>
      <xdr:col>5</xdr:col>
      <xdr:colOff>563785</xdr:colOff>
      <xdr:row>8</xdr:row>
      <xdr:rowOff>91876</xdr:rowOff>
    </xdr:from>
    <xdr:to>
      <xdr:col>5</xdr:col>
      <xdr:colOff>784765</xdr:colOff>
      <xdr:row>9</xdr:row>
      <xdr:rowOff>158296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8229" y="1606469"/>
          <a:ext cx="220980" cy="254568"/>
        </a:xfrm>
        <a:prstGeom prst="rect">
          <a:avLst/>
        </a:prstGeom>
      </xdr:spPr>
    </xdr:pic>
    <xdr:clientData/>
  </xdr:twoCellAnchor>
  <xdr:twoCellAnchor editAs="oneCell">
    <xdr:from>
      <xdr:col>4</xdr:col>
      <xdr:colOff>701793</xdr:colOff>
      <xdr:row>8</xdr:row>
      <xdr:rowOff>103105</xdr:rowOff>
    </xdr:from>
    <xdr:to>
      <xdr:col>4</xdr:col>
      <xdr:colOff>1007080</xdr:colOff>
      <xdr:row>9</xdr:row>
      <xdr:rowOff>162009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1611" y="1661741"/>
          <a:ext cx="305287" cy="255177"/>
        </a:xfrm>
        <a:prstGeom prst="rect">
          <a:avLst/>
        </a:prstGeom>
      </xdr:spPr>
    </xdr:pic>
    <xdr:clientData/>
  </xdr:twoCellAnchor>
  <xdr:twoCellAnchor editAs="oneCell">
    <xdr:from>
      <xdr:col>6</xdr:col>
      <xdr:colOff>397463</xdr:colOff>
      <xdr:row>8</xdr:row>
      <xdr:rowOff>156445</xdr:rowOff>
    </xdr:from>
    <xdr:to>
      <xdr:col>6</xdr:col>
      <xdr:colOff>530832</xdr:colOff>
      <xdr:row>9</xdr:row>
      <xdr:rowOff>160071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46796" y="1671038"/>
          <a:ext cx="133369" cy="191774"/>
        </a:xfrm>
        <a:prstGeom prst="rect">
          <a:avLst/>
        </a:prstGeom>
      </xdr:spPr>
    </xdr:pic>
    <xdr:clientData/>
  </xdr:twoCellAnchor>
  <xdr:twoCellAnchor editAs="oneCell">
    <xdr:from>
      <xdr:col>8</xdr:col>
      <xdr:colOff>495577</xdr:colOff>
      <xdr:row>9</xdr:row>
      <xdr:rowOff>5927</xdr:rowOff>
    </xdr:from>
    <xdr:to>
      <xdr:col>8</xdr:col>
      <xdr:colOff>641881</xdr:colOff>
      <xdr:row>10</xdr:row>
      <xdr:rowOff>5927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67503" y="1708668"/>
          <a:ext cx="146304" cy="178740"/>
        </a:xfrm>
        <a:prstGeom prst="rect">
          <a:avLst/>
        </a:prstGeom>
      </xdr:spPr>
    </xdr:pic>
    <xdr:clientData/>
  </xdr:twoCellAnchor>
  <xdr:twoCellAnchor editAs="oneCell">
    <xdr:from>
      <xdr:col>7</xdr:col>
      <xdr:colOff>322203</xdr:colOff>
      <xdr:row>9</xdr:row>
      <xdr:rowOff>33127</xdr:rowOff>
    </xdr:from>
    <xdr:to>
      <xdr:col>7</xdr:col>
      <xdr:colOff>482223</xdr:colOff>
      <xdr:row>9</xdr:row>
      <xdr:rowOff>173145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9240" y="1726460"/>
          <a:ext cx="160020" cy="140018"/>
        </a:xfrm>
        <a:prstGeom prst="rect">
          <a:avLst/>
        </a:prstGeom>
      </xdr:spPr>
    </xdr:pic>
    <xdr:clientData/>
  </xdr:twoCellAnchor>
  <xdr:twoCellAnchor editAs="oneCell">
    <xdr:from>
      <xdr:col>9</xdr:col>
      <xdr:colOff>507996</xdr:colOff>
      <xdr:row>9</xdr:row>
      <xdr:rowOff>0</xdr:rowOff>
    </xdr:from>
    <xdr:to>
      <xdr:col>9</xdr:col>
      <xdr:colOff>611477</xdr:colOff>
      <xdr:row>10</xdr:row>
      <xdr:rowOff>3873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89996" y="1702741"/>
          <a:ext cx="103481" cy="182613"/>
        </a:xfrm>
        <a:prstGeom prst="rect">
          <a:avLst/>
        </a:prstGeom>
      </xdr:spPr>
    </xdr:pic>
    <xdr:clientData/>
  </xdr:twoCellAnchor>
  <xdr:twoCellAnchor editAs="oneCell">
    <xdr:from>
      <xdr:col>10</xdr:col>
      <xdr:colOff>526818</xdr:colOff>
      <xdr:row>9</xdr:row>
      <xdr:rowOff>18814</xdr:rowOff>
    </xdr:from>
    <xdr:to>
      <xdr:col>10</xdr:col>
      <xdr:colOff>639707</xdr:colOff>
      <xdr:row>10</xdr:row>
      <xdr:rowOff>37630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00077" y="1721555"/>
          <a:ext cx="112889" cy="197556"/>
        </a:xfrm>
        <a:prstGeom prst="rect">
          <a:avLst/>
        </a:prstGeom>
      </xdr:spPr>
    </xdr:pic>
    <xdr:clientData/>
  </xdr:twoCellAnchor>
  <xdr:twoCellAnchor>
    <xdr:from>
      <xdr:col>11</xdr:col>
      <xdr:colOff>877453</xdr:colOff>
      <xdr:row>22</xdr:row>
      <xdr:rowOff>181262</xdr:rowOff>
    </xdr:from>
    <xdr:to>
      <xdr:col>22</xdr:col>
      <xdr:colOff>11545</xdr:colOff>
      <xdr:row>43</xdr:row>
      <xdr:rowOff>11545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11544</xdr:colOff>
      <xdr:row>44</xdr:row>
      <xdr:rowOff>8082</xdr:rowOff>
    </xdr:from>
    <xdr:to>
      <xdr:col>21</xdr:col>
      <xdr:colOff>600363</xdr:colOff>
      <xdr:row>65</xdr:row>
      <xdr:rowOff>173181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66</xdr:row>
      <xdr:rowOff>181263</xdr:rowOff>
    </xdr:from>
    <xdr:to>
      <xdr:col>21</xdr:col>
      <xdr:colOff>600363</xdr:colOff>
      <xdr:row>86</xdr:row>
      <xdr:rowOff>173182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-1</xdr:colOff>
      <xdr:row>87</xdr:row>
      <xdr:rowOff>174811</xdr:rowOff>
    </xdr:from>
    <xdr:to>
      <xdr:col>21</xdr:col>
      <xdr:colOff>597647</xdr:colOff>
      <xdr:row>108</xdr:row>
      <xdr:rowOff>164352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12491</xdr:colOff>
      <xdr:row>110</xdr:row>
      <xdr:rowOff>8744</xdr:rowOff>
    </xdr:from>
    <xdr:to>
      <xdr:col>22</xdr:col>
      <xdr:colOff>0</xdr:colOff>
      <xdr:row>130</xdr:row>
      <xdr:rowOff>174884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15</xdr:col>
      <xdr:colOff>70184</xdr:colOff>
      <xdr:row>5</xdr:row>
      <xdr:rowOff>170447</xdr:rowOff>
    </xdr:from>
    <xdr:to>
      <xdr:col>15</xdr:col>
      <xdr:colOff>291164</xdr:colOff>
      <xdr:row>7</xdr:row>
      <xdr:rowOff>66419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5447" y="25196131"/>
          <a:ext cx="220980" cy="256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7"/>
  <sheetViews>
    <sheetView tabSelected="1" topLeftCell="J15" zoomScale="85" zoomScaleNormal="85" workbookViewId="0">
      <selection activeCell="O15" sqref="O15:P15"/>
    </sheetView>
  </sheetViews>
  <sheetFormatPr defaultRowHeight="14.4" x14ac:dyDescent="0.3"/>
  <cols>
    <col min="1" max="4" width="12.77734375" customWidth="1"/>
    <col min="5" max="5" width="21.109375" customWidth="1"/>
    <col min="6" max="6" width="14.77734375" customWidth="1"/>
    <col min="7" max="7" width="14.44140625" customWidth="1"/>
    <col min="8" max="8" width="16.5546875" customWidth="1"/>
    <col min="9" max="9" width="20" customWidth="1"/>
    <col min="10" max="10" width="20.5546875" customWidth="1"/>
    <col min="11" max="11" width="20.88671875" customWidth="1"/>
    <col min="12" max="12" width="12.77734375" customWidth="1"/>
    <col min="15" max="15" width="13.44140625" customWidth="1"/>
    <col min="17" max="17" width="15.88671875" customWidth="1"/>
  </cols>
  <sheetData>
    <row r="1" spans="1:18" ht="21" x14ac:dyDescent="0.4">
      <c r="A1" s="50" t="s">
        <v>0</v>
      </c>
      <c r="B1" s="50"/>
      <c r="C1" s="2">
        <v>9</v>
      </c>
      <c r="D1" s="1"/>
    </row>
    <row r="6" spans="1:18" x14ac:dyDescent="0.3">
      <c r="N6" t="s">
        <v>8</v>
      </c>
      <c r="O6">
        <f>1.5+0.1*9</f>
        <v>2.4</v>
      </c>
    </row>
    <row r="7" spans="1:18" x14ac:dyDescent="0.3">
      <c r="N7" t="s">
        <v>21</v>
      </c>
      <c r="O7">
        <f>O6*F11</f>
        <v>600</v>
      </c>
    </row>
    <row r="8" spans="1:18" x14ac:dyDescent="0.3">
      <c r="Q8" s="48"/>
      <c r="R8" s="48"/>
    </row>
    <row r="9" spans="1:18" ht="15" thickBot="1" x14ac:dyDescent="0.35">
      <c r="N9" s="4" t="s">
        <v>8</v>
      </c>
      <c r="O9">
        <f>O6</f>
        <v>2.4</v>
      </c>
      <c r="Q9" s="48"/>
      <c r="R9" s="48"/>
    </row>
    <row r="10" spans="1:18" x14ac:dyDescent="0.3">
      <c r="A10" s="5" t="s">
        <v>4</v>
      </c>
      <c r="B10" s="6" t="s">
        <v>3</v>
      </c>
      <c r="C10" s="6" t="s">
        <v>1</v>
      </c>
      <c r="D10" s="6" t="s">
        <v>5</v>
      </c>
      <c r="E10" s="6" t="s">
        <v>6</v>
      </c>
      <c r="F10" s="6" t="s">
        <v>7</v>
      </c>
      <c r="G10" s="7" t="s">
        <v>2</v>
      </c>
      <c r="H10" s="6"/>
      <c r="I10" s="6"/>
      <c r="J10" s="10"/>
      <c r="K10" s="11"/>
      <c r="N10" s="44" t="s">
        <v>14</v>
      </c>
      <c r="O10">
        <f>(G11/E11)*POWER(F11,D11)</f>
        <v>1.8973665961010275E-2</v>
      </c>
      <c r="P10" t="s">
        <v>23</v>
      </c>
      <c r="Q10" s="49">
        <f>G156</f>
        <v>2.9393876913398138E-2</v>
      </c>
      <c r="R10" s="48"/>
    </row>
    <row r="11" spans="1:18" ht="15" thickBot="1" x14ac:dyDescent="0.35">
      <c r="A11" s="46">
        <f>14+0.5*$C$1</f>
        <v>18.5</v>
      </c>
      <c r="B11" s="47">
        <f>14+0.5*$C$1</f>
        <v>18.5</v>
      </c>
      <c r="C11" s="8">
        <f>90+2*$C$1</f>
        <v>108</v>
      </c>
      <c r="D11" s="8">
        <f>0.5</f>
        <v>0.5</v>
      </c>
      <c r="E11" s="8">
        <f>200</f>
        <v>200</v>
      </c>
      <c r="F11" s="8">
        <f>250</f>
        <v>250</v>
      </c>
      <c r="G11" s="8">
        <f>0.15+0.01*$C$1</f>
        <v>0.24</v>
      </c>
      <c r="H11" s="8">
        <f>1-1/(3*$D$11)+((1-$D$11)/(10*$D$11*$D$11))</f>
        <v>0.53333333333333344</v>
      </c>
      <c r="I11" s="12">
        <f>((2*H11*$C$11*$C$11*$C$11*$C$11)/100)*(SQRT((2*$A$11*$B$11)/($A$11+$B$11)*($E$11/G11)))</f>
        <v>180185146.30168393</v>
      </c>
      <c r="J11" s="13">
        <f>2*H11*SQRT(((2*A11*B11)/(A11+B11)))*POWER((E11/G11),(1/D11))</f>
        <v>3186046.3952009738</v>
      </c>
      <c r="K11" s="14">
        <f>(2+D11)/(2*D11)</f>
        <v>2.5</v>
      </c>
      <c r="N11" s="44" t="s">
        <v>13</v>
      </c>
      <c r="P11" t="s">
        <v>23</v>
      </c>
      <c r="Q11" s="48"/>
      <c r="R11" s="48"/>
    </row>
    <row r="12" spans="1:18" ht="14.4" customHeight="1" thickBot="1" x14ac:dyDescent="0.35">
      <c r="A12" s="3"/>
      <c r="B12" s="3"/>
      <c r="C12" s="4"/>
      <c r="D12" s="4"/>
      <c r="E12" s="4"/>
      <c r="F12" s="4"/>
      <c r="G12" s="4"/>
      <c r="H12" s="4"/>
      <c r="I12" s="9"/>
      <c r="M12" s="45" t="s">
        <v>25</v>
      </c>
      <c r="N12" s="4" t="s">
        <v>22</v>
      </c>
      <c r="O12">
        <f>O11-O10</f>
        <v>-1.8973665961010275E-2</v>
      </c>
      <c r="P12" t="s">
        <v>23</v>
      </c>
      <c r="Q12" t="s">
        <v>24</v>
      </c>
    </row>
    <row r="13" spans="1:18" ht="14.4" customHeight="1" thickTop="1" x14ac:dyDescent="0.3">
      <c r="A13" s="4"/>
      <c r="B13" s="4"/>
      <c r="C13" s="56"/>
      <c r="D13" s="58"/>
      <c r="E13" s="54" t="s">
        <v>10</v>
      </c>
      <c r="F13" s="54" t="s">
        <v>11</v>
      </c>
      <c r="G13" s="54"/>
      <c r="H13" s="54" t="s">
        <v>12</v>
      </c>
      <c r="I13" s="60" t="s">
        <v>19</v>
      </c>
      <c r="J13" s="60"/>
      <c r="K13" s="62" t="s">
        <v>18</v>
      </c>
    </row>
    <row r="14" spans="1:18" x14ac:dyDescent="0.3">
      <c r="C14" s="57"/>
      <c r="D14" s="59"/>
      <c r="E14" s="55"/>
      <c r="F14" s="55"/>
      <c r="G14" s="55"/>
      <c r="H14" s="55"/>
      <c r="I14" s="61"/>
      <c r="J14" s="61"/>
      <c r="K14" s="63"/>
      <c r="O14" s="51"/>
      <c r="P14" s="51"/>
    </row>
    <row r="15" spans="1:18" ht="15" thickBot="1" x14ac:dyDescent="0.35">
      <c r="C15" s="37" t="s">
        <v>8</v>
      </c>
      <c r="D15" s="38"/>
      <c r="E15" s="38" t="s">
        <v>9</v>
      </c>
      <c r="F15" s="39" t="s">
        <v>14</v>
      </c>
      <c r="G15" s="40" t="s">
        <v>13</v>
      </c>
      <c r="H15" s="38" t="s">
        <v>15</v>
      </c>
      <c r="I15" s="41" t="s">
        <v>16</v>
      </c>
      <c r="J15" s="42" t="s">
        <v>17</v>
      </c>
      <c r="K15" s="43" t="s">
        <v>20</v>
      </c>
      <c r="L15" s="3"/>
      <c r="O15" s="52"/>
      <c r="P15" s="52"/>
    </row>
    <row r="16" spans="1:18" x14ac:dyDescent="0.3">
      <c r="C16" s="15">
        <v>1</v>
      </c>
      <c r="D16" s="16"/>
      <c r="E16" s="17" t="e">
        <f>$I$11*POWER($F$11,((2-$D$11)/2))*((1+0.3*POWER(C16,((2-$D$11)/2)))/(POWER(C16,$D$11)-1))</f>
        <v>#DIV/0!</v>
      </c>
      <c r="F16" s="18">
        <f>($G$11/$E$11)*($F$11^F17)</f>
        <v>1.3325360243691246E-3</v>
      </c>
      <c r="G16" s="18">
        <f>F16*POWER(C16,$D$11)</f>
        <v>1.3325360243691246E-3</v>
      </c>
      <c r="H16" s="19">
        <f>G16-F16</f>
        <v>0</v>
      </c>
      <c r="I16" s="20">
        <f>$J$11*POWER((G16-H16),$K$11)</f>
        <v>0.20651399711609711</v>
      </c>
      <c r="J16" s="20">
        <f>$J$11*POWER(G16,$K$11)</f>
        <v>0.20651399711609711</v>
      </c>
      <c r="K16" s="21">
        <f>$C$11*(0.36*J16+0.64*I16)</f>
        <v>22.303511688538489</v>
      </c>
      <c r="L16" s="3"/>
      <c r="N16" s="3"/>
      <c r="O16" s="53"/>
      <c r="P16" s="53"/>
    </row>
    <row r="17" spans="3:12" x14ac:dyDescent="0.3">
      <c r="C17" s="22">
        <v>1.01</v>
      </c>
      <c r="D17" s="23"/>
      <c r="E17" s="24">
        <f t="shared" ref="E17:E80" si="0">$I$11*POWER($F$11,((2-$D$11)/2))*((1+0.3*POWER(C17,((2-$D$11)/2)))/(POWER(C17,$D$11)-1))</f>
        <v>2957870173626.0791</v>
      </c>
      <c r="F17" s="25">
        <f t="shared" ref="F17:F80" si="1">($G$11/$E$11)*POWER($F$11,$D$11)</f>
        <v>1.8973665961010275E-2</v>
      </c>
      <c r="G17" s="25">
        <f t="shared" ref="G17:G80" si="2">F17*POWER(C17,$D$11)</f>
        <v>1.9068298298484842E-2</v>
      </c>
      <c r="H17" s="26">
        <f t="shared" ref="H17:H80" si="3">G17-F17</f>
        <v>9.4632337474566397E-5</v>
      </c>
      <c r="I17" s="27">
        <f t="shared" ref="I17:I80" si="4">$J$11*POWER((G17-H17),$K$11)</f>
        <v>157.99022648335693</v>
      </c>
      <c r="J17" s="27">
        <f t="shared" ref="J17:J80" si="5">$J$11*POWER(G17,$K$11)</f>
        <v>159.96756676704717</v>
      </c>
      <c r="K17" s="28">
        <f t="shared" ref="K17:K80" si="6">$C$11*(0.36*J17+0.64*I17)</f>
        <v>17139.823450432425</v>
      </c>
      <c r="L17" s="3"/>
    </row>
    <row r="18" spans="3:12" x14ac:dyDescent="0.3">
      <c r="C18" s="22">
        <v>1.02</v>
      </c>
      <c r="D18" s="23"/>
      <c r="E18" s="24">
        <f t="shared" si="0"/>
        <v>1485147974097.1018</v>
      </c>
      <c r="F18" s="25">
        <f t="shared" si="1"/>
        <v>1.8973665961010275E-2</v>
      </c>
      <c r="G18" s="25">
        <f>F18*POWER(C18,$D$11)</f>
        <v>1.9162463307205575E-2</v>
      </c>
      <c r="H18" s="26">
        <f t="shared" si="3"/>
        <v>1.8879734619529909E-4</v>
      </c>
      <c r="I18" s="27">
        <f t="shared" si="4"/>
        <v>157.99022648335693</v>
      </c>
      <c r="J18" s="27">
        <f t="shared" si="5"/>
        <v>161.94980758996138</v>
      </c>
      <c r="K18" s="28">
        <f t="shared" si="6"/>
        <v>17216.892973627331</v>
      </c>
      <c r="L18" s="3"/>
    </row>
    <row r="19" spans="3:12" x14ac:dyDescent="0.3">
      <c r="C19" s="22">
        <v>1.03</v>
      </c>
      <c r="D19" s="23"/>
      <c r="E19" s="24">
        <f t="shared" si="0"/>
        <v>994232825623.28357</v>
      </c>
      <c r="F19" s="25">
        <f t="shared" si="1"/>
        <v>1.8973665961010275E-2</v>
      </c>
      <c r="G19" s="25">
        <f t="shared" si="2"/>
        <v>1.9256167843057455E-2</v>
      </c>
      <c r="H19" s="26">
        <f t="shared" si="3"/>
        <v>2.8250188204717933E-4</v>
      </c>
      <c r="I19" s="27">
        <f t="shared" si="4"/>
        <v>157.99022648335693</v>
      </c>
      <c r="J19" s="27">
        <f t="shared" si="5"/>
        <v>163.9369128733652</v>
      </c>
      <c r="K19" s="28">
        <f t="shared" si="6"/>
        <v>17294.151627046071</v>
      </c>
      <c r="L19" s="3"/>
    </row>
    <row r="20" spans="3:12" x14ac:dyDescent="0.3">
      <c r="C20" s="22">
        <v>1.04</v>
      </c>
      <c r="D20" s="23"/>
      <c r="E20" s="24">
        <f t="shared" si="0"/>
        <v>748769539537.30078</v>
      </c>
      <c r="F20" s="25">
        <f t="shared" si="1"/>
        <v>1.8973665961010275E-2</v>
      </c>
      <c r="G20" s="25">
        <f t="shared" si="2"/>
        <v>1.9349418595916521E-2</v>
      </c>
      <c r="H20" s="26">
        <f t="shared" si="3"/>
        <v>3.7575263490624566E-4</v>
      </c>
      <c r="I20" s="27">
        <f t="shared" si="4"/>
        <v>157.99022648335693</v>
      </c>
      <c r="J20" s="27">
        <f t="shared" si="5"/>
        <v>165.92884715228757</v>
      </c>
      <c r="K20" s="28">
        <f t="shared" si="6"/>
        <v>17371.598031810576</v>
      </c>
      <c r="L20" s="3"/>
    </row>
    <row r="21" spans="3:12" x14ac:dyDescent="0.3">
      <c r="C21" s="22">
        <v>1.05</v>
      </c>
      <c r="D21" s="23"/>
      <c r="E21" s="24">
        <f t="shared" si="0"/>
        <v>601487076121.28271</v>
      </c>
      <c r="F21" s="25">
        <f>($G$11/$E$11)*POWER($F$11,$D$11)</f>
        <v>1.8973665961010275E-2</v>
      </c>
      <c r="G21" s="25">
        <f t="shared" si="2"/>
        <v>1.9442222095223581E-2</v>
      </c>
      <c r="H21" s="26">
        <f t="shared" si="3"/>
        <v>4.6855613421330558E-4</v>
      </c>
      <c r="I21" s="27">
        <f t="shared" si="4"/>
        <v>157.99022648335693</v>
      </c>
      <c r="J21" s="27">
        <f t="shared" si="5"/>
        <v>167.92557555927061</v>
      </c>
      <c r="K21" s="28">
        <f t="shared" si="6"/>
        <v>17449.230832274072</v>
      </c>
      <c r="L21" s="3"/>
    </row>
    <row r="22" spans="3:12" x14ac:dyDescent="0.3">
      <c r="C22" s="22">
        <v>1.06</v>
      </c>
      <c r="D22" s="23"/>
      <c r="E22" s="24">
        <f t="shared" si="0"/>
        <v>503295087204.78174</v>
      </c>
      <c r="F22" s="25">
        <f t="shared" si="1"/>
        <v>1.8973665961010275E-2</v>
      </c>
      <c r="G22" s="25">
        <f t="shared" si="2"/>
        <v>1.9534584715319648E-2</v>
      </c>
      <c r="H22" s="26">
        <f t="shared" si="3"/>
        <v>5.6091875430937244E-4</v>
      </c>
      <c r="I22" s="27">
        <f t="shared" si="4"/>
        <v>157.99022648335693</v>
      </c>
      <c r="J22" s="27">
        <f t="shared" si="5"/>
        <v>169.92706380870101</v>
      </c>
      <c r="K22" s="28">
        <f t="shared" si="6"/>
        <v>17527.048695411926</v>
      </c>
      <c r="L22" s="3"/>
    </row>
    <row r="23" spans="3:12" x14ac:dyDescent="0.3">
      <c r="C23" s="22">
        <v>1.07</v>
      </c>
      <c r="D23" s="23"/>
      <c r="E23" s="24">
        <f t="shared" si="0"/>
        <v>433154850819.5929</v>
      </c>
      <c r="F23" s="25">
        <f t="shared" si="1"/>
        <v>1.8973665961010275E-2</v>
      </c>
      <c r="G23" s="25">
        <f t="shared" si="2"/>
        <v>1.962651268055535E-2</v>
      </c>
      <c r="H23" s="26">
        <f t="shared" si="3"/>
        <v>6.5284671954507489E-4</v>
      </c>
      <c r="I23" s="27">
        <f t="shared" si="4"/>
        <v>157.99022648335693</v>
      </c>
      <c r="J23" s="27">
        <f t="shared" si="5"/>
        <v>171.93327818169575</v>
      </c>
      <c r="K23" s="28">
        <f t="shared" si="6"/>
        <v>17605.050310233964</v>
      </c>
      <c r="L23" s="3"/>
    </row>
    <row r="24" spans="3:12" x14ac:dyDescent="0.3">
      <c r="C24" s="22">
        <v>1.08</v>
      </c>
      <c r="D24" s="23"/>
      <c r="E24" s="24">
        <f t="shared" si="0"/>
        <v>380547004861.77777</v>
      </c>
      <c r="F24" s="25">
        <f t="shared" si="1"/>
        <v>1.8973665961010275E-2</v>
      </c>
      <c r="G24" s="25">
        <f t="shared" si="2"/>
        <v>1.9718012070185982E-2</v>
      </c>
      <c r="H24" s="26">
        <f t="shared" si="3"/>
        <v>7.4434610917570657E-4</v>
      </c>
      <c r="I24" s="27">
        <f t="shared" si="4"/>
        <v>157.99022648335693</v>
      </c>
      <c r="J24" s="27">
        <f t="shared" si="5"/>
        <v>173.94418551151941</v>
      </c>
      <c r="K24" s="28">
        <f t="shared" si="6"/>
        <v>17683.234387217508</v>
      </c>
      <c r="L24" s="3"/>
    </row>
    <row r="25" spans="3:12" x14ac:dyDescent="0.3">
      <c r="C25" s="22">
        <v>1.0900000000000001</v>
      </c>
      <c r="D25" s="23"/>
      <c r="E25" s="24">
        <f t="shared" si="0"/>
        <v>339627458310.89154</v>
      </c>
      <c r="F25" s="25">
        <f t="shared" si="1"/>
        <v>1.8973665961010275E-2</v>
      </c>
      <c r="G25" s="25">
        <f t="shared" si="2"/>
        <v>1.9809088823063013E-2</v>
      </c>
      <c r="H25" s="26">
        <f t="shared" si="3"/>
        <v>8.3542286205273708E-4</v>
      </c>
      <c r="I25" s="27">
        <f t="shared" si="4"/>
        <v>157.99022648335693</v>
      </c>
      <c r="J25" s="27">
        <f t="shared" si="5"/>
        <v>175.95975316950737</v>
      </c>
      <c r="K25" s="28">
        <f t="shared" si="6"/>
        <v>17761.599657760078</v>
      </c>
      <c r="L25" s="3"/>
    </row>
    <row r="26" spans="3:12" x14ac:dyDescent="0.3">
      <c r="C26" s="22">
        <v>1.1000000000000001</v>
      </c>
      <c r="D26" s="23"/>
      <c r="E26" s="24">
        <f t="shared" si="0"/>
        <v>306889755716.45087</v>
      </c>
      <c r="F26" s="25">
        <f t="shared" si="1"/>
        <v>1.8973665961010275E-2</v>
      </c>
      <c r="G26" s="25">
        <f t="shared" si="2"/>
        <v>1.9899748742132399E-2</v>
      </c>
      <c r="H26" s="26">
        <f t="shared" si="3"/>
        <v>9.2608278112212353E-4</v>
      </c>
      <c r="I26" s="27">
        <f t="shared" si="4"/>
        <v>157.99022648335693</v>
      </c>
      <c r="J26" s="27">
        <f t="shared" si="5"/>
        <v>177.97994905147345</v>
      </c>
      <c r="K26" s="28">
        <f t="shared" si="6"/>
        <v>17840.144873650919</v>
      </c>
      <c r="L26" s="3"/>
    </row>
    <row r="27" spans="3:12" x14ac:dyDescent="0.3">
      <c r="C27" s="22">
        <v>1.1100000000000001</v>
      </c>
      <c r="D27" s="23"/>
      <c r="E27" s="24">
        <f t="shared" si="0"/>
        <v>280102515599.82855</v>
      </c>
      <c r="F27" s="25">
        <f t="shared" si="1"/>
        <v>1.8973665961010275E-2</v>
      </c>
      <c r="G27" s="25">
        <f t="shared" si="2"/>
        <v>1.9989997498749218E-2</v>
      </c>
      <c r="H27" s="26">
        <f t="shared" si="3"/>
        <v>1.0163315377389424E-3</v>
      </c>
      <c r="I27" s="27">
        <f t="shared" si="4"/>
        <v>157.99022648335693</v>
      </c>
      <c r="J27" s="27">
        <f t="shared" si="5"/>
        <v>180.00474156458375</v>
      </c>
      <c r="K27" s="28">
        <f t="shared" si="6"/>
        <v>17918.868806560647</v>
      </c>
      <c r="L27" s="3"/>
    </row>
    <row r="28" spans="3:12" x14ac:dyDescent="0.3">
      <c r="C28" s="22">
        <v>1.1200000000000001</v>
      </c>
      <c r="D28" s="23"/>
      <c r="E28" s="24">
        <f t="shared" si="0"/>
        <v>257778149654.26801</v>
      </c>
      <c r="F28" s="25">
        <f t="shared" si="1"/>
        <v>1.8973665961010275E-2</v>
      </c>
      <c r="G28" s="25">
        <f t="shared" si="2"/>
        <v>2.0079840636817815E-2</v>
      </c>
      <c r="H28" s="26">
        <f t="shared" si="3"/>
        <v>1.1061746758075398E-3</v>
      </c>
      <c r="I28" s="27">
        <f t="shared" si="4"/>
        <v>157.99022648335693</v>
      </c>
      <c r="J28" s="27">
        <f t="shared" si="5"/>
        <v>182.03409961467216</v>
      </c>
      <c r="K28" s="28">
        <f t="shared" si="6"/>
        <v>17997.770247548087</v>
      </c>
      <c r="L28" s="3"/>
    </row>
    <row r="29" spans="3:12" x14ac:dyDescent="0.3">
      <c r="C29" s="22">
        <v>1.1299999999999999</v>
      </c>
      <c r="D29" s="23"/>
      <c r="E29" s="24">
        <f t="shared" si="0"/>
        <v>238886788467.17386</v>
      </c>
      <c r="F29" s="25">
        <f t="shared" si="1"/>
        <v>1.8973665961010275E-2</v>
      </c>
      <c r="G29" s="25">
        <f t="shared" si="2"/>
        <v>2.016928357676593E-2</v>
      </c>
      <c r="H29" s="26">
        <f t="shared" si="3"/>
        <v>1.1956176157556543E-3</v>
      </c>
      <c r="I29" s="27">
        <f t="shared" si="4"/>
        <v>157.99022648335693</v>
      </c>
      <c r="J29" s="27">
        <f t="shared" si="5"/>
        <v>184.06799259398133</v>
      </c>
      <c r="K29" s="28">
        <f t="shared" si="6"/>
        <v>18076.848006583627</v>
      </c>
      <c r="L29" s="3"/>
    </row>
    <row r="30" spans="3:12" x14ac:dyDescent="0.3">
      <c r="C30" s="22">
        <v>1.1399999999999999</v>
      </c>
      <c r="D30" s="23"/>
      <c r="E30" s="24">
        <f t="shared" si="0"/>
        <v>222692810503.54871</v>
      </c>
      <c r="F30" s="25">
        <f t="shared" si="1"/>
        <v>1.8973665961010275E-2</v>
      </c>
      <c r="G30" s="25">
        <f t="shared" si="2"/>
        <v>2.0258331619360959E-2</v>
      </c>
      <c r="H30" s="26">
        <f t="shared" si="3"/>
        <v>1.2846656583506838E-3</v>
      </c>
      <c r="I30" s="27">
        <f t="shared" si="4"/>
        <v>157.99022648335693</v>
      </c>
      <c r="J30" s="27">
        <f t="shared" si="5"/>
        <v>186.10639036931266</v>
      </c>
      <c r="K30" s="28">
        <f t="shared" si="6"/>
        <v>18156.100912088506</v>
      </c>
      <c r="L30" s="3"/>
    </row>
    <row r="31" spans="3:12" x14ac:dyDescent="0.3">
      <c r="C31" s="22">
        <v>1.1499999999999999</v>
      </c>
      <c r="D31" s="23"/>
      <c r="E31" s="24">
        <f t="shared" si="0"/>
        <v>208656759495.43863</v>
      </c>
      <c r="F31" s="25">
        <f t="shared" si="1"/>
        <v>1.8973665961010275E-2</v>
      </c>
      <c r="G31" s="25">
        <f t="shared" si="2"/>
        <v>2.0346989949375803E-2</v>
      </c>
      <c r="H31" s="26">
        <f t="shared" si="3"/>
        <v>1.3733239883655275E-3</v>
      </c>
      <c r="I31" s="27">
        <f t="shared" si="4"/>
        <v>157.99022648335693</v>
      </c>
      <c r="J31" s="27">
        <f t="shared" si="5"/>
        <v>188.14926327056477</v>
      </c>
      <c r="K31" s="28">
        <f t="shared" si="6"/>
        <v>18235.527810489191</v>
      </c>
      <c r="L31" s="3"/>
    </row>
    <row r="32" spans="3:12" x14ac:dyDescent="0.3">
      <c r="C32" s="22">
        <v>1.1599999999999999</v>
      </c>
      <c r="D32" s="23"/>
      <c r="E32" s="24">
        <f t="shared" si="0"/>
        <v>196374042809.75861</v>
      </c>
      <c r="F32" s="25">
        <f t="shared" si="1"/>
        <v>1.8973665961010275E-2</v>
      </c>
      <c r="G32" s="25">
        <f t="shared" si="2"/>
        <v>2.0435263639111679E-2</v>
      </c>
      <c r="H32" s="26">
        <f t="shared" si="3"/>
        <v>1.4615976781014034E-3</v>
      </c>
      <c r="I32" s="27">
        <f t="shared" si="4"/>
        <v>157.99022648335693</v>
      </c>
      <c r="J32" s="27">
        <f t="shared" si="5"/>
        <v>190.19658207964687</v>
      </c>
      <c r="K32" s="28">
        <f t="shared" si="6"/>
        <v>18315.127565786304</v>
      </c>
      <c r="L32" s="3"/>
    </row>
    <row r="33" spans="3:12" x14ac:dyDescent="0.3">
      <c r="C33" s="22">
        <v>1.17</v>
      </c>
      <c r="D33" s="23"/>
      <c r="E33" s="24">
        <f t="shared" si="0"/>
        <v>185535265685.7955</v>
      </c>
      <c r="F33" s="25">
        <f t="shared" si="1"/>
        <v>1.8973665961010275E-2</v>
      </c>
      <c r="G33" s="25">
        <f t="shared" si="2"/>
        <v>2.0523157651784481E-2</v>
      </c>
      <c r="H33" s="26">
        <f t="shared" si="3"/>
        <v>1.5494916907742053E-3</v>
      </c>
      <c r="I33" s="27">
        <f t="shared" si="4"/>
        <v>157.99022648335693</v>
      </c>
      <c r="J33" s="27">
        <f t="shared" si="5"/>
        <v>192.24831801975071</v>
      </c>
      <c r="K33" s="28">
        <f t="shared" si="6"/>
        <v>18394.899059137537</v>
      </c>
      <c r="L33" s="3"/>
    </row>
    <row r="34" spans="3:12" x14ac:dyDescent="0.3">
      <c r="C34" s="22">
        <v>1.18</v>
      </c>
      <c r="D34" s="23"/>
      <c r="E34" s="24">
        <f t="shared" si="0"/>
        <v>175899787393.08743</v>
      </c>
      <c r="F34" s="25">
        <f t="shared" si="1"/>
        <v>1.8973665961010275E-2</v>
      </c>
      <c r="G34" s="25">
        <f t="shared" si="2"/>
        <v>2.0610676844781198E-2</v>
      </c>
      <c r="H34" s="26">
        <f t="shared" si="3"/>
        <v>1.6370108837709223E-3</v>
      </c>
      <c r="I34" s="27">
        <f t="shared" si="4"/>
        <v>157.99022648335693</v>
      </c>
      <c r="J34" s="27">
        <f t="shared" si="5"/>
        <v>194.30444274496799</v>
      </c>
      <c r="K34" s="28">
        <f t="shared" si="6"/>
        <v>18474.841188453989</v>
      </c>
      <c r="L34" s="3"/>
    </row>
    <row r="35" spans="3:12" x14ac:dyDescent="0.3">
      <c r="C35" s="22">
        <v>1.19</v>
      </c>
      <c r="D35" s="23"/>
      <c r="E35" s="24">
        <f t="shared" si="0"/>
        <v>167277628075.87622</v>
      </c>
      <c r="F35" s="25">
        <f t="shared" si="1"/>
        <v>1.8973665961010275E-2</v>
      </c>
      <c r="G35" s="25">
        <f t="shared" si="2"/>
        <v>2.0697825972792409E-2</v>
      </c>
      <c r="H35" s="26">
        <f t="shared" si="3"/>
        <v>1.7241600117821332E-3</v>
      </c>
      <c r="I35" s="27">
        <f t="shared" si="4"/>
        <v>157.99022648335693</v>
      </c>
      <c r="J35" s="27">
        <f t="shared" si="5"/>
        <v>196.36492833023519</v>
      </c>
      <c r="K35" s="28">
        <f t="shared" si="6"/>
        <v>18554.952868009175</v>
      </c>
      <c r="L35" s="3"/>
    </row>
    <row r="36" spans="3:12" x14ac:dyDescent="0.3">
      <c r="C36" s="22">
        <v>1.2</v>
      </c>
      <c r="D36" s="23"/>
      <c r="E36" s="24">
        <f t="shared" si="0"/>
        <v>159516803543.85114</v>
      </c>
      <c r="F36" s="25">
        <f t="shared" si="1"/>
        <v>1.8973665961010275E-2</v>
      </c>
      <c r="G36" s="25">
        <f t="shared" si="2"/>
        <v>2.0784609690826527E-2</v>
      </c>
      <c r="H36" s="26">
        <f t="shared" si="3"/>
        <v>1.8109437298162515E-3</v>
      </c>
      <c r="I36" s="27">
        <f t="shared" si="4"/>
        <v>157.99022648335693</v>
      </c>
      <c r="J36" s="27">
        <f t="shared" si="5"/>
        <v>198.42974726159821</v>
      </c>
      <c r="K36" s="28">
        <f t="shared" si="6"/>
        <v>18635.233028060571</v>
      </c>
      <c r="L36" s="3"/>
    </row>
    <row r="37" spans="3:12" x14ac:dyDescent="0.3">
      <c r="C37" s="22">
        <v>1.21</v>
      </c>
      <c r="D37" s="23"/>
      <c r="E37" s="24">
        <f t="shared" si="0"/>
        <v>152494278693.76764</v>
      </c>
      <c r="F37" s="25">
        <f t="shared" si="1"/>
        <v>1.8973665961010275E-2</v>
      </c>
      <c r="G37" s="25">
        <f t="shared" si="2"/>
        <v>2.0871032557111306E-2</v>
      </c>
      <c r="H37" s="26">
        <f t="shared" si="3"/>
        <v>1.8973665961010307E-3</v>
      </c>
      <c r="I37" s="27">
        <f t="shared" si="4"/>
        <v>157.99022648335693</v>
      </c>
      <c r="J37" s="27">
        <f t="shared" si="5"/>
        <v>200.4988724267827</v>
      </c>
      <c r="K37" s="28">
        <f t="shared" si="6"/>
        <v>18715.680614482942</v>
      </c>
      <c r="L37" s="3"/>
    </row>
    <row r="38" spans="3:12" x14ac:dyDescent="0.3">
      <c r="C38" s="22">
        <v>1.22</v>
      </c>
      <c r="D38" s="23"/>
      <c r="E38" s="24">
        <f t="shared" si="0"/>
        <v>146109388179.41135</v>
      </c>
      <c r="F38" s="25">
        <f t="shared" si="1"/>
        <v>1.8973665961010275E-2</v>
      </c>
      <c r="G38" s="25">
        <f t="shared" si="2"/>
        <v>2.0957099035887577E-2</v>
      </c>
      <c r="H38" s="26">
        <f t="shared" si="3"/>
        <v>1.983433074877302E-3</v>
      </c>
      <c r="I38" s="27">
        <f t="shared" si="4"/>
        <v>157.99022648335693</v>
      </c>
      <c r="J38" s="27">
        <f t="shared" si="5"/>
        <v>202.57227710605184</v>
      </c>
      <c r="K38" s="28">
        <f t="shared" si="6"/>
        <v>18796.294588412926</v>
      </c>
      <c r="L38" s="3"/>
    </row>
    <row r="39" spans="3:12" x14ac:dyDescent="0.3">
      <c r="C39" s="22">
        <v>1.23</v>
      </c>
      <c r="D39" s="23"/>
      <c r="E39" s="24">
        <f t="shared" si="0"/>
        <v>140278973428.24057</v>
      </c>
      <c r="F39" s="25">
        <f t="shared" si="1"/>
        <v>1.8973665961010275E-2</v>
      </c>
      <c r="G39" s="25">
        <f t="shared" si="2"/>
        <v>2.1042813500100215E-2</v>
      </c>
      <c r="H39" s="26">
        <f t="shared" si="3"/>
        <v>2.0691475390899397E-3</v>
      </c>
      <c r="I39" s="27">
        <f t="shared" si="4"/>
        <v>157.99022648335693</v>
      </c>
      <c r="J39" s="27">
        <f t="shared" si="5"/>
        <v>204.64993496335006</v>
      </c>
      <c r="K39" s="28">
        <f t="shared" si="6"/>
        <v>18877.073925904682</v>
      </c>
      <c r="L39" s="3"/>
    </row>
    <row r="40" spans="3:12" x14ac:dyDescent="0.3">
      <c r="C40" s="22">
        <v>1.24</v>
      </c>
      <c r="D40" s="23"/>
      <c r="E40" s="24">
        <f t="shared" si="0"/>
        <v>134933735403.61385</v>
      </c>
      <c r="F40" s="25">
        <f t="shared" si="1"/>
        <v>1.8973665961010275E-2</v>
      </c>
      <c r="G40" s="25">
        <f t="shared" si="2"/>
        <v>2.1128180233990813E-2</v>
      </c>
      <c r="H40" s="26">
        <f t="shared" si="3"/>
        <v>2.1545142729805372E-3</v>
      </c>
      <c r="I40" s="27">
        <f t="shared" si="4"/>
        <v>157.99022648335693</v>
      </c>
      <c r="J40" s="27">
        <f t="shared" si="5"/>
        <v>206.73182003771774</v>
      </c>
      <c r="K40" s="28">
        <f t="shared" si="6"/>
        <v>18958.017617596095</v>
      </c>
      <c r="L40" s="3"/>
    </row>
    <row r="41" spans="3:12" x14ac:dyDescent="0.3">
      <c r="C41" s="22">
        <v>1.25</v>
      </c>
      <c r="D41" s="23"/>
      <c r="E41" s="24">
        <f t="shared" si="0"/>
        <v>130015462703.84529</v>
      </c>
      <c r="F41" s="25">
        <f t="shared" si="1"/>
        <v>1.8973665961010275E-2</v>
      </c>
      <c r="G41" s="25">
        <f t="shared" si="2"/>
        <v>2.1213203435596427E-2</v>
      </c>
      <c r="H41" s="26">
        <f t="shared" si="3"/>
        <v>2.2395374745861514E-3</v>
      </c>
      <c r="I41" s="27">
        <f t="shared" si="4"/>
        <v>157.99022648335693</v>
      </c>
      <c r="J41" s="27">
        <f t="shared" si="5"/>
        <v>208.81790673496008</v>
      </c>
      <c r="K41" s="28">
        <f t="shared" si="6"/>
        <v>19039.12466838488</v>
      </c>
      <c r="L41" s="3"/>
    </row>
    <row r="42" spans="3:12" x14ac:dyDescent="0.3">
      <c r="C42" s="22">
        <v>1.26</v>
      </c>
      <c r="D42" s="23"/>
      <c r="E42" s="24">
        <f t="shared" si="0"/>
        <v>125474899330.48961</v>
      </c>
      <c r="F42" s="25">
        <f t="shared" si="1"/>
        <v>1.8973665961010275E-2</v>
      </c>
      <c r="G42" s="25">
        <f t="shared" si="2"/>
        <v>2.1297887219158616E-2</v>
      </c>
      <c r="H42" s="26">
        <f t="shared" si="3"/>
        <v>2.3242212581483408E-3</v>
      </c>
      <c r="I42" s="27">
        <f t="shared" si="4"/>
        <v>157.99022648335693</v>
      </c>
      <c r="J42" s="27">
        <f t="shared" si="5"/>
        <v>210.90816981957198</v>
      </c>
      <c r="K42" s="28">
        <f t="shared" si="6"/>
        <v>19120.394097114589</v>
      </c>
      <c r="L42" s="3"/>
    </row>
    <row r="43" spans="3:12" x14ac:dyDescent="0.3">
      <c r="C43" s="22">
        <v>1.27</v>
      </c>
      <c r="D43" s="23"/>
      <c r="E43" s="24">
        <f t="shared" si="0"/>
        <v>121270086285.69839</v>
      </c>
      <c r="F43" s="25">
        <f t="shared" si="1"/>
        <v>1.8973665961010275E-2</v>
      </c>
      <c r="G43" s="25">
        <f t="shared" si="2"/>
        <v>2.1382235617446552E-2</v>
      </c>
      <c r="H43" s="26">
        <f t="shared" si="3"/>
        <v>2.4085696564362762E-3</v>
      </c>
      <c r="I43" s="27">
        <f t="shared" si="4"/>
        <v>157.99022648335693</v>
      </c>
      <c r="J43" s="27">
        <f t="shared" si="5"/>
        <v>213.00258440690186</v>
      </c>
      <c r="K43" s="28">
        <f t="shared" si="6"/>
        <v>19201.824936269975</v>
      </c>
      <c r="L43" s="3"/>
    </row>
    <row r="44" spans="3:12" x14ac:dyDescent="0.3">
      <c r="C44" s="22">
        <v>1.28</v>
      </c>
      <c r="D44" s="23"/>
      <c r="E44" s="24">
        <f t="shared" si="0"/>
        <v>117365058541.38579</v>
      </c>
      <c r="F44" s="25">
        <f t="shared" si="1"/>
        <v>1.8973665961010275E-2</v>
      </c>
      <c r="G44" s="25">
        <f t="shared" si="2"/>
        <v>2.146625258399798E-2</v>
      </c>
      <c r="H44" s="26">
        <f t="shared" si="3"/>
        <v>2.4925866229877046E-3</v>
      </c>
      <c r="I44" s="27">
        <f t="shared" si="4"/>
        <v>157.99022648335693</v>
      </c>
      <c r="J44" s="27">
        <f t="shared" si="5"/>
        <v>215.10112595554457</v>
      </c>
      <c r="K44" s="28">
        <f t="shared" si="6"/>
        <v>19283.416231681203</v>
      </c>
      <c r="L44" s="3"/>
    </row>
    <row r="45" spans="3:12" x14ac:dyDescent="0.3">
      <c r="C45" s="22">
        <v>1.29</v>
      </c>
      <c r="D45" s="23"/>
      <c r="E45" s="24">
        <f t="shared" si="0"/>
        <v>113728811600.81078</v>
      </c>
      <c r="F45" s="25">
        <f t="shared" si="1"/>
        <v>1.8973665961010275E-2</v>
      </c>
      <c r="G45" s="25">
        <f t="shared" si="2"/>
        <v>2.1549941995281562E-2</v>
      </c>
      <c r="H45" s="26">
        <f t="shared" si="3"/>
        <v>2.5762760342712861E-3</v>
      </c>
      <c r="I45" s="27">
        <f t="shared" si="4"/>
        <v>157.99022648335693</v>
      </c>
      <c r="J45" s="27">
        <f t="shared" si="5"/>
        <v>217.20377025996214</v>
      </c>
      <c r="K45" s="28">
        <f t="shared" si="6"/>
        <v>19365.167042236961</v>
      </c>
      <c r="L45" s="3"/>
    </row>
    <row r="46" spans="3:12" x14ac:dyDescent="0.3">
      <c r="C46" s="22">
        <v>1.3</v>
      </c>
      <c r="D46" s="23"/>
      <c r="E46" s="24">
        <f t="shared" si="0"/>
        <v>110334474747.68343</v>
      </c>
      <c r="F46" s="25">
        <f t="shared" si="1"/>
        <v>1.8973665961010275E-2</v>
      </c>
      <c r="G46" s="25">
        <f t="shared" si="2"/>
        <v>2.1633307652783935E-2</v>
      </c>
      <c r="H46" s="26">
        <f t="shared" si="3"/>
        <v>2.65964169177366E-3</v>
      </c>
      <c r="I46" s="27">
        <f t="shared" si="4"/>
        <v>157.99022648335693</v>
      </c>
      <c r="J46" s="27">
        <f t="shared" si="5"/>
        <v>219.31049344331336</v>
      </c>
      <c r="K46" s="28">
        <f t="shared" si="6"/>
        <v>19447.076439605655</v>
      </c>
      <c r="L46" s="3"/>
    </row>
    <row r="47" spans="3:12" x14ac:dyDescent="0.3">
      <c r="C47" s="22">
        <v>1.31</v>
      </c>
      <c r="D47" s="23"/>
      <c r="E47" s="24">
        <f t="shared" si="0"/>
        <v>107158644311.42892</v>
      </c>
      <c r="F47" s="25">
        <f t="shared" si="1"/>
        <v>1.8973665961010275E-2</v>
      </c>
      <c r="G47" s="25">
        <f t="shared" si="2"/>
        <v>2.171635328502463E-2</v>
      </c>
      <c r="H47" s="26">
        <f t="shared" si="3"/>
        <v>2.7426873240143541E-3</v>
      </c>
      <c r="I47" s="27">
        <f t="shared" si="4"/>
        <v>157.99022648335693</v>
      </c>
      <c r="J47" s="27">
        <f t="shared" si="5"/>
        <v>221.42127195049619</v>
      </c>
      <c r="K47" s="28">
        <f t="shared" si="6"/>
        <v>19529.143507964924</v>
      </c>
      <c r="L47" s="3"/>
    </row>
    <row r="48" spans="3:12" x14ac:dyDescent="0.3">
      <c r="C48" s="22">
        <v>1.32</v>
      </c>
      <c r="D48" s="23"/>
      <c r="E48" s="24">
        <f t="shared" si="0"/>
        <v>104180841945.07645</v>
      </c>
      <c r="F48" s="25">
        <f t="shared" si="1"/>
        <v>1.8973665961010275E-2</v>
      </c>
      <c r="G48" s="25">
        <f t="shared" si="2"/>
        <v>2.1799082549501938E-2</v>
      </c>
      <c r="H48" s="26">
        <f t="shared" si="3"/>
        <v>2.8254165884916624E-3</v>
      </c>
      <c r="I48" s="27">
        <f t="shared" si="4"/>
        <v>157.99022648335693</v>
      </c>
      <c r="J48" s="27">
        <f t="shared" si="5"/>
        <v>223.53608254138638</v>
      </c>
      <c r="K48" s="28">
        <f t="shared" si="6"/>
        <v>19611.367343738737</v>
      </c>
      <c r="L48" s="3"/>
    </row>
    <row r="49" spans="3:12" x14ac:dyDescent="0.3">
      <c r="C49" s="22">
        <v>1.33</v>
      </c>
      <c r="D49" s="23"/>
      <c r="E49" s="24">
        <f t="shared" si="0"/>
        <v>101383071397.9529</v>
      </c>
      <c r="F49" s="25">
        <f t="shared" si="1"/>
        <v>1.8973665961010275E-2</v>
      </c>
      <c r="G49" s="25">
        <f t="shared" si="2"/>
        <v>2.1881499034572562E-2</v>
      </c>
      <c r="H49" s="26">
        <f t="shared" si="3"/>
        <v>2.9078330735622868E-3</v>
      </c>
      <c r="I49" s="27">
        <f t="shared" si="4"/>
        <v>157.99022648335693</v>
      </c>
      <c r="J49" s="27">
        <f t="shared" si="5"/>
        <v>225.6549022842683</v>
      </c>
      <c r="K49" s="28">
        <f t="shared" si="6"/>
        <v>19693.747055341984</v>
      </c>
      <c r="L49" s="3"/>
    </row>
    <row r="50" spans="3:12" x14ac:dyDescent="0.3">
      <c r="C50" s="22">
        <v>1.34</v>
      </c>
      <c r="D50" s="23"/>
      <c r="E50" s="24">
        <f t="shared" si="0"/>
        <v>98749453504.842178</v>
      </c>
      <c r="F50" s="25">
        <f t="shared" si="1"/>
        <v>1.8973665961010275E-2</v>
      </c>
      <c r="G50" s="25">
        <f t="shared" si="2"/>
        <v>2.1963606261267754E-2</v>
      </c>
      <c r="H50" s="26">
        <f t="shared" si="3"/>
        <v>2.9899403002574786E-3</v>
      </c>
      <c r="I50" s="27">
        <f t="shared" si="4"/>
        <v>157.99022648335693</v>
      </c>
      <c r="J50" s="27">
        <f t="shared" si="5"/>
        <v>227.77770854945206</v>
      </c>
      <c r="K50" s="28">
        <f t="shared" si="6"/>
        <v>19776.281762932329</v>
      </c>
      <c r="L50" s="3"/>
    </row>
    <row r="51" spans="3:12" x14ac:dyDescent="0.3">
      <c r="C51" s="22">
        <v>1.35</v>
      </c>
      <c r="D51" s="23"/>
      <c r="E51" s="24">
        <f t="shared" si="0"/>
        <v>96265923748.321777</v>
      </c>
      <c r="F51" s="25">
        <f t="shared" si="1"/>
        <v>1.8973665961010275E-2</v>
      </c>
      <c r="G51" s="25">
        <f t="shared" si="2"/>
        <v>2.2045407685048604E-2</v>
      </c>
      <c r="H51" s="26">
        <f t="shared" si="3"/>
        <v>3.0717417240383287E-3</v>
      </c>
      <c r="I51" s="27">
        <f t="shared" si="4"/>
        <v>157.99022648335693</v>
      </c>
      <c r="J51" s="27">
        <f t="shared" si="5"/>
        <v>229.9044790030691</v>
      </c>
      <c r="K51" s="28">
        <f t="shared" si="6"/>
        <v>19858.970598168959</v>
      </c>
      <c r="L51" s="3"/>
    </row>
    <row r="52" spans="3:12" x14ac:dyDescent="0.3">
      <c r="C52" s="22">
        <v>1.36</v>
      </c>
      <c r="D52" s="23"/>
      <c r="E52" s="24">
        <f t="shared" si="0"/>
        <v>93919980227.274826</v>
      </c>
      <c r="F52" s="25">
        <f t="shared" si="1"/>
        <v>1.8973665961010275E-2</v>
      </c>
      <c r="G52" s="25">
        <f t="shared" si="2"/>
        <v>2.2126906697502932E-2</v>
      </c>
      <c r="H52" s="26">
        <f t="shared" si="3"/>
        <v>3.1532407364926567E-3</v>
      </c>
      <c r="I52" s="27">
        <f t="shared" si="4"/>
        <v>157.99022648335693</v>
      </c>
      <c r="J52" s="27">
        <f t="shared" si="5"/>
        <v>232.03519160104082</v>
      </c>
      <c r="K52" s="28">
        <f t="shared" si="6"/>
        <v>19941.812703978099</v>
      </c>
      <c r="L52" s="3"/>
    </row>
    <row r="53" spans="3:12" x14ac:dyDescent="0.3">
      <c r="C53" s="22">
        <v>1.37</v>
      </c>
      <c r="D53" s="23"/>
      <c r="E53" s="24">
        <f t="shared" si="0"/>
        <v>91700472495.278381</v>
      </c>
      <c r="F53" s="25">
        <f t="shared" si="1"/>
        <v>1.8973665961010275E-2</v>
      </c>
      <c r="G53" s="25">
        <f t="shared" si="2"/>
        <v>2.2208106627986095E-2</v>
      </c>
      <c r="H53" s="26">
        <f t="shared" si="3"/>
        <v>3.2344406669758199E-3</v>
      </c>
      <c r="I53" s="27">
        <f t="shared" si="4"/>
        <v>157.99022648335693</v>
      </c>
      <c r="J53" s="27">
        <f t="shared" si="5"/>
        <v>234.16982458321274</v>
      </c>
      <c r="K53" s="28">
        <f t="shared" si="6"/>
        <v>20024.807234324944</v>
      </c>
      <c r="L53" s="3"/>
    </row>
    <row r="54" spans="3:12" x14ac:dyDescent="0.3">
      <c r="C54" s="22">
        <v>1.38</v>
      </c>
      <c r="D54" s="23"/>
      <c r="E54" s="24">
        <f t="shared" si="0"/>
        <v>89597423740.209137</v>
      </c>
      <c r="F54" s="25">
        <f t="shared" si="1"/>
        <v>1.8973665961010275E-2</v>
      </c>
      <c r="G54" s="25">
        <f t="shared" si="2"/>
        <v>2.2289010745208053E-2</v>
      </c>
      <c r="H54" s="26">
        <f t="shared" si="3"/>
        <v>3.3153447841977775E-3</v>
      </c>
      <c r="I54" s="27">
        <f t="shared" si="4"/>
        <v>157.99022648335693</v>
      </c>
      <c r="J54" s="27">
        <f t="shared" si="5"/>
        <v>236.30835646765132</v>
      </c>
      <c r="K54" s="28">
        <f t="shared" si="6"/>
        <v>20107.953353991914</v>
      </c>
      <c r="L54" s="3"/>
    </row>
    <row r="55" spans="3:12" x14ac:dyDescent="0.3">
      <c r="C55" s="22">
        <v>1.39</v>
      </c>
      <c r="D55" s="23"/>
      <c r="E55" s="24">
        <f t="shared" si="0"/>
        <v>87601880320.750748</v>
      </c>
      <c r="F55" s="25">
        <f t="shared" si="1"/>
        <v>1.8973665961010275E-2</v>
      </c>
      <c r="G55" s="25">
        <f t="shared" si="2"/>
        <v>2.23696222587687E-2</v>
      </c>
      <c r="H55" s="26">
        <f t="shared" si="3"/>
        <v>3.3959562977584241E-3</v>
      </c>
      <c r="I55" s="27">
        <f t="shared" si="4"/>
        <v>157.99022648335693</v>
      </c>
      <c r="J55" s="27">
        <f t="shared" si="5"/>
        <v>238.4507660450912</v>
      </c>
      <c r="K55" s="28">
        <f t="shared" si="6"/>
        <v>20191.250238362776</v>
      </c>
      <c r="L55" s="3"/>
    </row>
    <row r="56" spans="3:12" x14ac:dyDescent="0.3">
      <c r="C56" s="22">
        <v>1.4</v>
      </c>
      <c r="D56" s="23"/>
      <c r="E56" s="24">
        <f t="shared" si="0"/>
        <v>85705783872.346146</v>
      </c>
      <c r="F56" s="25">
        <f t="shared" si="1"/>
        <v>1.8973665961010275E-2</v>
      </c>
      <c r="G56" s="25">
        <f t="shared" si="2"/>
        <v>2.2449944320643647E-2</v>
      </c>
      <c r="H56" s="26">
        <f t="shared" si="3"/>
        <v>3.476278359633371E-3</v>
      </c>
      <c r="I56" s="27">
        <f t="shared" si="4"/>
        <v>157.99022648335693</v>
      </c>
      <c r="J56" s="27">
        <f t="shared" si="5"/>
        <v>240.59703237353898</v>
      </c>
      <c r="K56" s="28">
        <f t="shared" si="6"/>
        <v>20274.697073212825</v>
      </c>
      <c r="L56" s="3"/>
    </row>
    <row r="57" spans="3:12" x14ac:dyDescent="0.3">
      <c r="C57" s="22">
        <v>1.41</v>
      </c>
      <c r="D57" s="23"/>
      <c r="E57" s="24">
        <f t="shared" si="0"/>
        <v>83901862129.279495</v>
      </c>
      <c r="F57" s="25">
        <f t="shared" si="1"/>
        <v>1.8973665961010275E-2</v>
      </c>
      <c r="G57" s="25">
        <f t="shared" si="2"/>
        <v>2.2529980026622303E-2</v>
      </c>
      <c r="H57" s="26">
        <f t="shared" si="3"/>
        <v>3.5563140656120276E-3</v>
      </c>
      <c r="I57" s="27">
        <f t="shared" si="4"/>
        <v>157.99022648335693</v>
      </c>
      <c r="J57" s="27">
        <f t="shared" si="5"/>
        <v>242.74713477301734</v>
      </c>
      <c r="K57" s="28">
        <f t="shared" si="6"/>
        <v>20358.293054504546</v>
      </c>
      <c r="L57" s="3"/>
    </row>
    <row r="58" spans="3:12" x14ac:dyDescent="0.3">
      <c r="C58" s="22">
        <v>1.42</v>
      </c>
      <c r="D58" s="23"/>
      <c r="E58" s="24">
        <f t="shared" si="0"/>
        <v>82183535343.535431</v>
      </c>
      <c r="F58" s="25">
        <f t="shared" si="1"/>
        <v>1.8973665961010275E-2</v>
      </c>
      <c r="G58" s="25">
        <f t="shared" si="2"/>
        <v>2.2609732417700121E-2</v>
      </c>
      <c r="H58" s="26">
        <f t="shared" si="3"/>
        <v>3.636066456689846E-3</v>
      </c>
      <c r="I58" s="27">
        <f t="shared" si="4"/>
        <v>157.99022648335693</v>
      </c>
      <c r="J58" s="27">
        <f t="shared" si="5"/>
        <v>244.90105282044894</v>
      </c>
      <c r="K58" s="28">
        <f t="shared" si="6"/>
        <v>20442.037388188688</v>
      </c>
      <c r="L58" s="3"/>
    </row>
    <row r="59" spans="3:12" x14ac:dyDescent="0.3">
      <c r="C59" s="22">
        <v>1.43</v>
      </c>
      <c r="D59" s="23"/>
      <c r="E59" s="24">
        <f t="shared" si="0"/>
        <v>80544835761.426743</v>
      </c>
      <c r="F59" s="25">
        <f t="shared" si="1"/>
        <v>1.8973665961010275E-2</v>
      </c>
      <c r="G59" s="25">
        <f t="shared" si="2"/>
        <v>2.2689204481426844E-2</v>
      </c>
      <c r="H59" s="26">
        <f t="shared" si="3"/>
        <v>3.7155385204165683E-3</v>
      </c>
      <c r="I59" s="27">
        <f t="shared" si="4"/>
        <v>157.99022648335693</v>
      </c>
      <c r="J59" s="27">
        <f t="shared" si="5"/>
        <v>247.05876634467737</v>
      </c>
      <c r="K59" s="28">
        <f t="shared" si="6"/>
        <v>20525.929290010688</v>
      </c>
      <c r="L59" s="3"/>
    </row>
    <row r="60" spans="3:12" x14ac:dyDescent="0.3">
      <c r="C60" s="22">
        <v>1.44</v>
      </c>
      <c r="D60" s="23"/>
      <c r="E60" s="24">
        <f t="shared" si="0"/>
        <v>78980338080.623032</v>
      </c>
      <c r="F60" s="25">
        <f t="shared" si="1"/>
        <v>1.8973665961010275E-2</v>
      </c>
      <c r="G60" s="25">
        <f t="shared" si="2"/>
        <v>2.276839915321233E-2</v>
      </c>
      <c r="H60" s="26">
        <f t="shared" si="3"/>
        <v>3.7947331922020544E-3</v>
      </c>
      <c r="I60" s="27">
        <f t="shared" si="4"/>
        <v>157.99022648335693</v>
      </c>
      <c r="J60" s="27">
        <f t="shared" si="5"/>
        <v>249.22025542162007</v>
      </c>
      <c r="K60" s="28">
        <f t="shared" si="6"/>
        <v>20609.967985322219</v>
      </c>
      <c r="L60" s="3"/>
    </row>
    <row r="61" spans="3:12" x14ac:dyDescent="0.3">
      <c r="C61" s="22">
        <v>1.45</v>
      </c>
      <c r="D61" s="23"/>
      <c r="E61" s="24">
        <f t="shared" si="0"/>
        <v>77485099179.516907</v>
      </c>
      <c r="F61" s="25">
        <f t="shared" si="1"/>
        <v>1.8973665961010275E-2</v>
      </c>
      <c r="G61" s="25">
        <f t="shared" si="2"/>
        <v>2.2847319317591725E-2</v>
      </c>
      <c r="H61" s="26">
        <f t="shared" si="3"/>
        <v>3.8736533565814496E-3</v>
      </c>
      <c r="I61" s="27">
        <f t="shared" si="4"/>
        <v>157.99022648335693</v>
      </c>
      <c r="J61" s="27">
        <f t="shared" si="5"/>
        <v>251.38550036954115</v>
      </c>
      <c r="K61" s="28">
        <f t="shared" si="6"/>
        <v>20694.152708897393</v>
      </c>
      <c r="L61" s="3"/>
    </row>
    <row r="62" spans="3:12" x14ac:dyDescent="0.3">
      <c r="C62" s="22">
        <v>1.46</v>
      </c>
      <c r="D62" s="23"/>
      <c r="E62" s="24">
        <f t="shared" si="0"/>
        <v>76054605707.925674</v>
      </c>
      <c r="F62" s="25">
        <f t="shared" si="1"/>
        <v>1.8973665961010275E-2</v>
      </c>
      <c r="G62" s="25">
        <f t="shared" si="2"/>
        <v>2.2925967809451362E-2</v>
      </c>
      <c r="H62" s="26">
        <f t="shared" si="3"/>
        <v>3.9523018484410866E-3</v>
      </c>
      <c r="I62" s="27">
        <f t="shared" si="4"/>
        <v>157.99022648335693</v>
      </c>
      <c r="J62" s="27">
        <f t="shared" si="5"/>
        <v>253.55448174445621</v>
      </c>
      <c r="K62" s="28">
        <f t="shared" si="6"/>
        <v>20778.482704754089</v>
      </c>
      <c r="L62" s="3"/>
    </row>
    <row r="63" spans="3:12" x14ac:dyDescent="0.3">
      <c r="C63" s="22">
        <v>1.47</v>
      </c>
      <c r="D63" s="23"/>
      <c r="E63" s="24">
        <f t="shared" si="0"/>
        <v>74684728368.290085</v>
      </c>
      <c r="F63" s="25">
        <f t="shared" si="1"/>
        <v>1.8973665961010275E-2</v>
      </c>
      <c r="G63" s="25">
        <f t="shared" si="2"/>
        <v>2.3004347415216977E-2</v>
      </c>
      <c r="H63" s="26">
        <f t="shared" si="3"/>
        <v>4.0306814542067013E-3</v>
      </c>
      <c r="I63" s="27">
        <f t="shared" si="4"/>
        <v>157.99022648335693</v>
      </c>
      <c r="J63" s="27">
        <f t="shared" si="5"/>
        <v>255.72718033564615</v>
      </c>
      <c r="K63" s="28">
        <f t="shared" si="6"/>
        <v>20862.957225979553</v>
      </c>
      <c r="L63" s="3"/>
    </row>
    <row r="64" spans="3:12" x14ac:dyDescent="0.3">
      <c r="C64" s="22">
        <v>1.48</v>
      </c>
      <c r="D64" s="23"/>
      <c r="E64" s="24">
        <f t="shared" si="0"/>
        <v>73371681911.676697</v>
      </c>
      <c r="F64" s="25">
        <f t="shared" si="1"/>
        <v>1.8973665961010275E-2</v>
      </c>
      <c r="G64" s="25">
        <f t="shared" si="2"/>
        <v>2.308246087400561E-2</v>
      </c>
      <c r="H64" s="26">
        <f t="shared" si="3"/>
        <v>4.1087949129953345E-3</v>
      </c>
      <c r="I64" s="27">
        <f t="shared" si="4"/>
        <v>157.99022648335693</v>
      </c>
      <c r="J64" s="27">
        <f t="shared" si="5"/>
        <v>257.90357716129216</v>
      </c>
      <c r="K64" s="28">
        <f t="shared" si="6"/>
        <v>20947.57553456067</v>
      </c>
      <c r="L64" s="3"/>
    </row>
    <row r="65" spans="3:12" x14ac:dyDescent="0.3">
      <c r="C65" s="22">
        <v>1.49</v>
      </c>
      <c r="D65" s="23"/>
      <c r="E65" s="24">
        <f t="shared" si="0"/>
        <v>72111990032.18367</v>
      </c>
      <c r="F65" s="25">
        <f t="shared" si="1"/>
        <v>1.8973665961010275E-2</v>
      </c>
      <c r="G65" s="25">
        <f t="shared" si="2"/>
        <v>2.3160310878742537E-2</v>
      </c>
      <c r="H65" s="26">
        <f t="shared" si="3"/>
        <v>4.1866449177322615E-3</v>
      </c>
      <c r="I65" s="27">
        <f t="shared" si="4"/>
        <v>157.99022648335693</v>
      </c>
      <c r="J65" s="27">
        <f t="shared" si="5"/>
        <v>260.08365346421681</v>
      </c>
      <c r="K65" s="28">
        <f t="shared" si="6"/>
        <v>21032.336901218379</v>
      </c>
      <c r="L65" s="3"/>
    </row>
    <row r="66" spans="3:12" x14ac:dyDescent="0.3">
      <c r="C66" s="22">
        <v>1.5</v>
      </c>
      <c r="D66" s="23"/>
      <c r="E66" s="24">
        <f t="shared" si="0"/>
        <v>70902454473.976486</v>
      </c>
      <c r="F66" s="25">
        <f t="shared" si="1"/>
        <v>1.8973665961010275E-2</v>
      </c>
      <c r="G66" s="25">
        <f t="shared" si="2"/>
        <v>2.3237900077244498E-2</v>
      </c>
      <c r="H66" s="26">
        <f t="shared" si="3"/>
        <v>4.2642341162342223E-3</v>
      </c>
      <c r="I66" s="27">
        <f t="shared" si="4"/>
        <v>157.99022648335693</v>
      </c>
      <c r="J66" s="27">
        <f t="shared" si="5"/>
        <v>262.2673907077351</v>
      </c>
      <c r="K66" s="28">
        <f t="shared" si="6"/>
        <v>21117.24060524637</v>
      </c>
      <c r="L66" s="3"/>
    </row>
    <row r="67" spans="3:12" x14ac:dyDescent="0.3">
      <c r="C67" s="22">
        <v>1.51</v>
      </c>
      <c r="D67" s="23"/>
      <c r="E67" s="24">
        <f t="shared" si="0"/>
        <v>69740127772.7491</v>
      </c>
      <c r="F67" s="25">
        <f t="shared" si="1"/>
        <v>1.8973665961010275E-2</v>
      </c>
      <c r="G67" s="25">
        <f t="shared" si="2"/>
        <v>2.3315231073270538E-2</v>
      </c>
      <c r="H67" s="26">
        <f t="shared" si="3"/>
        <v>4.3415651122602622E-3</v>
      </c>
      <c r="I67" s="27">
        <f t="shared" si="4"/>
        <v>157.99022648335693</v>
      </c>
      <c r="J67" s="27">
        <f t="shared" si="5"/>
        <v>264.4547705716098</v>
      </c>
      <c r="K67" s="28">
        <f t="shared" si="6"/>
        <v>21202.285934353822</v>
      </c>
      <c r="L67" s="3"/>
    </row>
    <row r="68" spans="3:12" x14ac:dyDescent="0.3">
      <c r="C68" s="22">
        <v>1.52</v>
      </c>
      <c r="D68" s="23"/>
      <c r="E68" s="24">
        <f t="shared" si="0"/>
        <v>68622289142.364876</v>
      </c>
      <c r="F68" s="25">
        <f t="shared" si="1"/>
        <v>1.8973665961010275E-2</v>
      </c>
      <c r="G68" s="25">
        <f t="shared" si="2"/>
        <v>2.3392306427541514E-2</v>
      </c>
      <c r="H68" s="26">
        <f t="shared" si="3"/>
        <v>4.4186404665312387E-3</v>
      </c>
      <c r="I68" s="27">
        <f t="shared" si="4"/>
        <v>157.99022648335693</v>
      </c>
      <c r="J68" s="27">
        <f t="shared" si="5"/>
        <v>266.64577494810385</v>
      </c>
      <c r="K68" s="28">
        <f t="shared" si="6"/>
        <v>21287.472184511906</v>
      </c>
      <c r="L68" s="3"/>
    </row>
    <row r="69" spans="3:12" x14ac:dyDescent="0.3">
      <c r="C69" s="22">
        <v>1.53</v>
      </c>
      <c r="D69" s="23"/>
      <c r="E69" s="24">
        <f t="shared" si="0"/>
        <v>67546423091.274879</v>
      </c>
      <c r="F69" s="25">
        <f t="shared" si="1"/>
        <v>1.8973665961010275E-2</v>
      </c>
      <c r="G69" s="25">
        <f t="shared" si="2"/>
        <v>2.3469128658729535E-2</v>
      </c>
      <c r="H69" s="26">
        <f t="shared" si="3"/>
        <v>4.4954626977192595E-3</v>
      </c>
      <c r="I69" s="27">
        <f t="shared" si="4"/>
        <v>157.99022648335693</v>
      </c>
      <c r="J69" s="27">
        <f t="shared" si="5"/>
        <v>268.84038593813426</v>
      </c>
      <c r="K69" s="28">
        <f t="shared" si="6"/>
        <v>21372.798659804292</v>
      </c>
      <c r="L69" s="3"/>
    </row>
    <row r="70" spans="3:12" x14ac:dyDescent="0.3">
      <c r="C70" s="22">
        <v>1.54</v>
      </c>
      <c r="D70" s="23"/>
      <c r="E70" s="24">
        <f t="shared" si="0"/>
        <v>66510200414.857124</v>
      </c>
      <c r="F70" s="25">
        <f t="shared" si="1"/>
        <v>1.8973665961010275E-2</v>
      </c>
      <c r="G70" s="25">
        <f t="shared" si="2"/>
        <v>2.3545700244418301E-2</v>
      </c>
      <c r="H70" s="26">
        <f t="shared" si="3"/>
        <v>4.5720342834080253E-3</v>
      </c>
      <c r="I70" s="27">
        <f t="shared" si="4"/>
        <v>157.99022648335693</v>
      </c>
      <c r="J70" s="27">
        <f t="shared" si="5"/>
        <v>271.03858584751816</v>
      </c>
      <c r="K70" s="28">
        <f t="shared" si="6"/>
        <v>21458.264672281137</v>
      </c>
      <c r="L70" s="3"/>
    </row>
    <row r="71" spans="3:12" x14ac:dyDescent="0.3">
      <c r="C71" s="22">
        <v>1.55</v>
      </c>
      <c r="D71" s="23"/>
      <c r="E71" s="24">
        <f t="shared" si="0"/>
        <v>65511461261.286232</v>
      </c>
      <c r="F71" s="25">
        <f t="shared" si="1"/>
        <v>1.8973665961010275E-2</v>
      </c>
      <c r="G71" s="25">
        <f t="shared" si="2"/>
        <v>2.3622023622035433E-2</v>
      </c>
      <c r="H71" s="26">
        <f t="shared" si="3"/>
        <v>4.648357661025157E-3</v>
      </c>
      <c r="I71" s="27">
        <f t="shared" si="4"/>
        <v>157.99022648335693</v>
      </c>
      <c r="J71" s="27">
        <f t="shared" si="5"/>
        <v>273.24035718331135</v>
      </c>
      <c r="K71" s="28">
        <f t="shared" si="6"/>
        <v>21543.869541816777</v>
      </c>
      <c r="L71" s="3"/>
    </row>
    <row r="72" spans="3:12" x14ac:dyDescent="0.3">
      <c r="C72" s="22">
        <v>1.56</v>
      </c>
      <c r="D72" s="23"/>
      <c r="E72" s="24">
        <f t="shared" si="0"/>
        <v>64548200011.744431</v>
      </c>
      <c r="F72" s="25">
        <f t="shared" si="1"/>
        <v>1.8973665961010275E-2</v>
      </c>
      <c r="G72" s="25">
        <f t="shared" si="2"/>
        <v>2.3698101189757799E-2</v>
      </c>
      <c r="H72" s="26">
        <f t="shared" si="3"/>
        <v>4.7244352287475234E-3</v>
      </c>
      <c r="I72" s="27">
        <f t="shared" si="4"/>
        <v>157.99022648335693</v>
      </c>
      <c r="J72" s="27">
        <f t="shared" si="5"/>
        <v>275.4456826502323</v>
      </c>
      <c r="K72" s="28">
        <f t="shared" si="6"/>
        <v>21629.612595970662</v>
      </c>
      <c r="L72" s="3"/>
    </row>
    <row r="73" spans="3:12" x14ac:dyDescent="0.3">
      <c r="C73" s="22">
        <v>1.57</v>
      </c>
      <c r="D73" s="23"/>
      <c r="E73" s="24">
        <f t="shared" si="0"/>
        <v>63618551752.160767</v>
      </c>
      <c r="F73" s="25">
        <f t="shared" si="1"/>
        <v>1.8973665961010275E-2</v>
      </c>
      <c r="G73" s="25">
        <f t="shared" si="2"/>
        <v>2.3773935307390737E-2</v>
      </c>
      <c r="H73" s="26">
        <f t="shared" si="3"/>
        <v>4.8002693463804619E-3</v>
      </c>
      <c r="I73" s="27">
        <f t="shared" si="4"/>
        <v>157.99022648335693</v>
      </c>
      <c r="J73" s="27">
        <f t="shared" si="5"/>
        <v>277.6545451471784</v>
      </c>
      <c r="K73" s="28">
        <f t="shared" si="6"/>
        <v>21715.493169851929</v>
      </c>
      <c r="L73" s="3"/>
    </row>
    <row r="74" spans="3:12" x14ac:dyDescent="0.3">
      <c r="C74" s="22">
        <v>1.58</v>
      </c>
      <c r="D74" s="23"/>
      <c r="E74" s="24">
        <f t="shared" si="0"/>
        <v>62720780144.398102</v>
      </c>
      <c r="F74" s="25">
        <f t="shared" si="1"/>
        <v>1.8973665961010275E-2</v>
      </c>
      <c r="G74" s="25">
        <f t="shared" si="2"/>
        <v>2.3849528297222151E-2</v>
      </c>
      <c r="H74" s="26">
        <f t="shared" si="3"/>
        <v>4.875862336211876E-3</v>
      </c>
      <c r="I74" s="27">
        <f t="shared" si="4"/>
        <v>157.99022648335693</v>
      </c>
      <c r="J74" s="27">
        <f t="shared" si="5"/>
        <v>279.86692776382034</v>
      </c>
      <c r="K74" s="28">
        <f t="shared" si="6"/>
        <v>21801.510605986969</v>
      </c>
      <c r="L74" s="3"/>
    </row>
    <row r="75" spans="3:12" x14ac:dyDescent="0.3">
      <c r="C75" s="22">
        <v>1.59</v>
      </c>
      <c r="D75" s="23"/>
      <c r="E75" s="24">
        <f t="shared" si="0"/>
        <v>61853266530.853554</v>
      </c>
      <c r="F75" s="25">
        <f t="shared" si="1"/>
        <v>1.8973665961010275E-2</v>
      </c>
      <c r="G75" s="25">
        <f t="shared" si="2"/>
        <v>2.3924882444852264E-2</v>
      </c>
      <c r="H75" s="26">
        <f t="shared" si="3"/>
        <v>4.9512164838419886E-3</v>
      </c>
      <c r="I75" s="27">
        <f t="shared" si="4"/>
        <v>157.99022648335693</v>
      </c>
      <c r="J75" s="27">
        <f t="shared" si="5"/>
        <v>282.08281377727837</v>
      </c>
      <c r="K75" s="28">
        <f t="shared" si="6"/>
        <v>21887.664254190218</v>
      </c>
      <c r="L75" s="3"/>
    </row>
    <row r="76" spans="3:12" x14ac:dyDescent="0.3">
      <c r="C76" s="22">
        <v>1.6</v>
      </c>
      <c r="D76" s="23"/>
      <c r="E76" s="24">
        <f t="shared" si="0"/>
        <v>61014500128.574005</v>
      </c>
      <c r="F76" s="25">
        <f t="shared" si="1"/>
        <v>1.8973665961010275E-2</v>
      </c>
      <c r="G76" s="25">
        <f t="shared" si="2"/>
        <v>2.4E-2</v>
      </c>
      <c r="H76" s="26">
        <f t="shared" si="3"/>
        <v>5.026334038989725E-3</v>
      </c>
      <c r="I76" s="27">
        <f t="shared" si="4"/>
        <v>157.99022648335693</v>
      </c>
      <c r="J76" s="27">
        <f t="shared" si="5"/>
        <v>284.30218664887781</v>
      </c>
      <c r="K76" s="28">
        <f t="shared" si="6"/>
        <v>21973.953471437999</v>
      </c>
      <c r="L76" s="3"/>
    </row>
    <row r="77" spans="3:12" x14ac:dyDescent="0.3">
      <c r="C77" s="22">
        <v>1.61</v>
      </c>
      <c r="D77" s="23"/>
      <c r="E77" s="24">
        <f t="shared" si="0"/>
        <v>60203069187.861931</v>
      </c>
      <c r="F77" s="25">
        <f t="shared" si="1"/>
        <v>1.8973665961010275E-2</v>
      </c>
      <c r="G77" s="25">
        <f t="shared" si="2"/>
        <v>2.4074883177286656E-2</v>
      </c>
      <c r="H77" s="26">
        <f t="shared" si="3"/>
        <v>5.1012172162763804E-3</v>
      </c>
      <c r="I77" s="27">
        <f t="shared" si="4"/>
        <v>157.99022648335693</v>
      </c>
      <c r="J77" s="27">
        <f t="shared" si="5"/>
        <v>286.52503002098194</v>
      </c>
      <c r="K77" s="28">
        <f t="shared" si="6"/>
        <v>22060.377621745407</v>
      </c>
      <c r="L77" s="3"/>
    </row>
    <row r="78" spans="3:12" x14ac:dyDescent="0.3">
      <c r="C78" s="22">
        <v>1.62</v>
      </c>
      <c r="D78" s="23"/>
      <c r="E78" s="24">
        <f t="shared" si="0"/>
        <v>59417653006.478172</v>
      </c>
      <c r="F78" s="25">
        <f t="shared" si="1"/>
        <v>1.8973665961010275E-2</v>
      </c>
      <c r="G78" s="25">
        <f t="shared" si="2"/>
        <v>2.4149534156997728E-2</v>
      </c>
      <c r="H78" s="26">
        <f t="shared" si="3"/>
        <v>5.1758681959874521E-3</v>
      </c>
      <c r="I78" s="27">
        <f t="shared" si="4"/>
        <v>157.99022648335693</v>
      </c>
      <c r="J78" s="27">
        <f t="shared" si="5"/>
        <v>288.75132771389582</v>
      </c>
      <c r="K78" s="28">
        <f t="shared" si="6"/>
        <v>22146.936076045902</v>
      </c>
      <c r="L78" s="3"/>
    </row>
    <row r="79" spans="3:12" x14ac:dyDescent="0.3">
      <c r="C79" s="22">
        <v>1.63</v>
      </c>
      <c r="D79" s="23"/>
      <c r="E79" s="24">
        <f t="shared" si="0"/>
        <v>58657014704.375435</v>
      </c>
      <c r="F79" s="25">
        <f t="shared" si="1"/>
        <v>1.8973665961010275E-2</v>
      </c>
      <c r="G79" s="25">
        <f t="shared" si="2"/>
        <v>2.4223955085823617E-2</v>
      </c>
      <c r="H79" s="26">
        <f t="shared" si="3"/>
        <v>5.250289124813342E-3</v>
      </c>
      <c r="I79" s="27">
        <f t="shared" si="4"/>
        <v>157.99022648335693</v>
      </c>
      <c r="J79" s="27">
        <f t="shared" si="5"/>
        <v>290.98106372284303</v>
      </c>
      <c r="K79" s="28">
        <f t="shared" si="6"/>
        <v>22233.628212073767</v>
      </c>
      <c r="L79" s="3"/>
    </row>
    <row r="80" spans="3:12" x14ac:dyDescent="0.3">
      <c r="C80" s="22">
        <v>1.64</v>
      </c>
      <c r="D80" s="23"/>
      <c r="E80" s="24">
        <f t="shared" si="0"/>
        <v>57919994675.781235</v>
      </c>
      <c r="F80" s="25">
        <f t="shared" si="1"/>
        <v>1.8973665961010275E-2</v>
      </c>
      <c r="G80" s="25">
        <f t="shared" si="2"/>
        <v>2.4298148077579906E-2</v>
      </c>
      <c r="H80" s="26">
        <f t="shared" si="3"/>
        <v>5.3244821165696309E-3</v>
      </c>
      <c r="I80" s="27">
        <f t="shared" si="4"/>
        <v>157.99022648335693</v>
      </c>
      <c r="J80" s="27">
        <f t="shared" si="5"/>
        <v>293.21422221501314</v>
      </c>
      <c r="K80" s="28">
        <f t="shared" si="6"/>
        <v>22320.453414249343</v>
      </c>
      <c r="L80" s="3"/>
    </row>
    <row r="81" spans="3:12" x14ac:dyDescent="0.3">
      <c r="C81" s="22">
        <v>1.65</v>
      </c>
      <c r="D81" s="23"/>
      <c r="E81" s="24">
        <f t="shared" ref="E81:E144" si="7">$I$11*POWER($F$11,((2-$D$11)/2))*((1+0.3*POWER(C81,((2-$D$11)/2)))/(POWER(C81,$D$11)-1))</f>
        <v>57205504645.684601</v>
      </c>
      <c r="F81" s="25">
        <f t="shared" ref="F81:F144" si="8">($G$11/$E$11)*POWER($F$11,$D$11)</f>
        <v>1.8973665961010275E-2</v>
      </c>
      <c r="G81" s="25">
        <f t="shared" ref="G81:G144" si="9">F81*POWER(C81,$D$11)</f>
        <v>2.4372115213907881E-2</v>
      </c>
      <c r="H81" s="26">
        <f t="shared" ref="H81:H144" si="10">G81-F81</f>
        <v>5.3984492528976052E-3</v>
      </c>
      <c r="I81" s="27">
        <f t="shared" ref="I81:I144" si="11">$J$11*POWER((G81-H81),$K$11)</f>
        <v>157.99022648335693</v>
      </c>
      <c r="J81" s="27">
        <f t="shared" ref="J81:J144" si="12">$J$11*POWER(G81,$K$11)</f>
        <v>295.45078752667513</v>
      </c>
      <c r="K81" s="28">
        <f t="shared" ref="K81:K144" si="13">$C$11*(0.36*J81+0.64*I81)</f>
        <v>22407.41107356676</v>
      </c>
      <c r="L81" s="3"/>
    </row>
    <row r="82" spans="3:12" x14ac:dyDescent="0.3">
      <c r="C82" s="22">
        <v>1.66</v>
      </c>
      <c r="D82" s="23"/>
      <c r="E82" s="24">
        <f t="shared" si="7"/>
        <v>56512522266.624268</v>
      </c>
      <c r="F82" s="25">
        <f t="shared" si="8"/>
        <v>1.8973665961010275E-2</v>
      </c>
      <c r="G82" s="25">
        <f t="shared" si="9"/>
        <v>2.4445858544956036E-2</v>
      </c>
      <c r="H82" s="26">
        <f t="shared" si="10"/>
        <v>5.4721925839457605E-3</v>
      </c>
      <c r="I82" s="27">
        <f t="shared" si="11"/>
        <v>157.99022648335693</v>
      </c>
      <c r="J82" s="27">
        <f t="shared" si="12"/>
        <v>297.69074416035863</v>
      </c>
      <c r="K82" s="28">
        <f t="shared" si="13"/>
        <v>22494.500587484377</v>
      </c>
      <c r="L82" s="3"/>
    </row>
    <row r="83" spans="3:12" x14ac:dyDescent="0.3">
      <c r="C83" s="22">
        <v>1.67</v>
      </c>
      <c r="D83" s="23"/>
      <c r="E83" s="24">
        <f t="shared" si="7"/>
        <v>55840086199.329605</v>
      </c>
      <c r="F83" s="25">
        <f t="shared" si="8"/>
        <v>1.8973665961010275E-2</v>
      </c>
      <c r="G83" s="25">
        <f t="shared" si="9"/>
        <v>2.4519380090043057E-2</v>
      </c>
      <c r="H83" s="26">
        <f t="shared" si="10"/>
        <v>5.5457141290327812E-3</v>
      </c>
      <c r="I83" s="27">
        <f t="shared" si="11"/>
        <v>157.99022648335693</v>
      </c>
      <c r="J83" s="27">
        <f t="shared" si="12"/>
        <v>299.93407678209559</v>
      </c>
      <c r="K83" s="28">
        <f t="shared" si="13"/>
        <v>22581.721359817508</v>
      </c>
      <c r="L83" s="3"/>
    </row>
    <row r="84" spans="3:12" x14ac:dyDescent="0.3">
      <c r="C84" s="22">
        <v>1.68</v>
      </c>
      <c r="D84" s="23"/>
      <c r="E84" s="24">
        <f t="shared" si="7"/>
        <v>55187291627.406044</v>
      </c>
      <c r="F84" s="25">
        <f t="shared" si="8"/>
        <v>1.8973665961010275E-2</v>
      </c>
      <c r="G84" s="25">
        <f t="shared" si="9"/>
        <v>2.4592681838303033E-2</v>
      </c>
      <c r="H84" s="26">
        <f t="shared" si="10"/>
        <v>5.6190158772927573E-3</v>
      </c>
      <c r="I84" s="27">
        <f t="shared" si="11"/>
        <v>157.99022648335693</v>
      </c>
      <c r="J84" s="27">
        <f t="shared" si="12"/>
        <v>302.18077021872745</v>
      </c>
      <c r="K84" s="28">
        <f t="shared" si="13"/>
        <v>22669.072800633756</v>
      </c>
      <c r="L84" s="3"/>
    </row>
    <row r="85" spans="3:12" x14ac:dyDescent="0.3">
      <c r="C85" s="22">
        <v>1.69</v>
      </c>
      <c r="D85" s="23"/>
      <c r="E85" s="24">
        <f t="shared" si="7"/>
        <v>54553286162.032494</v>
      </c>
      <c r="F85" s="25">
        <f t="shared" si="8"/>
        <v>1.8973665961010275E-2</v>
      </c>
      <c r="G85" s="25">
        <f t="shared" si="9"/>
        <v>2.4665765749313361E-2</v>
      </c>
      <c r="H85" s="26">
        <f t="shared" si="10"/>
        <v>5.6920997883030851E-3</v>
      </c>
      <c r="I85" s="27">
        <f t="shared" si="11"/>
        <v>157.99022648335693</v>
      </c>
      <c r="J85" s="27">
        <f t="shared" si="12"/>
        <v>304.43080945526816</v>
      </c>
      <c r="K85" s="28">
        <f t="shared" si="13"/>
        <v>22756.554326150457</v>
      </c>
      <c r="L85" s="3"/>
    </row>
    <row r="86" spans="3:12" x14ac:dyDescent="0.3">
      <c r="C86" s="22">
        <v>1.7</v>
      </c>
      <c r="D86" s="23"/>
      <c r="E86" s="24">
        <f t="shared" si="7"/>
        <v>53937266097.669891</v>
      </c>
      <c r="F86" s="25">
        <f t="shared" si="8"/>
        <v>1.8973665961010275E-2</v>
      </c>
      <c r="G86" s="25">
        <f t="shared" si="9"/>
        <v>2.4738633753705962E-2</v>
      </c>
      <c r="H86" s="26">
        <f t="shared" si="10"/>
        <v>5.7649677926956862E-3</v>
      </c>
      <c r="I86" s="27">
        <f t="shared" si="11"/>
        <v>157.99022648335693</v>
      </c>
      <c r="J86" s="27">
        <f t="shared" si="12"/>
        <v>306.68417963233202</v>
      </c>
      <c r="K86" s="28">
        <f t="shared" si="13"/>
        <v>22844.165358634698</v>
      </c>
      <c r="L86" s="3"/>
    </row>
    <row r="87" spans="3:12" x14ac:dyDescent="0.3">
      <c r="C87" s="22">
        <v>1.71</v>
      </c>
      <c r="D87" s="23"/>
      <c r="E87" s="24">
        <f t="shared" si="7"/>
        <v>53338472984.174309</v>
      </c>
      <c r="F87" s="25">
        <f t="shared" si="8"/>
        <v>1.8973665961010275E-2</v>
      </c>
      <c r="G87" s="25">
        <f t="shared" si="9"/>
        <v>2.4811287753762398E-2</v>
      </c>
      <c r="H87" s="26">
        <f t="shared" si="10"/>
        <v>5.8376217927521221E-3</v>
      </c>
      <c r="I87" s="27">
        <f t="shared" si="11"/>
        <v>157.99022648335693</v>
      </c>
      <c r="J87" s="27">
        <f t="shared" si="12"/>
        <v>308.94086604361257</v>
      </c>
      <c r="K87" s="28">
        <f t="shared" si="13"/>
        <v>22931.905326305292</v>
      </c>
      <c r="L87" s="3"/>
    </row>
    <row r="88" spans="3:12" x14ac:dyDescent="0.3">
      <c r="C88" s="22">
        <v>1.72</v>
      </c>
      <c r="D88" s="23"/>
      <c r="E88" s="24">
        <f t="shared" si="7"/>
        <v>52756190484.554131</v>
      </c>
      <c r="F88" s="25">
        <f t="shared" si="8"/>
        <v>1.8973665961010275E-2</v>
      </c>
      <c r="G88" s="25">
        <f t="shared" si="9"/>
        <v>2.4883729623993264E-2</v>
      </c>
      <c r="H88" s="26">
        <f t="shared" si="10"/>
        <v>5.9100636629829881E-3</v>
      </c>
      <c r="I88" s="27">
        <f t="shared" si="11"/>
        <v>157.99022648335693</v>
      </c>
      <c r="J88" s="27">
        <f t="shared" si="12"/>
        <v>311.20085413341798</v>
      </c>
      <c r="K88" s="28">
        <f t="shared" si="13"/>
        <v>23019.77366323692</v>
      </c>
      <c r="L88" s="3"/>
    </row>
    <row r="89" spans="3:12" x14ac:dyDescent="0.3">
      <c r="C89" s="22">
        <v>1.73</v>
      </c>
      <c r="D89" s="23"/>
      <c r="E89" s="24">
        <f t="shared" si="7"/>
        <v>52189741490.980675</v>
      </c>
      <c r="F89" s="25">
        <f t="shared" si="8"/>
        <v>1.8973665961010275E-2</v>
      </c>
      <c r="G89" s="25">
        <f t="shared" si="9"/>
        <v>2.4955961211702505E-2</v>
      </c>
      <c r="H89" s="26">
        <f t="shared" si="10"/>
        <v>5.9822952506922294E-3</v>
      </c>
      <c r="I89" s="27">
        <f t="shared" si="11"/>
        <v>157.99022648335693</v>
      </c>
      <c r="J89" s="27">
        <f t="shared" si="12"/>
        <v>313.46412949426457</v>
      </c>
      <c r="K89" s="28">
        <f t="shared" si="13"/>
        <v>23107.76980926664</v>
      </c>
      <c r="L89" s="3"/>
    </row>
    <row r="90" spans="3:12" x14ac:dyDescent="0.3">
      <c r="C90" s="22">
        <v>1.74</v>
      </c>
      <c r="D90" s="23"/>
      <c r="E90" s="24">
        <f t="shared" si="7"/>
        <v>51638485474.623497</v>
      </c>
      <c r="F90" s="25">
        <f t="shared" si="8"/>
        <v>1.8973665961010275E-2</v>
      </c>
      <c r="G90" s="25">
        <f t="shared" si="9"/>
        <v>2.502798433753705E-2</v>
      </c>
      <c r="H90" s="26">
        <f t="shared" si="10"/>
        <v>6.0543183765267745E-3</v>
      </c>
      <c r="I90" s="27">
        <f t="shared" si="11"/>
        <v>157.99022648335693</v>
      </c>
      <c r="J90" s="27">
        <f t="shared" si="12"/>
        <v>315.73067786451509</v>
      </c>
      <c r="K90" s="28">
        <f t="shared" si="13"/>
        <v>23195.89320990198</v>
      </c>
      <c r="L90" s="3"/>
    </row>
    <row r="91" spans="3:12" x14ac:dyDescent="0.3">
      <c r="C91" s="22">
        <v>1.75</v>
      </c>
      <c r="D91" s="23"/>
      <c r="E91" s="24">
        <f t="shared" si="7"/>
        <v>51101816047.487236</v>
      </c>
      <c r="F91" s="25">
        <f t="shared" si="8"/>
        <v>1.8973665961010275E-2</v>
      </c>
      <c r="G91" s="25">
        <f t="shared" si="9"/>
        <v>2.5099800796022267E-2</v>
      </c>
      <c r="H91" s="26">
        <f t="shared" si="10"/>
        <v>6.1261348350119919E-3</v>
      </c>
      <c r="I91" s="27">
        <f t="shared" si="11"/>
        <v>157.99022648335693</v>
      </c>
      <c r="J91" s="27">
        <f t="shared" si="12"/>
        <v>318.00048512607418</v>
      </c>
      <c r="K91" s="28">
        <f t="shared" si="13"/>
        <v>23284.143316231395</v>
      </c>
      <c r="L91" s="3"/>
    </row>
    <row r="92" spans="3:12" x14ac:dyDescent="0.3">
      <c r="C92" s="22">
        <v>1.76</v>
      </c>
      <c r="D92" s="23"/>
      <c r="E92" s="24">
        <f t="shared" si="7"/>
        <v>50579158716.723747</v>
      </c>
      <c r="F92" s="25">
        <f t="shared" si="8"/>
        <v>1.8973665961010275E-2</v>
      </c>
      <c r="G92" s="25">
        <f t="shared" si="9"/>
        <v>2.5171412356083635E-2</v>
      </c>
      <c r="H92" s="26">
        <f t="shared" si="10"/>
        <v>6.1977463950733599E-3</v>
      </c>
      <c r="I92" s="27">
        <f t="shared" si="11"/>
        <v>157.99022648335693</v>
      </c>
      <c r="J92" s="27">
        <f t="shared" si="12"/>
        <v>320.27353730213247</v>
      </c>
      <c r="K92" s="28">
        <f t="shared" si="13"/>
        <v>23372.51958483654</v>
      </c>
      <c r="L92" s="3"/>
    </row>
    <row r="93" spans="3:12" x14ac:dyDescent="0.3">
      <c r="C93" s="22">
        <v>1.77</v>
      </c>
      <c r="D93" s="23"/>
      <c r="E93" s="24">
        <f t="shared" si="7"/>
        <v>50069968813.921898</v>
      </c>
      <c r="F93" s="25">
        <f t="shared" si="8"/>
        <v>1.8973665961010275E-2</v>
      </c>
      <c r="G93" s="25">
        <f t="shared" si="9"/>
        <v>2.5242820761555158E-2</v>
      </c>
      <c r="H93" s="26">
        <f t="shared" si="10"/>
        <v>6.2691548005448829E-3</v>
      </c>
      <c r="I93" s="27">
        <f t="shared" si="11"/>
        <v>157.99022648335693</v>
      </c>
      <c r="J93" s="27">
        <f t="shared" si="12"/>
        <v>322.54982055495361</v>
      </c>
      <c r="K93" s="28">
        <f t="shared" si="13"/>
        <v>23461.021477706228</v>
      </c>
      <c r="L93" s="3"/>
    </row>
    <row r="94" spans="3:12" x14ac:dyDescent="0.3">
      <c r="C94" s="22">
        <v>1.78</v>
      </c>
      <c r="D94" s="23"/>
      <c r="E94" s="24">
        <f t="shared" si="7"/>
        <v>49573729583.673035</v>
      </c>
      <c r="F94" s="25">
        <f t="shared" si="8"/>
        <v>1.8973665961010275E-2</v>
      </c>
      <c r="G94" s="25">
        <f t="shared" si="9"/>
        <v>2.5314027731674783E-2</v>
      </c>
      <c r="H94" s="26">
        <f t="shared" si="10"/>
        <v>6.3403617706645071E-3</v>
      </c>
      <c r="I94" s="27">
        <f t="shared" si="11"/>
        <v>157.99022648335693</v>
      </c>
      <c r="J94" s="27">
        <f t="shared" si="12"/>
        <v>324.82932118371446</v>
      </c>
      <c r="K94" s="28">
        <f t="shared" si="13"/>
        <v>23549.648462152451</v>
      </c>
      <c r="L94" s="3"/>
    </row>
    <row r="95" spans="3:12" x14ac:dyDescent="0.3">
      <c r="C95" s="22">
        <v>1.79</v>
      </c>
      <c r="D95" s="23"/>
      <c r="E95" s="24">
        <f t="shared" si="7"/>
        <v>49089950417.29821</v>
      </c>
      <c r="F95" s="25">
        <f t="shared" si="8"/>
        <v>1.8973665961010275E-2</v>
      </c>
      <c r="G95" s="25">
        <f t="shared" si="9"/>
        <v>2.5385034961567413E-2</v>
      </c>
      <c r="H95" s="26">
        <f t="shared" si="10"/>
        <v>6.4113690005571378E-3</v>
      </c>
      <c r="I95" s="27">
        <f t="shared" si="11"/>
        <v>157.99022648335693</v>
      </c>
      <c r="J95" s="27">
        <f t="shared" si="12"/>
        <v>327.11202562238896</v>
      </c>
      <c r="K95" s="28">
        <f t="shared" si="13"/>
        <v>23638.400010728114</v>
      </c>
      <c r="L95" s="3"/>
    </row>
    <row r="96" spans="3:12" x14ac:dyDescent="0.3">
      <c r="C96" s="22">
        <v>1.8</v>
      </c>
      <c r="D96" s="23"/>
      <c r="E96" s="24">
        <f t="shared" si="7"/>
        <v>48618165219.037117</v>
      </c>
      <c r="F96" s="25">
        <f t="shared" si="8"/>
        <v>1.8973665961010275E-2</v>
      </c>
      <c r="G96" s="25">
        <f t="shared" si="9"/>
        <v>2.5455844122715711E-2</v>
      </c>
      <c r="H96" s="26">
        <f t="shared" si="10"/>
        <v>6.4821781617054354E-3</v>
      </c>
      <c r="I96" s="27">
        <f t="shared" si="11"/>
        <v>157.99022648335693</v>
      </c>
      <c r="J96" s="27">
        <f t="shared" si="12"/>
        <v>329.39792043767272</v>
      </c>
      <c r="K96" s="28">
        <f t="shared" si="13"/>
        <v>23727.275601146346</v>
      </c>
      <c r="L96" s="3"/>
    </row>
    <row r="97" spans="3:12" x14ac:dyDescent="0.3">
      <c r="C97" s="22">
        <v>1.81</v>
      </c>
      <c r="D97" s="23"/>
      <c r="E97" s="24">
        <f t="shared" si="7"/>
        <v>48157930893.250595</v>
      </c>
      <c r="F97" s="25">
        <f t="shared" si="8"/>
        <v>1.8973665961010275E-2</v>
      </c>
      <c r="G97" s="25">
        <f t="shared" si="9"/>
        <v>2.5526456863419179E-2</v>
      </c>
      <c r="H97" s="26">
        <f t="shared" si="10"/>
        <v>6.5527909024089039E-3</v>
      </c>
      <c r="I97" s="27">
        <f t="shared" si="11"/>
        <v>157.99022648335693</v>
      </c>
      <c r="J97" s="27">
        <f t="shared" si="12"/>
        <v>331.68699232695849</v>
      </c>
      <c r="K97" s="28">
        <f t="shared" si="13"/>
        <v>23816.274716201777</v>
      </c>
      <c r="L97" s="3"/>
    </row>
    <row r="98" spans="3:12" x14ac:dyDescent="0.3">
      <c r="C98" s="22">
        <v>1.82</v>
      </c>
      <c r="D98" s="23"/>
      <c r="E98" s="24">
        <f t="shared" si="7"/>
        <v>47708825942.307198</v>
      </c>
      <c r="F98" s="25">
        <f t="shared" si="8"/>
        <v>1.8973665961010275E-2</v>
      </c>
      <c r="G98" s="25">
        <f t="shared" si="9"/>
        <v>2.5596874809241853E-2</v>
      </c>
      <c r="H98" s="26">
        <f t="shared" si="10"/>
        <v>6.6232088482315772E-3</v>
      </c>
      <c r="I98" s="27">
        <f t="shared" si="11"/>
        <v>157.99022648335693</v>
      </c>
      <c r="J98" s="27">
        <f t="shared" si="12"/>
        <v>333.97922811634243</v>
      </c>
      <c r="K98" s="28">
        <f t="shared" si="13"/>
        <v>23905.396843693023</v>
      </c>
      <c r="L98" s="3"/>
    </row>
    <row r="99" spans="3:12" x14ac:dyDescent="0.3">
      <c r="C99" s="22">
        <v>1.83</v>
      </c>
      <c r="D99" s="23"/>
      <c r="E99" s="24">
        <f t="shared" si="7"/>
        <v>47270449165.819138</v>
      </c>
      <c r="F99" s="25">
        <f t="shared" si="8"/>
        <v>1.8973665961010275E-2</v>
      </c>
      <c r="G99" s="25">
        <f t="shared" si="9"/>
        <v>2.5667099563448929E-2</v>
      </c>
      <c r="H99" s="26">
        <f t="shared" si="10"/>
        <v>6.6934336024386532E-3</v>
      </c>
      <c r="I99" s="27">
        <f t="shared" si="11"/>
        <v>157.99022648335693</v>
      </c>
      <c r="J99" s="27">
        <f t="shared" si="12"/>
        <v>336.27461475868648</v>
      </c>
      <c r="K99" s="28">
        <f t="shared" si="13"/>
        <v>23994.641476347362</v>
      </c>
      <c r="L99" s="3"/>
    </row>
    <row r="100" spans="3:12" x14ac:dyDescent="0.3">
      <c r="C100" s="22">
        <v>1.84</v>
      </c>
      <c r="D100" s="23"/>
      <c r="E100" s="24">
        <f t="shared" si="7"/>
        <v>46842418452.781952</v>
      </c>
      <c r="F100" s="25">
        <f t="shared" si="8"/>
        <v>1.8973665961010275E-2</v>
      </c>
      <c r="G100" s="25">
        <f t="shared" si="9"/>
        <v>2.573713270743266E-2</v>
      </c>
      <c r="H100" s="26">
        <f t="shared" si="10"/>
        <v>6.7634667464223849E-3</v>
      </c>
      <c r="I100" s="27">
        <f t="shared" si="11"/>
        <v>157.99022648335693</v>
      </c>
      <c r="J100" s="27">
        <f t="shared" si="12"/>
        <v>338.5731393317032</v>
      </c>
      <c r="K100" s="28">
        <f t="shared" si="13"/>
        <v>24084.008111746251</v>
      </c>
      <c r="L100" s="3"/>
    </row>
    <row r="101" spans="3:12" x14ac:dyDescent="0.3">
      <c r="C101" s="22">
        <v>1.85</v>
      </c>
      <c r="D101" s="23"/>
      <c r="E101" s="24">
        <f t="shared" si="7"/>
        <v>46424369658.967354</v>
      </c>
      <c r="F101" s="25">
        <f t="shared" si="8"/>
        <v>1.8973665961010275E-2</v>
      </c>
      <c r="G101" s="25">
        <f t="shared" si="9"/>
        <v>2.5806975801127879E-2</v>
      </c>
      <c r="H101" s="26">
        <f t="shared" si="10"/>
        <v>6.8333098401176032E-3</v>
      </c>
      <c r="I101" s="27">
        <f t="shared" si="11"/>
        <v>157.99022648335693</v>
      </c>
      <c r="J101" s="27">
        <f t="shared" si="12"/>
        <v>340.87478903609588</v>
      </c>
      <c r="K101" s="28">
        <f t="shared" si="13"/>
        <v>24173.49625225304</v>
      </c>
      <c r="L101" s="3"/>
    </row>
    <row r="102" spans="3:12" x14ac:dyDescent="0.3">
      <c r="C102" s="22">
        <v>1.86</v>
      </c>
      <c r="D102" s="23"/>
      <c r="E102" s="24">
        <f t="shared" si="7"/>
        <v>46015955562.630302</v>
      </c>
      <c r="F102" s="25">
        <f t="shared" si="8"/>
        <v>1.8973665961010275E-2</v>
      </c>
      <c r="G102" s="25">
        <f t="shared" si="9"/>
        <v>2.5876630383417389E-2</v>
      </c>
      <c r="H102" s="26">
        <f t="shared" si="10"/>
        <v>6.9029644224071138E-3</v>
      </c>
      <c r="I102" s="27">
        <f t="shared" si="11"/>
        <v>157.99022648335693</v>
      </c>
      <c r="J102" s="27">
        <f t="shared" si="12"/>
        <v>343.17955119372431</v>
      </c>
      <c r="K102" s="28">
        <f t="shared" si="13"/>
        <v>24263.105404941631</v>
      </c>
      <c r="L102" s="3"/>
    </row>
    <row r="103" spans="3:12" x14ac:dyDescent="0.3">
      <c r="C103" s="22">
        <v>1.87</v>
      </c>
      <c r="D103" s="23"/>
      <c r="E103" s="24">
        <f t="shared" si="7"/>
        <v>45616844892.229225</v>
      </c>
      <c r="F103" s="25">
        <f t="shared" si="8"/>
        <v>1.8973665961010275E-2</v>
      </c>
      <c r="G103" s="25">
        <f t="shared" si="9"/>
        <v>2.5946097972527588E-2</v>
      </c>
      <c r="H103" s="26">
        <f t="shared" si="10"/>
        <v>6.972432011517312E-3</v>
      </c>
      <c r="I103" s="27">
        <f t="shared" si="11"/>
        <v>157.99022648335693</v>
      </c>
      <c r="J103" s="27">
        <f t="shared" si="12"/>
        <v>345.48741324581528</v>
      </c>
      <c r="K103" s="28">
        <f t="shared" si="13"/>
        <v>24352.83508152693</v>
      </c>
      <c r="L103" s="3"/>
    </row>
    <row r="104" spans="3:12" x14ac:dyDescent="0.3">
      <c r="C104" s="22">
        <v>1.88</v>
      </c>
      <c r="D104" s="23"/>
      <c r="E104" s="24">
        <f t="shared" si="7"/>
        <v>45226721420.43145</v>
      </c>
      <c r="F104" s="25">
        <f t="shared" si="8"/>
        <v>1.8973665961010275E-2</v>
      </c>
      <c r="G104" s="25">
        <f t="shared" si="9"/>
        <v>2.6015380066414559E-2</v>
      </c>
      <c r="H104" s="26">
        <f t="shared" si="10"/>
        <v>7.0417141054042835E-3</v>
      </c>
      <c r="I104" s="27">
        <f t="shared" si="11"/>
        <v>157.99022648335693</v>
      </c>
      <c r="J104" s="27">
        <f t="shared" si="12"/>
        <v>347.79836275120203</v>
      </c>
      <c r="K104" s="28">
        <f t="shared" si="13"/>
        <v>24442.684798296366</v>
      </c>
      <c r="L104" s="3"/>
    </row>
    <row r="105" spans="3:12" x14ac:dyDescent="0.3">
      <c r="C105" s="22">
        <v>1.89</v>
      </c>
      <c r="D105" s="23"/>
      <c r="E105" s="24">
        <f t="shared" si="7"/>
        <v>44845283119.190323</v>
      </c>
      <c r="F105" s="25">
        <f t="shared" si="8"/>
        <v>1.8973665961010275E-2</v>
      </c>
      <c r="G105" s="25">
        <f t="shared" si="9"/>
        <v>2.608447814314099E-2</v>
      </c>
      <c r="H105" s="26">
        <f t="shared" si="10"/>
        <v>7.1108121821307144E-3</v>
      </c>
      <c r="I105" s="27">
        <f t="shared" si="11"/>
        <v>157.99022648335693</v>
      </c>
      <c r="J105" s="27">
        <f t="shared" si="12"/>
        <v>350.11238738460804</v>
      </c>
      <c r="K105" s="28">
        <f t="shared" si="13"/>
        <v>24532.654076043193</v>
      </c>
    </row>
    <row r="106" spans="3:12" x14ac:dyDescent="0.3">
      <c r="C106" s="22">
        <v>1.9</v>
      </c>
      <c r="D106" s="23"/>
      <c r="E106" s="24">
        <f t="shared" si="7"/>
        <v>44472241371.144623</v>
      </c>
      <c r="F106" s="25">
        <f t="shared" si="8"/>
        <v>1.8973665961010275E-2</v>
      </c>
      <c r="G106" s="25">
        <f t="shared" si="9"/>
        <v>2.6153393661244039E-2</v>
      </c>
      <c r="H106" s="26">
        <f t="shared" si="10"/>
        <v>7.1797277002337637E-3</v>
      </c>
      <c r="I106" s="27">
        <f t="shared" si="11"/>
        <v>157.99022648335693</v>
      </c>
      <c r="J106" s="27">
        <f t="shared" si="12"/>
        <v>352.42947493495569</v>
      </c>
      <c r="K106" s="28">
        <f t="shared" si="13"/>
        <v>24622.742440000711</v>
      </c>
    </row>
    <row r="107" spans="3:12" x14ac:dyDescent="0.3">
      <c r="C107" s="22">
        <v>1.91</v>
      </c>
      <c r="D107" s="23"/>
      <c r="E107" s="24">
        <f t="shared" si="7"/>
        <v>44107320233.007469</v>
      </c>
      <c r="F107" s="25">
        <f t="shared" si="8"/>
        <v>1.8973665961010275E-2</v>
      </c>
      <c r="G107" s="25">
        <f t="shared" si="9"/>
        <v>2.6222128060094586E-2</v>
      </c>
      <c r="H107" s="26">
        <f t="shared" si="10"/>
        <v>7.2484620990843109E-3</v>
      </c>
      <c r="I107" s="27">
        <f t="shared" si="11"/>
        <v>157.99022648335693</v>
      </c>
      <c r="J107" s="27">
        <f t="shared" si="12"/>
        <v>354.7496133037136</v>
      </c>
      <c r="K107" s="28">
        <f t="shared" si="13"/>
        <v>24712.949419778015</v>
      </c>
    </row>
    <row r="108" spans="3:12" x14ac:dyDescent="0.3">
      <c r="C108" s="22">
        <v>1.92</v>
      </c>
      <c r="D108" s="23"/>
      <c r="E108" s="24">
        <f t="shared" si="7"/>
        <v>43750255746.989594</v>
      </c>
      <c r="F108" s="25">
        <f t="shared" si="8"/>
        <v>1.8973665961010275E-2</v>
      </c>
      <c r="G108" s="25">
        <f t="shared" si="9"/>
        <v>2.6290682760247971E-2</v>
      </c>
      <c r="H108" s="26">
        <f t="shared" si="10"/>
        <v>7.317016799237696E-3</v>
      </c>
      <c r="I108" s="27">
        <f t="shared" si="11"/>
        <v>157.99022648335693</v>
      </c>
      <c r="J108" s="27">
        <f t="shared" si="12"/>
        <v>357.0727905032748</v>
      </c>
      <c r="K108" s="28">
        <f t="shared" si="13"/>
        <v>24803.274549296955</v>
      </c>
    </row>
    <row r="109" spans="3:12" x14ac:dyDescent="0.3">
      <c r="C109" s="22">
        <v>1.93</v>
      </c>
      <c r="D109" s="23"/>
      <c r="E109" s="24">
        <f t="shared" si="7"/>
        <v>43400795296.641319</v>
      </c>
      <c r="F109" s="25">
        <f t="shared" si="8"/>
        <v>1.8973665961010275E-2</v>
      </c>
      <c r="G109" s="25">
        <f t="shared" si="9"/>
        <v>2.6359059163786558E-2</v>
      </c>
      <c r="H109" s="26">
        <f t="shared" si="10"/>
        <v>7.3853932027762824E-3</v>
      </c>
      <c r="I109" s="27">
        <f t="shared" si="11"/>
        <v>157.99022648335693</v>
      </c>
      <c r="J109" s="27">
        <f t="shared" si="12"/>
        <v>359.39899465536655</v>
      </c>
      <c r="K109" s="28">
        <f t="shared" si="13"/>
        <v>24893.717366730281</v>
      </c>
    </row>
    <row r="110" spans="3:12" x14ac:dyDescent="0.3">
      <c r="C110" s="22">
        <v>1.94</v>
      </c>
      <c r="D110" s="23"/>
      <c r="E110" s="24">
        <f t="shared" si="7"/>
        <v>43058697003.805923</v>
      </c>
      <c r="F110" s="25">
        <f t="shared" si="8"/>
        <v>1.8973665961010275E-2</v>
      </c>
      <c r="G110" s="25">
        <f t="shared" si="9"/>
        <v>2.6427258654654284E-2</v>
      </c>
      <c r="H110" s="26">
        <f t="shared" si="10"/>
        <v>7.4535926936440088E-3</v>
      </c>
      <c r="I110" s="27">
        <f t="shared" si="11"/>
        <v>157.99022648335693</v>
      </c>
      <c r="J110" s="27">
        <f t="shared" si="12"/>
        <v>361.7282139894931</v>
      </c>
      <c r="K110" s="28">
        <f t="shared" si="13"/>
        <v>24984.277414441123</v>
      </c>
    </row>
    <row r="111" spans="3:12" x14ac:dyDescent="0.3">
      <c r="C111" s="22">
        <v>1.95</v>
      </c>
      <c r="D111" s="23"/>
      <c r="E111" s="24">
        <f t="shared" si="7"/>
        <v>42723729163.654808</v>
      </c>
      <c r="F111" s="25">
        <f t="shared" si="8"/>
        <v>1.8973665961010275E-2</v>
      </c>
      <c r="G111" s="25">
        <f t="shared" si="9"/>
        <v>2.6495282598983538E-2</v>
      </c>
      <c r="H111" s="26">
        <f t="shared" si="10"/>
        <v>7.5216166379732628E-3</v>
      </c>
      <c r="I111" s="27">
        <f t="shared" si="11"/>
        <v>157.99022648335693</v>
      </c>
      <c r="J111" s="27">
        <f t="shared" si="12"/>
        <v>364.06043684140622</v>
      </c>
      <c r="K111" s="28">
        <f t="shared" si="13"/>
        <v>25074.954238923507</v>
      </c>
    </row>
    <row r="112" spans="3:12" x14ac:dyDescent="0.3">
      <c r="C112" s="22">
        <v>1.96</v>
      </c>
      <c r="D112" s="23"/>
      <c r="E112" s="24">
        <f t="shared" si="7"/>
        <v>42395669715.028625</v>
      </c>
      <c r="F112" s="25">
        <f t="shared" si="8"/>
        <v>1.8973665961010275E-2</v>
      </c>
      <c r="G112" s="25">
        <f t="shared" si="9"/>
        <v>2.6563132345414384E-2</v>
      </c>
      <c r="H112" s="26">
        <f t="shared" si="10"/>
        <v>7.5894663844041088E-3</v>
      </c>
      <c r="I112" s="27">
        <f t="shared" si="11"/>
        <v>157.99022648335693</v>
      </c>
      <c r="J112" s="27">
        <f t="shared" si="12"/>
        <v>366.39565165160269</v>
      </c>
      <c r="K112" s="28">
        <f t="shared" si="13"/>
        <v>25165.747390743945</v>
      </c>
    </row>
    <row r="113" spans="3:11" x14ac:dyDescent="0.3">
      <c r="C113" s="22">
        <v>1.97</v>
      </c>
      <c r="D113" s="23"/>
      <c r="E113" s="24">
        <f t="shared" si="7"/>
        <v>42074305743.535667</v>
      </c>
      <c r="F113" s="25">
        <f t="shared" si="8"/>
        <v>1.8973665961010275E-2</v>
      </c>
      <c r="G113" s="25">
        <f t="shared" si="9"/>
        <v>2.6630809225406574E-2</v>
      </c>
      <c r="H113" s="26">
        <f t="shared" si="10"/>
        <v>7.6571432643962982E-3</v>
      </c>
      <c r="I113" s="27">
        <f t="shared" si="11"/>
        <v>157.99022648335693</v>
      </c>
      <c r="J113" s="27">
        <f t="shared" si="12"/>
        <v>368.73384696385961</v>
      </c>
      <c r="K113" s="28">
        <f t="shared" si="13"/>
        <v>25256.656424484492</v>
      </c>
    </row>
    <row r="114" spans="3:11" x14ac:dyDescent="0.3">
      <c r="C114" s="22">
        <v>1.98</v>
      </c>
      <c r="D114" s="23"/>
      <c r="E114" s="24">
        <f t="shared" si="7"/>
        <v>41759433015.068596</v>
      </c>
      <c r="F114" s="25">
        <f t="shared" si="8"/>
        <v>1.8973665961010275E-2</v>
      </c>
      <c r="G114" s="25">
        <f t="shared" si="9"/>
        <v>2.6698314553544388E-2</v>
      </c>
      <c r="H114" s="26">
        <f t="shared" si="10"/>
        <v>7.7246485925341127E-3</v>
      </c>
      <c r="I114" s="27">
        <f t="shared" si="11"/>
        <v>157.99022648335693</v>
      </c>
      <c r="J114" s="27">
        <f t="shared" si="12"/>
        <v>371.07501142378658</v>
      </c>
      <c r="K114" s="28">
        <f t="shared" si="13"/>
        <v>25347.680898686453</v>
      </c>
    </row>
    <row r="115" spans="3:11" x14ac:dyDescent="0.3">
      <c r="C115" s="22">
        <v>1.99</v>
      </c>
      <c r="D115" s="23"/>
      <c r="E115" s="24">
        <f t="shared" si="7"/>
        <v>41450855537.588531</v>
      </c>
      <c r="F115" s="25">
        <f t="shared" si="8"/>
        <v>1.8973665961010275E-2</v>
      </c>
      <c r="G115" s="25">
        <f t="shared" si="9"/>
        <v>2.6765649627834554E-2</v>
      </c>
      <c r="H115" s="26">
        <f t="shared" si="10"/>
        <v>7.7919836668242787E-3</v>
      </c>
      <c r="I115" s="27">
        <f t="shared" si="11"/>
        <v>157.99022648335693</v>
      </c>
      <c r="J115" s="27">
        <f t="shared" si="12"/>
        <v>373.41913377741349</v>
      </c>
      <c r="K115" s="28">
        <f t="shared" si="13"/>
        <v>25438.820375795469</v>
      </c>
    </row>
    <row r="116" spans="3:11" x14ac:dyDescent="0.3">
      <c r="C116" s="22">
        <v>2</v>
      </c>
      <c r="D116" s="23"/>
      <c r="E116" s="24">
        <f t="shared" si="7"/>
        <v>41148385149.197891</v>
      </c>
      <c r="F116" s="25">
        <f t="shared" si="8"/>
        <v>1.8973665961010275E-2</v>
      </c>
      <c r="G116" s="25">
        <f t="shared" si="9"/>
        <v>2.6832815729997479E-2</v>
      </c>
      <c r="H116" s="26">
        <f t="shared" si="10"/>
        <v>7.8591497689872031E-3</v>
      </c>
      <c r="I116" s="27">
        <f t="shared" si="11"/>
        <v>157.99022648335693</v>
      </c>
      <c r="J116" s="27">
        <f t="shared" si="12"/>
        <v>375.76620286979897</v>
      </c>
      <c r="K116" s="28">
        <f t="shared" si="13"/>
        <v>25530.074422107416</v>
      </c>
    </row>
    <row r="117" spans="3:11" x14ac:dyDescent="0.3">
      <c r="C117" s="22">
        <v>2.0099999999999998</v>
      </c>
      <c r="D117" s="23"/>
      <c r="E117" s="24">
        <f t="shared" si="7"/>
        <v>40851841130.680199</v>
      </c>
      <c r="F117" s="25">
        <f t="shared" si="8"/>
        <v>1.8973665961010275E-2</v>
      </c>
      <c r="G117" s="25">
        <f t="shared" si="9"/>
        <v>2.6899814125751872E-2</v>
      </c>
      <c r="H117" s="26">
        <f t="shared" si="10"/>
        <v>7.9261481647415963E-3</v>
      </c>
      <c r="I117" s="27">
        <f t="shared" si="11"/>
        <v>157.99022648335693</v>
      </c>
      <c r="J117" s="27">
        <f t="shared" si="12"/>
        <v>378.116207643672</v>
      </c>
      <c r="K117" s="28">
        <f t="shared" si="13"/>
        <v>25621.442607715599</v>
      </c>
    </row>
    <row r="118" spans="3:11" x14ac:dyDescent="0.3">
      <c r="C118" s="22">
        <v>2.02</v>
      </c>
      <c r="D118" s="23"/>
      <c r="E118" s="24">
        <f t="shared" si="7"/>
        <v>40561049840.827766</v>
      </c>
      <c r="F118" s="25">
        <f t="shared" si="8"/>
        <v>1.8973665961010275E-2</v>
      </c>
      <c r="G118" s="25">
        <f t="shared" si="9"/>
        <v>2.6966646065093077E-2</v>
      </c>
      <c r="H118" s="26">
        <f t="shared" si="10"/>
        <v>7.9929801040828016E-3</v>
      </c>
      <c r="I118" s="27">
        <f t="shared" si="11"/>
        <v>157.99022648335693</v>
      </c>
      <c r="J118" s="27">
        <f t="shared" si="12"/>
        <v>380.46913713809016</v>
      </c>
      <c r="K118" s="28">
        <f t="shared" si="13"/>
        <v>25712.924506458578</v>
      </c>
    </row>
    <row r="119" spans="3:11" x14ac:dyDescent="0.3">
      <c r="C119" s="22">
        <v>2.0299999999999998</v>
      </c>
      <c r="D119" s="23"/>
      <c r="E119" s="24">
        <f t="shared" si="7"/>
        <v>40275844373.008873</v>
      </c>
      <c r="F119" s="25">
        <f t="shared" si="8"/>
        <v>1.8973665961010275E-2</v>
      </c>
      <c r="G119" s="25">
        <f t="shared" si="9"/>
        <v>2.7033312782565141E-2</v>
      </c>
      <c r="H119" s="26">
        <f t="shared" si="10"/>
        <v>8.059646821554866E-3</v>
      </c>
      <c r="I119" s="27">
        <f t="shared" si="11"/>
        <v>157.99022648335693</v>
      </c>
      <c r="J119" s="27">
        <f t="shared" si="12"/>
        <v>382.82498048713336</v>
      </c>
      <c r="K119" s="28">
        <f t="shared" si="13"/>
        <v>25804.519695869378</v>
      </c>
    </row>
    <row r="120" spans="3:11" x14ac:dyDescent="0.3">
      <c r="C120" s="22">
        <v>2.04</v>
      </c>
      <c r="D120" s="23"/>
      <c r="E120" s="24">
        <f t="shared" si="7"/>
        <v>39996064231.544609</v>
      </c>
      <c r="F120" s="25">
        <f t="shared" si="8"/>
        <v>1.8973665961010275E-2</v>
      </c>
      <c r="G120" s="25">
        <f t="shared" si="9"/>
        <v>2.7099815497526915E-2</v>
      </c>
      <c r="H120" s="26">
        <f t="shared" si="10"/>
        <v>8.1261495365166393E-3</v>
      </c>
      <c r="I120" s="27">
        <f t="shared" si="11"/>
        <v>157.99022648335693</v>
      </c>
      <c r="J120" s="27">
        <f t="shared" si="12"/>
        <v>385.1837269186077</v>
      </c>
      <c r="K120" s="28">
        <f t="shared" si="13"/>
        <v>25896.2277571251</v>
      </c>
    </row>
    <row r="121" spans="3:11" x14ac:dyDescent="0.3">
      <c r="C121" s="22">
        <v>2.0499999999999998</v>
      </c>
      <c r="D121" s="23"/>
      <c r="E121" s="24">
        <f t="shared" si="7"/>
        <v>39721555026.575188</v>
      </c>
      <c r="F121" s="25">
        <f t="shared" si="8"/>
        <v>1.8973665961010275E-2</v>
      </c>
      <c r="G121" s="25">
        <f t="shared" si="9"/>
        <v>2.7166155414412248E-2</v>
      </c>
      <c r="H121" s="26">
        <f t="shared" si="10"/>
        <v>8.1924894534019729E-3</v>
      </c>
      <c r="I121" s="27">
        <f t="shared" si="11"/>
        <v>157.99022648335693</v>
      </c>
      <c r="J121" s="27">
        <f t="shared" si="12"/>
        <v>387.54536575278797</v>
      </c>
      <c r="K121" s="28">
        <f t="shared" si="13"/>
        <v>25988.048274998026</v>
      </c>
    </row>
    <row r="122" spans="3:11" x14ac:dyDescent="0.3">
      <c r="C122" s="22">
        <v>2.06</v>
      </c>
      <c r="D122" s="23"/>
      <c r="E122" s="24">
        <f t="shared" si="7"/>
        <v>39452168186.194595</v>
      </c>
      <c r="F122" s="25">
        <f t="shared" si="8"/>
        <v>1.8973665961010275E-2</v>
      </c>
      <c r="G122" s="25">
        <f t="shared" si="9"/>
        <v>2.7232333722984524E-2</v>
      </c>
      <c r="H122" s="26">
        <f t="shared" si="10"/>
        <v>8.2586677619742484E-3</v>
      </c>
      <c r="I122" s="27">
        <f t="shared" si="11"/>
        <v>157.99022648335693</v>
      </c>
      <c r="J122" s="27">
        <f t="shared" si="12"/>
        <v>389.90988640117439</v>
      </c>
      <c r="K122" s="28">
        <f t="shared" si="13"/>
        <v>26079.980837807292</v>
      </c>
    </row>
    <row r="123" spans="3:11" x14ac:dyDescent="0.3">
      <c r="C123" s="22">
        <v>2.0699999999999998</v>
      </c>
      <c r="D123" s="23"/>
      <c r="E123" s="24">
        <f t="shared" si="7"/>
        <v>39187760684.72406</v>
      </c>
      <c r="F123" s="25">
        <f t="shared" si="8"/>
        <v>1.8973665961010275E-2</v>
      </c>
      <c r="G123" s="25">
        <f t="shared" si="9"/>
        <v>2.7298351598585579E-2</v>
      </c>
      <c r="H123" s="26">
        <f t="shared" si="10"/>
        <v>8.3246856375753034E-3</v>
      </c>
      <c r="I123" s="27">
        <f t="shared" si="11"/>
        <v>157.99022648335693</v>
      </c>
      <c r="J123" s="27">
        <f t="shared" si="12"/>
        <v>392.27727836527237</v>
      </c>
      <c r="K123" s="28">
        <f t="shared" si="13"/>
        <v>26172.025037371423</v>
      </c>
    </row>
    <row r="124" spans="3:11" x14ac:dyDescent="0.3">
      <c r="C124" s="22">
        <v>2.08</v>
      </c>
      <c r="D124" s="23"/>
      <c r="E124" s="24">
        <f t="shared" si="7"/>
        <v>38928194786.078247</v>
      </c>
      <c r="F124" s="25">
        <f t="shared" si="8"/>
        <v>1.8973665961010275E-2</v>
      </c>
      <c r="G124" s="25">
        <f t="shared" si="9"/>
        <v>2.7364210202379311E-2</v>
      </c>
      <c r="H124" s="26">
        <f t="shared" si="10"/>
        <v>8.3905442413690356E-3</v>
      </c>
      <c r="I124" s="27">
        <f t="shared" si="11"/>
        <v>157.99022648335693</v>
      </c>
      <c r="J124" s="27">
        <f t="shared" si="12"/>
        <v>394.64753123539901</v>
      </c>
      <c r="K124" s="28">
        <f t="shared" si="13"/>
        <v>26264.180468961946</v>
      </c>
    </row>
    <row r="125" spans="3:11" x14ac:dyDescent="0.3">
      <c r="C125" s="22">
        <v>2.09</v>
      </c>
      <c r="D125" s="23"/>
      <c r="E125" s="24">
        <f t="shared" si="7"/>
        <v>38673337801.255409</v>
      </c>
      <c r="F125" s="25">
        <f t="shared" si="8"/>
        <v>1.8973665961010275E-2</v>
      </c>
      <c r="G125" s="25">
        <f t="shared" si="9"/>
        <v>2.7429910681589904E-2</v>
      </c>
      <c r="H125" s="26">
        <f t="shared" si="10"/>
        <v>8.4562447205796289E-3</v>
      </c>
      <c r="I125" s="27">
        <f t="shared" si="11"/>
        <v>157.99022648335693</v>
      </c>
      <c r="J125" s="27">
        <f t="shared" si="12"/>
        <v>397.02063468950462</v>
      </c>
      <c r="K125" s="28">
        <f t="shared" si="13"/>
        <v>26356.446731257573</v>
      </c>
    </row>
    <row r="126" spans="3:11" x14ac:dyDescent="0.3">
      <c r="C126" s="22">
        <v>2.1</v>
      </c>
      <c r="D126" s="23"/>
      <c r="E126" s="24">
        <f t="shared" si="7"/>
        <v>38423061859.052116</v>
      </c>
      <c r="F126" s="25">
        <f t="shared" si="8"/>
        <v>1.8973665961010275E-2</v>
      </c>
      <c r="G126" s="25">
        <f t="shared" si="9"/>
        <v>2.7495454169735041E-2</v>
      </c>
      <c r="H126" s="26">
        <f t="shared" si="10"/>
        <v>8.5217882087247655E-3</v>
      </c>
      <c r="I126" s="27">
        <f t="shared" si="11"/>
        <v>157.99022648335693</v>
      </c>
      <c r="J126" s="27">
        <f t="shared" si="12"/>
        <v>399.39657849202348</v>
      </c>
      <c r="K126" s="28">
        <f t="shared" si="13"/>
        <v>26448.823426299507</v>
      </c>
    </row>
    <row r="127" spans="3:11" x14ac:dyDescent="0.3">
      <c r="C127" s="22">
        <v>2.11</v>
      </c>
      <c r="D127" s="23"/>
      <c r="E127" s="24">
        <f t="shared" si="7"/>
        <v>38177243689.169266</v>
      </c>
      <c r="F127" s="25">
        <f t="shared" si="8"/>
        <v>1.8973665961010275E-2</v>
      </c>
      <c r="G127" s="25">
        <f t="shared" si="9"/>
        <v>2.7560841786854043E-2</v>
      </c>
      <c r="H127" s="26">
        <f t="shared" si="10"/>
        <v>8.5871758258437673E-3</v>
      </c>
      <c r="I127" s="27">
        <f t="shared" si="11"/>
        <v>157.99022648335693</v>
      </c>
      <c r="J127" s="27">
        <f t="shared" si="12"/>
        <v>401.77535249273569</v>
      </c>
      <c r="K127" s="28">
        <f t="shared" si="13"/>
        <v>26541.310159447195</v>
      </c>
    </row>
    <row r="128" spans="3:11" x14ac:dyDescent="0.3">
      <c r="C128" s="22">
        <v>2.12</v>
      </c>
      <c r="D128" s="23"/>
      <c r="E128" s="24">
        <f t="shared" si="7"/>
        <v>37935764416.934685</v>
      </c>
      <c r="F128" s="25">
        <f t="shared" si="8"/>
        <v>1.8973665961010275E-2</v>
      </c>
      <c r="G128" s="25">
        <f t="shared" si="9"/>
        <v>2.7626074639731209E-2</v>
      </c>
      <c r="H128" s="26">
        <f t="shared" si="10"/>
        <v>8.6524086787209339E-3</v>
      </c>
      <c r="I128" s="27">
        <f t="shared" si="11"/>
        <v>157.99022648335693</v>
      </c>
      <c r="J128" s="27">
        <f t="shared" si="12"/>
        <v>404.15694662565676</v>
      </c>
      <c r="K128" s="28">
        <f t="shared" si="13"/>
        <v>26633.906539335167</v>
      </c>
    </row>
    <row r="129" spans="3:11" x14ac:dyDescent="0.3">
      <c r="C129" s="22">
        <v>2.13</v>
      </c>
      <c r="D129" s="23"/>
      <c r="E129" s="24">
        <f t="shared" si="7"/>
        <v>37698509368.922836</v>
      </c>
      <c r="F129" s="25">
        <f t="shared" si="8"/>
        <v>1.8973665961010275E-2</v>
      </c>
      <c r="G129" s="25">
        <f t="shared" si="9"/>
        <v>2.769115382211438E-2</v>
      </c>
      <c r="H129" s="26">
        <f t="shared" si="10"/>
        <v>8.7174878611041041E-3</v>
      </c>
      <c r="I129" s="27">
        <f t="shared" si="11"/>
        <v>157.99022648335693</v>
      </c>
      <c r="J129" s="27">
        <f t="shared" si="12"/>
        <v>406.54135090794648</v>
      </c>
      <c r="K129" s="28">
        <f t="shared" si="13"/>
        <v>26726.61217783059</v>
      </c>
    </row>
    <row r="130" spans="3:11" x14ac:dyDescent="0.3">
      <c r="C130" s="22">
        <v>2.14</v>
      </c>
      <c r="D130" s="23"/>
      <c r="E130" s="24">
        <f t="shared" si="7"/>
        <v>37465367888.802513</v>
      </c>
      <c r="F130" s="25">
        <f t="shared" si="8"/>
        <v>1.8973665961010275E-2</v>
      </c>
      <c r="G130" s="25">
        <f t="shared" si="9"/>
        <v>2.775608041492891E-2</v>
      </c>
      <c r="H130" s="26">
        <f t="shared" si="10"/>
        <v>8.7824144539186341E-3</v>
      </c>
      <c r="I130" s="27">
        <f t="shared" si="11"/>
        <v>157.99022648335693</v>
      </c>
      <c r="J130" s="27">
        <f t="shared" si="12"/>
        <v>408.92855543882888</v>
      </c>
      <c r="K130" s="28">
        <f t="shared" si="13"/>
        <v>26819.426689991298</v>
      </c>
    </row>
    <row r="131" spans="3:11" x14ac:dyDescent="0.3">
      <c r="C131" s="22">
        <v>2.15</v>
      </c>
      <c r="D131" s="23"/>
      <c r="E131" s="24">
        <f t="shared" si="7"/>
        <v>37236233162.790359</v>
      </c>
      <c r="F131" s="25">
        <f t="shared" si="8"/>
        <v>1.8973665961010275E-2</v>
      </c>
      <c r="G131" s="25">
        <f t="shared" si="9"/>
        <v>2.7820855486487113E-2</v>
      </c>
      <c r="H131" s="26">
        <f t="shared" si="10"/>
        <v>8.8471895254768375E-3</v>
      </c>
      <c r="I131" s="27">
        <f t="shared" si="11"/>
        <v>157.99022648335693</v>
      </c>
      <c r="J131" s="27">
        <f t="shared" si="12"/>
        <v>411.31855039854383</v>
      </c>
      <c r="K131" s="28">
        <f t="shared" si="13"/>
        <v>26912.349694025015</v>
      </c>
    </row>
    <row r="132" spans="3:11" x14ac:dyDescent="0.3">
      <c r="C132" s="22">
        <v>2.16</v>
      </c>
      <c r="D132" s="23"/>
      <c r="E132" s="24">
        <f t="shared" si="7"/>
        <v>37011002054.129883</v>
      </c>
      <c r="F132" s="25">
        <f t="shared" si="8"/>
        <v>1.8973665961010275E-2</v>
      </c>
      <c r="G132" s="25">
        <f t="shared" si="9"/>
        <v>2.7885480092693402E-2</v>
      </c>
      <c r="H132" s="26">
        <f t="shared" si="10"/>
        <v>8.9118141316831267E-3</v>
      </c>
      <c r="I132" s="27">
        <f t="shared" si="11"/>
        <v>157.99022648335693</v>
      </c>
      <c r="J132" s="27">
        <f t="shared" si="12"/>
        <v>413.71132604730451</v>
      </c>
      <c r="K132" s="28">
        <f t="shared" si="13"/>
        <v>27005.38081124883</v>
      </c>
    </row>
    <row r="133" spans="3:11" x14ac:dyDescent="0.3">
      <c r="C133" s="22">
        <v>2.17</v>
      </c>
      <c r="D133" s="23"/>
      <c r="E133" s="24">
        <f t="shared" si="7"/>
        <v>36789574946.0569</v>
      </c>
      <c r="F133" s="25">
        <f t="shared" si="8"/>
        <v>1.8973665961010275E-2</v>
      </c>
      <c r="G133" s="25">
        <f t="shared" si="9"/>
        <v>2.7949955277245076E-2</v>
      </c>
      <c r="H133" s="26">
        <f t="shared" si="10"/>
        <v>8.9762893162348006E-3</v>
      </c>
      <c r="I133" s="27">
        <f t="shared" si="11"/>
        <v>157.99022648335693</v>
      </c>
      <c r="J133" s="27">
        <f t="shared" si="12"/>
        <v>416.10687272428089</v>
      </c>
      <c r="K133" s="28">
        <f t="shared" si="13"/>
        <v>27098.519666049673</v>
      </c>
    </row>
    <row r="134" spans="3:11" x14ac:dyDescent="0.3">
      <c r="C134" s="22">
        <v>2.1800000000000002</v>
      </c>
      <c r="D134" s="23"/>
      <c r="E134" s="24">
        <f t="shared" si="7"/>
        <v>36571855592.747437</v>
      </c>
      <c r="F134" s="25">
        <f t="shared" si="8"/>
        <v>1.8973665961010275E-2</v>
      </c>
      <c r="G134" s="25">
        <f t="shared" si="9"/>
        <v>2.8014282071829006E-2</v>
      </c>
      <c r="H134" s="26">
        <f t="shared" si="10"/>
        <v>9.0406161108187305E-3</v>
      </c>
      <c r="I134" s="27">
        <f t="shared" si="11"/>
        <v>157.99022648335693</v>
      </c>
      <c r="J134" s="27">
        <f t="shared" si="12"/>
        <v>418.50518084660104</v>
      </c>
      <c r="K134" s="28">
        <f t="shared" si="13"/>
        <v>27191.765885845478</v>
      </c>
    </row>
    <row r="135" spans="3:11" x14ac:dyDescent="0.3">
      <c r="C135" s="22">
        <v>2.19</v>
      </c>
      <c r="D135" s="23"/>
      <c r="E135" s="24">
        <f t="shared" si="7"/>
        <v>36357750977.778793</v>
      </c>
      <c r="F135" s="25">
        <f t="shared" si="8"/>
        <v>1.8973665961010275E-2</v>
      </c>
      <c r="G135" s="25">
        <f t="shared" si="9"/>
        <v>2.8078461496314214E-2</v>
      </c>
      <c r="H135" s="26">
        <f t="shared" si="10"/>
        <v>9.1047955353039389E-3</v>
      </c>
      <c r="I135" s="27">
        <f t="shared" si="11"/>
        <v>157.99022648335693</v>
      </c>
      <c r="J135" s="27">
        <f t="shared" si="12"/>
        <v>420.90624090836241</v>
      </c>
      <c r="K135" s="28">
        <f t="shared" si="13"/>
        <v>27285.119101046763</v>
      </c>
    </row>
    <row r="136" spans="3:11" x14ac:dyDescent="0.3">
      <c r="C136" s="22">
        <v>2.2000000000000002</v>
      </c>
      <c r="D136" s="23"/>
      <c r="E136" s="24">
        <f t="shared" si="7"/>
        <v>36147171179.665543</v>
      </c>
      <c r="F136" s="25">
        <f t="shared" si="8"/>
        <v>1.8973665961010275E-2</v>
      </c>
      <c r="G136" s="25">
        <f t="shared" si="9"/>
        <v>2.8142494558940578E-2</v>
      </c>
      <c r="H136" s="26">
        <f t="shared" si="10"/>
        <v>9.1688285979303029E-3</v>
      </c>
      <c r="I136" s="27">
        <f t="shared" si="11"/>
        <v>157.99022648335693</v>
      </c>
      <c r="J136" s="27">
        <f t="shared" si="12"/>
        <v>423.31004347966757</v>
      </c>
      <c r="K136" s="28">
        <f t="shared" si="13"/>
        <v>27378.578945019108</v>
      </c>
    </row>
    <row r="137" spans="3:11" x14ac:dyDescent="0.3">
      <c r="C137" s="22">
        <v>2.21</v>
      </c>
      <c r="D137" s="23"/>
      <c r="E137" s="24">
        <f t="shared" si="7"/>
        <v>35940029244.061256</v>
      </c>
      <c r="F137" s="25">
        <f t="shared" si="8"/>
        <v>1.8973665961010275E-2</v>
      </c>
      <c r="G137" s="25">
        <f t="shared" si="9"/>
        <v>2.8206382256503581E-2</v>
      </c>
      <c r="H137" s="26">
        <f t="shared" si="10"/>
        <v>9.2327162954933054E-3</v>
      </c>
      <c r="I137" s="27">
        <f t="shared" si="11"/>
        <v>157.99022648335693</v>
      </c>
      <c r="J137" s="27">
        <f t="shared" si="12"/>
        <v>425.71657920567458</v>
      </c>
      <c r="K137" s="28">
        <f t="shared" si="13"/>
        <v>27472.145054046257</v>
      </c>
    </row>
    <row r="138" spans="3:11" x14ac:dyDescent="0.3">
      <c r="C138" s="22">
        <v>2.2200000000000002</v>
      </c>
      <c r="D138" s="23"/>
      <c r="E138" s="24">
        <f t="shared" si="7"/>
        <v>35736241062.243446</v>
      </c>
      <c r="F138" s="25">
        <f t="shared" si="8"/>
        <v>1.8973665961010275E-2</v>
      </c>
      <c r="G138" s="25">
        <f t="shared" si="9"/>
        <v>2.8270125574535392E-2</v>
      </c>
      <c r="H138" s="26">
        <f t="shared" si="10"/>
        <v>9.2964596135251161E-3</v>
      </c>
      <c r="I138" s="27">
        <f t="shared" si="11"/>
        <v>157.99022648335693</v>
      </c>
      <c r="J138" s="27">
        <f t="shared" si="12"/>
        <v>428.12583880565825</v>
      </c>
      <c r="K138" s="28">
        <f t="shared" si="13"/>
        <v>27565.817067293625</v>
      </c>
    </row>
    <row r="139" spans="3:11" x14ac:dyDescent="0.3">
      <c r="C139" s="22">
        <v>2.23</v>
      </c>
      <c r="D139" s="23"/>
      <c r="E139" s="24">
        <f t="shared" si="7"/>
        <v>35535725255.524284</v>
      </c>
      <c r="F139" s="25">
        <f t="shared" si="8"/>
        <v>1.8973665961010275E-2</v>
      </c>
      <c r="G139" s="25">
        <f t="shared" si="9"/>
        <v>2.8333725487482229E-2</v>
      </c>
      <c r="H139" s="26">
        <f t="shared" si="10"/>
        <v>9.3600595264719533E-3</v>
      </c>
      <c r="I139" s="27">
        <f t="shared" si="11"/>
        <v>157.99022648335693</v>
      </c>
      <c r="J139" s="27">
        <f t="shared" si="12"/>
        <v>430.53781307209721</v>
      </c>
      <c r="K139" s="28">
        <f t="shared" si="13"/>
        <v>27659.59462677277</v>
      </c>
    </row>
    <row r="140" spans="3:11" x14ac:dyDescent="0.3">
      <c r="C140" s="22">
        <v>2.2400000000000002</v>
      </c>
      <c r="D140" s="23"/>
      <c r="E140" s="24">
        <f t="shared" si="7"/>
        <v>35338403065.252533</v>
      </c>
      <c r="F140" s="25">
        <f t="shared" si="8"/>
        <v>1.8973665961010275E-2</v>
      </c>
      <c r="G140" s="25">
        <f t="shared" si="9"/>
        <v>2.8397182958878157E-2</v>
      </c>
      <c r="H140" s="26">
        <f t="shared" si="10"/>
        <v>9.4235169978678819E-3</v>
      </c>
      <c r="I140" s="27">
        <f t="shared" si="11"/>
        <v>157.99022648335693</v>
      </c>
      <c r="J140" s="27">
        <f t="shared" si="12"/>
        <v>432.95249286976463</v>
      </c>
      <c r="K140" s="28">
        <f t="shared" si="13"/>
        <v>27753.477377306081</v>
      </c>
    </row>
    <row r="141" spans="3:11" x14ac:dyDescent="0.3">
      <c r="C141" s="22">
        <v>2.25</v>
      </c>
      <c r="D141" s="23"/>
      <c r="E141" s="24">
        <f t="shared" si="7"/>
        <v>35144198248.093796</v>
      </c>
      <c r="F141" s="25">
        <f t="shared" si="8"/>
        <v>1.8973665961010275E-2</v>
      </c>
      <c r="G141" s="25">
        <f t="shared" si="9"/>
        <v>2.8460498941515415E-2</v>
      </c>
      <c r="H141" s="26">
        <f t="shared" si="10"/>
        <v>9.4868329805051395E-3</v>
      </c>
      <c r="I141" s="27">
        <f t="shared" si="11"/>
        <v>157.99022648335693</v>
      </c>
      <c r="J141" s="27">
        <f t="shared" si="12"/>
        <v>435.36986913484583</v>
      </c>
      <c r="K141" s="28">
        <f t="shared" si="13"/>
        <v>27847.464966492436</v>
      </c>
    </row>
    <row r="142" spans="3:11" x14ac:dyDescent="0.3">
      <c r="C142" s="22">
        <v>2.2599999999999998</v>
      </c>
      <c r="D142" s="23"/>
      <c r="E142" s="24">
        <f t="shared" si="7"/>
        <v>34953036976.295624</v>
      </c>
      <c r="F142" s="25">
        <f t="shared" si="8"/>
        <v>1.8973665961010275E-2</v>
      </c>
      <c r="G142" s="25">
        <f t="shared" si="9"/>
        <v>2.8523674377611306E-2</v>
      </c>
      <c r="H142" s="26">
        <f t="shared" si="10"/>
        <v>9.5500084166010302E-3</v>
      </c>
      <c r="I142" s="27">
        <f t="shared" si="11"/>
        <v>157.99022648335693</v>
      </c>
      <c r="J142" s="27">
        <f t="shared" si="12"/>
        <v>437.78993287406098</v>
      </c>
      <c r="K142" s="28">
        <f t="shared" si="13"/>
        <v>27941.557044673118</v>
      </c>
    </row>
    <row r="143" spans="3:11" x14ac:dyDescent="0.3">
      <c r="C143" s="22">
        <v>2.27</v>
      </c>
      <c r="D143" s="23"/>
      <c r="E143" s="24">
        <f t="shared" si="7"/>
        <v>34764847742.663017</v>
      </c>
      <c r="F143" s="25">
        <f t="shared" si="8"/>
        <v>1.8973665961010275E-2</v>
      </c>
      <c r="G143" s="25">
        <f t="shared" si="9"/>
        <v>2.858671019897183E-2</v>
      </c>
      <c r="H143" s="26">
        <f t="shared" si="10"/>
        <v>9.6130442379615544E-3</v>
      </c>
      <c r="I143" s="27">
        <f t="shared" si="11"/>
        <v>157.99022648335693</v>
      </c>
      <c r="J143" s="27">
        <f t="shared" si="12"/>
        <v>440.21267516381005</v>
      </c>
      <c r="K143" s="28">
        <f t="shared" si="13"/>
        <v>28035.753264898565</v>
      </c>
    </row>
    <row r="144" spans="3:11" x14ac:dyDescent="0.3">
      <c r="C144" s="22">
        <v>2.2799999999999998</v>
      </c>
      <c r="D144" s="23"/>
      <c r="E144" s="24">
        <f t="shared" si="7"/>
        <v>34579561269.986603</v>
      </c>
      <c r="F144" s="25">
        <f t="shared" si="8"/>
        <v>1.8973665961010275E-2</v>
      </c>
      <c r="G144" s="25">
        <f t="shared" si="9"/>
        <v>2.8649607327151969E-2</v>
      </c>
      <c r="H144" s="26">
        <f t="shared" si="10"/>
        <v>9.6759413661416938E-3</v>
      </c>
      <c r="I144" s="27">
        <f t="shared" si="11"/>
        <v>157.99022648335693</v>
      </c>
      <c r="J144" s="27">
        <f t="shared" si="12"/>
        <v>442.63808714932043</v>
      </c>
      <c r="K144" s="28">
        <f t="shared" si="13"/>
        <v>28130.053282895209</v>
      </c>
    </row>
    <row r="145" spans="3:11" x14ac:dyDescent="0.3">
      <c r="C145" s="22">
        <v>2.29</v>
      </c>
      <c r="D145" s="23"/>
      <c r="E145" s="24">
        <f t="shared" ref="E145:E166" si="14">$I$11*POWER($F$11,((2-$D$11)/2))*((1+0.3*POWER(C145,((2-$D$11)/2)))/(POWER(C145,$D$11)-1))</f>
        <v>34397110424.681961</v>
      </c>
      <c r="F145" s="25">
        <f t="shared" ref="F145:F166" si="15">($G$11/$E$11)*POWER($F$11,$D$11)</f>
        <v>1.8973665961010275E-2</v>
      </c>
      <c r="G145" s="25">
        <f t="shared" ref="G145:G166" si="16">F145*POWER(C145,$D$11)</f>
        <v>2.8712366673612957E-2</v>
      </c>
      <c r="H145" s="26">
        <f t="shared" ref="H145:H166" si="17">G145-F145</f>
        <v>9.7387007126026812E-3</v>
      </c>
      <c r="I145" s="27">
        <f t="shared" ref="I145:I166" si="18">$J$11*POWER((G145-H145),$K$11)</f>
        <v>157.99022648335693</v>
      </c>
      <c r="J145" s="27">
        <f t="shared" ref="J145:J166" si="19">$J$11*POWER(G145,$K$11)</f>
        <v>445.06616004382852</v>
      </c>
      <c r="K145" s="28">
        <f t="shared" ref="K145:K166" si="20">$C$11*(0.36*J145+0.64*I145)</f>
        <v>28224.456757033688</v>
      </c>
    </row>
    <row r="146" spans="3:11" x14ac:dyDescent="0.3">
      <c r="C146" s="22">
        <v>2.2999999999999998</v>
      </c>
      <c r="D146" s="23"/>
      <c r="E146" s="24">
        <f t="shared" si="14"/>
        <v>34217430134.413448</v>
      </c>
      <c r="F146" s="25">
        <f t="shared" si="15"/>
        <v>1.8973665961010275E-2</v>
      </c>
      <c r="G146" s="25">
        <f t="shared" si="16"/>
        <v>2.8774989139876313E-2</v>
      </c>
      <c r="H146" s="26">
        <f t="shared" si="17"/>
        <v>9.8013231788660372E-3</v>
      </c>
      <c r="I146" s="27">
        <f t="shared" si="18"/>
        <v>157.99022648335693</v>
      </c>
      <c r="J146" s="27">
        <f t="shared" si="19"/>
        <v>447.496885127751</v>
      </c>
      <c r="K146" s="28">
        <f t="shared" si="20"/>
        <v>28318.963348296591</v>
      </c>
    </row>
    <row r="147" spans="3:11" x14ac:dyDescent="0.3">
      <c r="C147" s="22">
        <v>2.31</v>
      </c>
      <c r="D147" s="23"/>
      <c r="E147" s="24">
        <f t="shared" si="14"/>
        <v>34040457309.489399</v>
      </c>
      <c r="F147" s="25">
        <f t="shared" si="15"/>
        <v>1.8973665961010275E-2</v>
      </c>
      <c r="G147" s="25">
        <f t="shared" si="16"/>
        <v>2.8837475617674996E-2</v>
      </c>
      <c r="H147" s="26">
        <f t="shared" si="17"/>
        <v>9.8638096566647203E-3</v>
      </c>
      <c r="I147" s="27">
        <f t="shared" si="18"/>
        <v>157.99022648335693</v>
      </c>
      <c r="J147" s="27">
        <f t="shared" si="19"/>
        <v>449.93025374788772</v>
      </c>
      <c r="K147" s="28">
        <f t="shared" si="20"/>
        <v>28413.572720247506</v>
      </c>
    </row>
    <row r="148" spans="3:11" x14ac:dyDescent="0.3">
      <c r="C148" s="22">
        <v>2.3199999999999998</v>
      </c>
      <c r="D148" s="23"/>
      <c r="E148" s="24">
        <f t="shared" si="14"/>
        <v>33866130767.829159</v>
      </c>
      <c r="F148" s="25">
        <f t="shared" si="15"/>
        <v>1.8973665961010275E-2</v>
      </c>
      <c r="G148" s="25">
        <f t="shared" si="16"/>
        <v>2.8899826989101506E-2</v>
      </c>
      <c r="H148" s="26">
        <f t="shared" si="17"/>
        <v>9.92616102809123E-3</v>
      </c>
      <c r="I148" s="27">
        <f t="shared" si="18"/>
        <v>157.99022648335693</v>
      </c>
      <c r="J148" s="27">
        <f t="shared" si="19"/>
        <v>452.36625731662963</v>
      </c>
      <c r="K148" s="28">
        <f t="shared" si="20"/>
        <v>28508.284539000193</v>
      </c>
    </row>
    <row r="149" spans="3:11" x14ac:dyDescent="0.3">
      <c r="C149" s="22">
        <v>2.33</v>
      </c>
      <c r="D149" s="23"/>
      <c r="E149" s="24">
        <f t="shared" si="14"/>
        <v>33694391163.313515</v>
      </c>
      <c r="F149" s="25">
        <f t="shared" si="15"/>
        <v>1.8973665961010275E-2</v>
      </c>
      <c r="G149" s="25">
        <f t="shared" si="16"/>
        <v>2.8962044126753208E-2</v>
      </c>
      <c r="H149" s="26">
        <f t="shared" si="17"/>
        <v>9.9883781657429324E-3</v>
      </c>
      <c r="I149" s="27">
        <f t="shared" si="18"/>
        <v>157.99022648335693</v>
      </c>
      <c r="J149" s="27">
        <f t="shared" si="19"/>
        <v>454.80488731117902</v>
      </c>
      <c r="K149" s="28">
        <f t="shared" si="20"/>
        <v>28603.098473188271</v>
      </c>
    </row>
    <row r="150" spans="3:11" x14ac:dyDescent="0.3">
      <c r="C150" s="22">
        <v>2.34</v>
      </c>
      <c r="D150" s="23"/>
      <c r="E150" s="24">
        <f t="shared" si="14"/>
        <v>33525180917.342205</v>
      </c>
      <c r="F150" s="25">
        <f t="shared" si="15"/>
        <v>1.8973665961010275E-2</v>
      </c>
      <c r="G150" s="25">
        <f t="shared" si="16"/>
        <v>2.9024127893874777E-2</v>
      </c>
      <c r="H150" s="26">
        <f t="shared" si="17"/>
        <v>1.0050461932864501E-2</v>
      </c>
      <c r="I150" s="27">
        <f t="shared" si="18"/>
        <v>157.99022648335693</v>
      </c>
      <c r="J150" s="27">
        <f t="shared" si="19"/>
        <v>457.246135272787</v>
      </c>
      <c r="K150" s="28">
        <f t="shared" si="20"/>
        <v>28698.014193935589</v>
      </c>
    </row>
    <row r="151" spans="3:11" x14ac:dyDescent="0.3">
      <c r="C151" s="22">
        <v>2.35</v>
      </c>
      <c r="D151" s="23"/>
      <c r="E151" s="24">
        <f t="shared" si="14"/>
        <v>33358444153.431957</v>
      </c>
      <c r="F151" s="25">
        <f t="shared" si="15"/>
        <v>1.8973665961010275E-2</v>
      </c>
      <c r="G151" s="25">
        <f t="shared" si="16"/>
        <v>2.9086079144497977E-2</v>
      </c>
      <c r="H151" s="26">
        <f t="shared" si="17"/>
        <v>1.0112413183487701E-2</v>
      </c>
      <c r="I151" s="27">
        <f t="shared" si="18"/>
        <v>157.99022648335693</v>
      </c>
      <c r="J151" s="27">
        <f t="shared" si="19"/>
        <v>459.68999280599792</v>
      </c>
      <c r="K151" s="28">
        <f t="shared" si="20"/>
        <v>28793.031374826831</v>
      </c>
    </row>
    <row r="152" spans="3:11" x14ac:dyDescent="0.3">
      <c r="C152" s="22">
        <v>2.36</v>
      </c>
      <c r="D152" s="23"/>
      <c r="E152" s="24">
        <f t="shared" si="14"/>
        <v>33194126634.698853</v>
      </c>
      <c r="F152" s="25">
        <f t="shared" si="15"/>
        <v>1.8973665961010275E-2</v>
      </c>
      <c r="G152" s="25">
        <f t="shared" si="16"/>
        <v>2.9147898723578685E-2</v>
      </c>
      <c r="H152" s="26">
        <f t="shared" si="17"/>
        <v>1.017423276256841E-2</v>
      </c>
      <c r="I152" s="27">
        <f t="shared" si="18"/>
        <v>157.99022648335693</v>
      </c>
      <c r="J152" s="27">
        <f t="shared" si="19"/>
        <v>462.13645157790899</v>
      </c>
      <c r="K152" s="28">
        <f t="shared" si="20"/>
        <v>28888.149691878734</v>
      </c>
    </row>
    <row r="153" spans="3:11" x14ac:dyDescent="0.3">
      <c r="C153" s="22">
        <v>2.37</v>
      </c>
      <c r="D153" s="23"/>
      <c r="E153" s="24">
        <f t="shared" si="14"/>
        <v>33032175704.077324</v>
      </c>
      <c r="F153" s="25">
        <f t="shared" si="15"/>
        <v>1.8973665961010275E-2</v>
      </c>
      <c r="G153" s="25">
        <f t="shared" si="16"/>
        <v>2.9209587467131405E-2</v>
      </c>
      <c r="H153" s="26">
        <f t="shared" si="17"/>
        <v>1.023592150612113E-2</v>
      </c>
      <c r="I153" s="27">
        <f t="shared" si="18"/>
        <v>157.99022648335693</v>
      </c>
      <c r="J153" s="27">
        <f t="shared" si="19"/>
        <v>464.58550331744476</v>
      </c>
      <c r="K153" s="28">
        <f t="shared" si="20"/>
        <v>28983.368823511883</v>
      </c>
    </row>
    <row r="154" spans="3:11" x14ac:dyDescent="0.3">
      <c r="C154" s="22">
        <v>2.38</v>
      </c>
      <c r="D154" s="23"/>
      <c r="E154" s="24">
        <f t="shared" si="14"/>
        <v>32872540227.137474</v>
      </c>
      <c r="F154" s="25">
        <f t="shared" si="15"/>
        <v>1.8973665961010275E-2</v>
      </c>
      <c r="G154" s="25">
        <f t="shared" si="16"/>
        <v>2.9271146202361122E-2</v>
      </c>
      <c r="H154" s="26">
        <f t="shared" si="17"/>
        <v>1.0297480241350847E-2</v>
      </c>
      <c r="I154" s="27">
        <f t="shared" si="18"/>
        <v>157.99022648335693</v>
      </c>
      <c r="J154" s="27">
        <f t="shared" si="19"/>
        <v>467.03713981462954</v>
      </c>
      <c r="K154" s="28">
        <f t="shared" si="20"/>
        <v>29078.68845052243</v>
      </c>
    </row>
    <row r="155" spans="3:11" x14ac:dyDescent="0.3">
      <c r="C155" s="22">
        <v>2.39</v>
      </c>
      <c r="D155" s="23"/>
      <c r="E155" s="24">
        <f t="shared" si="14"/>
        <v>32715170537.369289</v>
      </c>
      <c r="F155" s="25">
        <f t="shared" si="15"/>
        <v>1.8973665961010275E-2</v>
      </c>
      <c r="G155" s="25">
        <f t="shared" si="16"/>
        <v>2.9332575747792758E-2</v>
      </c>
      <c r="H155" s="26">
        <f t="shared" si="17"/>
        <v>1.0358909786782482E-2</v>
      </c>
      <c r="I155" s="27">
        <f t="shared" si="18"/>
        <v>157.99022648335693</v>
      </c>
      <c r="J155" s="27">
        <f t="shared" si="19"/>
        <v>469.4913529198933</v>
      </c>
      <c r="K155" s="28">
        <f t="shared" si="20"/>
        <v>29174.108256055079</v>
      </c>
    </row>
    <row r="156" spans="3:11" x14ac:dyDescent="0.3">
      <c r="C156" s="29">
        <v>2.4</v>
      </c>
      <c r="D156" s="23"/>
      <c r="E156" s="24">
        <f t="shared" si="14"/>
        <v>32560018383.811111</v>
      </c>
      <c r="F156" s="25">
        <f t="shared" si="15"/>
        <v>1.8973665961010275E-2</v>
      </c>
      <c r="G156" s="25">
        <f>F156*POWER(C156,$D$11)</f>
        <v>2.9393876913398138E-2</v>
      </c>
      <c r="H156" s="26">
        <f t="shared" si="17"/>
        <v>1.0420210952387862E-2</v>
      </c>
      <c r="I156" s="27">
        <f t="shared" si="18"/>
        <v>157.99022648335693</v>
      </c>
      <c r="J156" s="27">
        <f t="shared" si="19"/>
        <v>471.94813454336889</v>
      </c>
      <c r="K156" s="28">
        <f t="shared" si="20"/>
        <v>29269.627925575813</v>
      </c>
    </row>
    <row r="157" spans="3:11" x14ac:dyDescent="0.3">
      <c r="C157" s="22">
        <v>2.41</v>
      </c>
      <c r="D157" s="23"/>
      <c r="E157" s="24">
        <f t="shared" si="14"/>
        <v>32407036880.905354</v>
      </c>
      <c r="F157" s="25">
        <f t="shared" si="15"/>
        <v>1.8973665961010275E-2</v>
      </c>
      <c r="G157" s="25">
        <f t="shared" si="16"/>
        <v>2.9455050500720587E-2</v>
      </c>
      <c r="H157" s="26">
        <f t="shared" si="17"/>
        <v>1.0481384539710311E-2</v>
      </c>
      <c r="I157" s="27">
        <f t="shared" si="18"/>
        <v>157.99022648335693</v>
      </c>
      <c r="J157" s="27">
        <f t="shared" si="19"/>
        <v>474.40747665420639</v>
      </c>
      <c r="K157" s="28">
        <f t="shared" si="20"/>
        <v>29365.247146845173</v>
      </c>
    </row>
    <row r="158" spans="3:11" x14ac:dyDescent="0.3">
      <c r="C158" s="22">
        <v>2.42</v>
      </c>
      <c r="D158" s="23"/>
      <c r="E158" s="24">
        <f t="shared" si="14"/>
        <v>32256180460.47221</v>
      </c>
      <c r="F158" s="25">
        <f t="shared" si="15"/>
        <v>1.8973665961010275E-2</v>
      </c>
      <c r="G158" s="25">
        <f t="shared" si="16"/>
        <v>2.9516097302997223E-2</v>
      </c>
      <c r="H158" s="26">
        <f t="shared" si="17"/>
        <v>1.0542431341986947E-2</v>
      </c>
      <c r="I158" s="27">
        <f t="shared" si="18"/>
        <v>157.99022648335693</v>
      </c>
      <c r="J158" s="27">
        <f t="shared" si="19"/>
        <v>476.86937127990518</v>
      </c>
      <c r="K158" s="28">
        <f t="shared" si="20"/>
        <v>29460.965609892344</v>
      </c>
    </row>
    <row r="159" spans="3:11" x14ac:dyDescent="0.3">
      <c r="C159" s="22">
        <v>2.4300000000000002</v>
      </c>
      <c r="D159" s="23"/>
      <c r="E159" s="24">
        <f t="shared" si="14"/>
        <v>32107404825.697319</v>
      </c>
      <c r="F159" s="25">
        <f t="shared" si="15"/>
        <v>1.8973665961010275E-2</v>
      </c>
      <c r="G159" s="25">
        <f t="shared" si="16"/>
        <v>2.957701810527897E-2</v>
      </c>
      <c r="H159" s="26">
        <f t="shared" si="17"/>
        <v>1.0603352144268694E-2</v>
      </c>
      <c r="I159" s="27">
        <f t="shared" si="18"/>
        <v>157.99022648335693</v>
      </c>
      <c r="J159" s="27">
        <f t="shared" si="19"/>
        <v>479.33381050564634</v>
      </c>
      <c r="K159" s="28">
        <f t="shared" si="20"/>
        <v>29556.783006989164</v>
      </c>
    </row>
    <row r="160" spans="3:11" x14ac:dyDescent="0.3">
      <c r="C160" s="22">
        <v>2.44</v>
      </c>
      <c r="D160" s="23"/>
      <c r="E160" s="24">
        <f t="shared" si="14"/>
        <v>31960666907.035816</v>
      </c>
      <c r="F160" s="25">
        <f t="shared" si="15"/>
        <v>1.8973665961010275E-2</v>
      </c>
      <c r="G160" s="25">
        <f t="shared" si="16"/>
        <v>2.9637813684548323E-2</v>
      </c>
      <c r="H160" s="26">
        <f t="shared" si="17"/>
        <v>1.0664147723538048E-2</v>
      </c>
      <c r="I160" s="27">
        <f t="shared" si="18"/>
        <v>157.99022648335693</v>
      </c>
      <c r="J160" s="27">
        <f t="shared" si="19"/>
        <v>481.80078647363877</v>
      </c>
      <c r="K160" s="28">
        <f t="shared" si="20"/>
        <v>29652.699032624703</v>
      </c>
    </row>
    <row r="161" spans="3:11" x14ac:dyDescent="0.3">
      <c r="C161" s="22">
        <v>2.4500000000000002</v>
      </c>
      <c r="D161" s="23"/>
      <c r="E161" s="24">
        <f t="shared" si="14"/>
        <v>31815924819.940041</v>
      </c>
      <c r="F161" s="25">
        <f t="shared" si="15"/>
        <v>1.8973665961010275E-2</v>
      </c>
      <c r="G161" s="25">
        <f t="shared" si="16"/>
        <v>2.9698484809834995E-2</v>
      </c>
      <c r="H161" s="26">
        <f t="shared" si="17"/>
        <v>1.0724818848824719E-2</v>
      </c>
      <c r="I161" s="27">
        <f t="shared" si="18"/>
        <v>157.99022648335693</v>
      </c>
      <c r="J161" s="27">
        <f t="shared" si="19"/>
        <v>484.27029138248025</v>
      </c>
      <c r="K161" s="28">
        <f t="shared" si="20"/>
        <v>29748.713383480463</v>
      </c>
    </row>
    <row r="162" spans="3:11" x14ac:dyDescent="0.3">
      <c r="C162" s="22">
        <v>2.46</v>
      </c>
      <c r="D162" s="23"/>
      <c r="E162" s="24">
        <f t="shared" si="14"/>
        <v>31673137824.323624</v>
      </c>
      <c r="F162" s="25">
        <f t="shared" si="15"/>
        <v>1.8973665961010275E-2</v>
      </c>
      <c r="G162" s="25">
        <f t="shared" si="16"/>
        <v>2.9759032242329387E-2</v>
      </c>
      <c r="H162" s="26">
        <f t="shared" si="17"/>
        <v>1.0785366281319111E-2</v>
      </c>
      <c r="I162" s="27">
        <f t="shared" si="18"/>
        <v>157.99022648335693</v>
      </c>
      <c r="J162" s="27">
        <f t="shared" si="19"/>
        <v>486.74231748652028</v>
      </c>
      <c r="K162" s="28">
        <f t="shared" si="20"/>
        <v>29844.825758405543</v>
      </c>
    </row>
    <row r="163" spans="3:11" x14ac:dyDescent="0.3">
      <c r="C163" s="22">
        <v>2.4700000000000002</v>
      </c>
      <c r="D163" s="23"/>
      <c r="E163" s="24">
        <f t="shared" si="14"/>
        <v>31532266285.679253</v>
      </c>
      <c r="F163" s="25">
        <f t="shared" si="15"/>
        <v>1.8973665961010275E-2</v>
      </c>
      <c r="G163" s="25">
        <f t="shared" si="16"/>
        <v>2.9819456735494024E-2</v>
      </c>
      <c r="H163" s="26">
        <f t="shared" si="17"/>
        <v>1.0845790774483749E-2</v>
      </c>
      <c r="I163" s="27">
        <f t="shared" si="18"/>
        <v>157.99022648335693</v>
      </c>
      <c r="J163" s="27">
        <f t="shared" si="19"/>
        <v>489.21685709523871</v>
      </c>
      <c r="K163" s="28">
        <f t="shared" si="20"/>
        <v>29941.035858392512</v>
      </c>
    </row>
    <row r="164" spans="3:11" x14ac:dyDescent="0.3">
      <c r="C164" s="22">
        <v>2.48</v>
      </c>
      <c r="D164" s="23"/>
      <c r="E164" s="24">
        <f t="shared" si="14"/>
        <v>31393271637.77182</v>
      </c>
      <c r="F164" s="25">
        <f t="shared" si="15"/>
        <v>1.8973665961010275E-2</v>
      </c>
      <c r="G164" s="25">
        <f t="shared" si="16"/>
        <v>2.9879759035172957E-2</v>
      </c>
      <c r="H164" s="26">
        <f t="shared" si="17"/>
        <v>1.0906093074162682E-2</v>
      </c>
      <c r="I164" s="27">
        <f t="shared" si="18"/>
        <v>157.99022648335693</v>
      </c>
      <c r="J164" s="27">
        <f t="shared" si="19"/>
        <v>491.69390257263234</v>
      </c>
      <c r="K164" s="28">
        <f t="shared" si="20"/>
        <v>30037.343386553581</v>
      </c>
    </row>
    <row r="165" spans="3:11" x14ac:dyDescent="0.3">
      <c r="C165" s="22">
        <v>2.4900000000000002</v>
      </c>
      <c r="D165" s="23"/>
      <c r="E165" s="24">
        <f t="shared" si="14"/>
        <v>31256116346.833206</v>
      </c>
      <c r="F165" s="25">
        <f t="shared" si="15"/>
        <v>1.8973665961010275E-2</v>
      </c>
      <c r="G165" s="25">
        <f t="shared" si="16"/>
        <v>2.9939939879699156E-2</v>
      </c>
      <c r="H165" s="26">
        <f t="shared" si="17"/>
        <v>1.0966273918688881E-2</v>
      </c>
      <c r="I165" s="27">
        <f t="shared" si="18"/>
        <v>157.99022648335693</v>
      </c>
      <c r="J165" s="27">
        <f t="shared" si="19"/>
        <v>494.17344633660451</v>
      </c>
      <c r="K165" s="28">
        <f t="shared" si="20"/>
        <v>30133.748048096812</v>
      </c>
    </row>
    <row r="166" spans="3:11" ht="15" thickBot="1" x14ac:dyDescent="0.35">
      <c r="C166" s="30">
        <v>2.5</v>
      </c>
      <c r="D166" s="31"/>
      <c r="E166" s="32">
        <f t="shared" si="14"/>
        <v>31120763877.188324</v>
      </c>
      <c r="F166" s="33">
        <f t="shared" si="15"/>
        <v>1.8973665961010275E-2</v>
      </c>
      <c r="G166" s="33">
        <f t="shared" si="16"/>
        <v>3.0000000000000002E-2</v>
      </c>
      <c r="H166" s="34">
        <f t="shared" si="17"/>
        <v>1.1026334038989727E-2</v>
      </c>
      <c r="I166" s="35">
        <f t="shared" si="18"/>
        <v>157.99022648335693</v>
      </c>
      <c r="J166" s="35">
        <f t="shared" si="19"/>
        <v>496.65548085837776</v>
      </c>
      <c r="K166" s="36">
        <f t="shared" si="20"/>
        <v>30230.249550303357</v>
      </c>
    </row>
    <row r="167" spans="3:11" ht="15" thickTop="1" x14ac:dyDescent="0.3">
      <c r="C167" s="3"/>
      <c r="D167" s="3"/>
    </row>
  </sheetData>
  <mergeCells count="11">
    <mergeCell ref="A1:B1"/>
    <mergeCell ref="O14:P14"/>
    <mergeCell ref="O15:P15"/>
    <mergeCell ref="O16:P16"/>
    <mergeCell ref="H13:H14"/>
    <mergeCell ref="F13:G14"/>
    <mergeCell ref="E13:E14"/>
    <mergeCell ref="C13:C14"/>
    <mergeCell ref="D13:D14"/>
    <mergeCell ref="I13:J14"/>
    <mergeCell ref="K13:K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Legion</cp:lastModifiedBy>
  <dcterms:created xsi:type="dcterms:W3CDTF">2023-04-15T08:33:44Z</dcterms:created>
  <dcterms:modified xsi:type="dcterms:W3CDTF">2023-04-28T07:51:19Z</dcterms:modified>
</cp:coreProperties>
</file>