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E3552AD-CFC4-4871-95AE-51EFE321B9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1" l="1"/>
  <c r="S13" i="1"/>
  <c r="U13" i="1" s="1"/>
  <c r="B13" i="1"/>
  <c r="G13" i="1"/>
  <c r="E13" i="1"/>
  <c r="I13" i="1" s="1"/>
  <c r="F13" i="1"/>
  <c r="H13" i="1"/>
  <c r="C13" i="1"/>
  <c r="D13" i="1"/>
  <c r="N13" i="1" l="1"/>
  <c r="M13" i="1" s="1"/>
  <c r="O13" i="1"/>
  <c r="P13" i="1"/>
  <c r="K13" i="1"/>
  <c r="Q13" i="1"/>
  <c r="J13" i="1"/>
  <c r="L13" i="1"/>
  <c r="U6" i="1"/>
</calcChain>
</file>

<file path=xl/sharedStrings.xml><?xml version="1.0" encoding="utf-8"?>
<sst xmlns="http://schemas.openxmlformats.org/spreadsheetml/2006/main" count="38" uniqueCount="38">
  <si>
    <t>Вариант:</t>
  </si>
  <si>
    <r>
      <rPr>
        <i/>
        <sz val="16"/>
        <color theme="1"/>
        <rFont val="Times New Roman"/>
        <family val="1"/>
        <charset val="204"/>
      </rPr>
      <t>v</t>
    </r>
    <r>
      <rPr>
        <i/>
        <sz val="8"/>
        <color theme="1"/>
        <rFont val="Times New Roman"/>
        <family val="1"/>
        <charset val="204"/>
      </rPr>
      <t>T</t>
    </r>
    <r>
      <rPr>
        <i/>
        <sz val="16"/>
        <color theme="1"/>
        <rFont val="Times New Roman"/>
        <family val="1"/>
        <charset val="204"/>
      </rPr>
      <t xml:space="preserve">, </t>
    </r>
    <r>
      <rPr>
        <i/>
        <sz val="14"/>
        <color theme="1"/>
        <rFont val="Times New Roman"/>
        <family val="1"/>
        <charset val="204"/>
      </rPr>
      <t>м/с</t>
    </r>
  </si>
  <si>
    <r>
      <t>D</t>
    </r>
    <r>
      <rPr>
        <sz val="14"/>
        <color theme="1"/>
        <rFont val="Times New Roman"/>
        <family val="1"/>
        <charset val="204"/>
      </rPr>
      <t>, м</t>
    </r>
  </si>
  <si>
    <t>T, c</t>
  </si>
  <si>
    <r>
      <t>t</t>
    </r>
    <r>
      <rPr>
        <sz val="9"/>
        <color theme="1"/>
        <rFont val="Times New Roman"/>
        <family val="1"/>
        <charset val="204"/>
      </rPr>
      <t>В</t>
    </r>
    <r>
      <rPr>
        <sz val="14"/>
        <color theme="1"/>
        <rFont val="Times New Roman"/>
        <family val="1"/>
        <charset val="204"/>
      </rPr>
      <t>, с</t>
    </r>
  </si>
  <si>
    <r>
      <t>v</t>
    </r>
    <r>
      <rPr>
        <sz val="8"/>
        <color theme="1"/>
        <rFont val="Times New Roman"/>
        <family val="1"/>
        <charset val="204"/>
      </rPr>
      <t>П</t>
    </r>
    <r>
      <rPr>
        <sz val="16"/>
        <color theme="1"/>
        <rFont val="Times New Roman"/>
        <family val="1"/>
        <charset val="204"/>
      </rPr>
      <t xml:space="preserve">, </t>
    </r>
    <r>
      <rPr>
        <sz val="14"/>
        <color theme="1"/>
        <rFont val="Times New Roman"/>
        <family val="1"/>
        <charset val="204"/>
      </rPr>
      <t>м/с</t>
    </r>
  </si>
  <si>
    <t>K</t>
  </si>
  <si>
    <r>
      <t>l</t>
    </r>
    <r>
      <rPr>
        <sz val="11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>, м</t>
    </r>
  </si>
  <si>
    <t>S</t>
  </si>
  <si>
    <t>S'</t>
  </si>
  <si>
    <r>
      <t>a</t>
    </r>
    <r>
      <rPr>
        <sz val="10"/>
        <color theme="1"/>
        <rFont val="Times New Roman"/>
        <family val="1"/>
        <charset val="204"/>
      </rPr>
      <t>c</t>
    </r>
  </si>
  <si>
    <r>
      <t>a</t>
    </r>
    <r>
      <rPr>
        <sz val="10"/>
        <color theme="1"/>
        <rFont val="Times New Roman"/>
        <family val="1"/>
        <charset val="204"/>
      </rPr>
      <t>п</t>
    </r>
  </si>
  <si>
    <r>
      <t>a'</t>
    </r>
    <r>
      <rPr>
        <sz val="10"/>
        <color theme="1"/>
        <rFont val="Times New Roman"/>
        <family val="1"/>
        <charset val="204"/>
      </rPr>
      <t>п</t>
    </r>
  </si>
  <si>
    <r>
      <t>a'</t>
    </r>
    <r>
      <rPr>
        <sz val="10"/>
        <color theme="1"/>
        <rFont val="Times New Roman"/>
        <family val="1"/>
        <charset val="204"/>
      </rPr>
      <t>c</t>
    </r>
  </si>
  <si>
    <r>
      <t>S</t>
    </r>
    <r>
      <rPr>
        <sz val="10"/>
        <color theme="1"/>
        <rFont val="Times New Roman"/>
        <family val="1"/>
        <charset val="204"/>
      </rPr>
      <t>п</t>
    </r>
  </si>
  <si>
    <r>
      <t>S</t>
    </r>
    <r>
      <rPr>
        <sz val="10"/>
        <color theme="1"/>
        <rFont val="Times New Roman"/>
        <family val="1"/>
        <charset val="204"/>
      </rPr>
      <t>c</t>
    </r>
  </si>
  <si>
    <t>величина интервала или перекрытия</t>
  </si>
  <si>
    <t>Шаг подачи листа</t>
  </si>
  <si>
    <t xml:space="preserve">коэффициента использования поверхности печатного цилиндра </t>
  </si>
  <si>
    <t>скорость печатания</t>
  </si>
  <si>
    <t xml:space="preserve">Время цикла работы машины </t>
  </si>
  <si>
    <t>Время выравнивания</t>
  </si>
  <si>
    <t>Диаметр печатного цилиндра</t>
  </si>
  <si>
    <t>скорость движения листа по транспортеру</t>
  </si>
  <si>
    <r>
      <t>m</t>
    </r>
    <r>
      <rPr>
        <i/>
        <sz val="14"/>
        <color theme="1"/>
        <rFont val="Symbol"/>
        <family val="1"/>
        <charset val="2"/>
      </rPr>
      <t>w</t>
    </r>
    <r>
      <rPr>
        <i/>
        <sz val="14"/>
        <color theme="1"/>
        <rFont val="Times New Roman"/>
        <family val="1"/>
        <charset val="204"/>
      </rPr>
      <t> </t>
    </r>
  </si>
  <si>
    <t>число листов, запечатываемых за один рабочий цикл</t>
  </si>
  <si>
    <t>b</t>
  </si>
  <si>
    <r>
      <t>q</t>
    </r>
    <r>
      <rPr>
        <sz val="12"/>
        <color theme="1"/>
        <rFont val="Times New Roman"/>
        <family val="1"/>
        <charset val="204"/>
      </rPr>
      <t> </t>
    </r>
  </si>
  <si>
    <t xml:space="preserve">коэффициент, учитывающий отход продукции в брак </t>
  </si>
  <si>
    <t>коэффициент использования времени машины</t>
  </si>
  <si>
    <r>
      <t>П</t>
    </r>
    <r>
      <rPr>
        <sz val="10"/>
        <color theme="1"/>
        <rFont val="Times New Roman"/>
        <family val="1"/>
        <charset val="204"/>
      </rPr>
      <t>у</t>
    </r>
  </si>
  <si>
    <t>Формат листа (длина рабочей части)</t>
  </si>
  <si>
    <r>
      <t xml:space="preserve">скорость транспортировки бумажного листа при ступенчатой подаче </t>
    </r>
    <r>
      <rPr>
        <i/>
        <sz val="11"/>
        <color theme="1"/>
        <rFont val="Arial"/>
        <family val="2"/>
        <charset val="204"/>
      </rPr>
      <t>v</t>
    </r>
    <r>
      <rPr>
        <i/>
        <vertAlign val="subscript"/>
        <sz val="11"/>
        <color theme="1"/>
        <rFont val="Arial"/>
        <family val="2"/>
        <charset val="204"/>
      </rPr>
      <t>c</t>
    </r>
    <r>
      <rPr>
        <vertAlign val="subscript"/>
        <sz val="11"/>
        <color theme="1"/>
        <rFont val="Arial"/>
        <family val="2"/>
        <charset val="204"/>
      </rPr>
      <t xml:space="preserve"> </t>
    </r>
    <r>
      <rPr>
        <sz val="11"/>
        <color theme="1"/>
        <rFont val="Arial"/>
        <family val="2"/>
        <charset val="204"/>
      </rPr>
      <t xml:space="preserve">будет меньше скорости транспортировки при последовательной подаче </t>
    </r>
    <r>
      <rPr>
        <i/>
        <sz val="11"/>
        <color theme="1"/>
        <rFont val="Arial"/>
        <family val="2"/>
        <charset val="204"/>
      </rPr>
      <t>v</t>
    </r>
    <r>
      <rPr>
        <i/>
        <vertAlign val="subscript"/>
        <sz val="11"/>
        <color theme="1"/>
        <rFont val="Arial"/>
        <family val="2"/>
        <charset val="204"/>
      </rPr>
      <t>П</t>
    </r>
    <r>
      <rPr>
        <sz val="11"/>
        <color theme="1"/>
        <rFont val="Arial"/>
        <family val="2"/>
        <charset val="204"/>
      </rPr>
      <t xml:space="preserve"> в </t>
    </r>
  </si>
  <si>
    <t>раз</t>
  </si>
  <si>
    <t>Вывод: производительность равна 7286,086957 листов*час</t>
  </si>
  <si>
    <t>Лабораторная работа № 5</t>
  </si>
  <si>
    <t>САМОНАКЛАДЫ ЛИСТОВЫХ ПЕЧАТНЫХ МАШИН</t>
  </si>
  <si>
    <r>
      <t>Цель работы:</t>
    </r>
    <r>
      <rPr>
        <sz val="16"/>
        <color rgb="FF000000"/>
        <rFont val="Times New Roman"/>
        <family val="1"/>
        <charset val="204"/>
      </rPr>
      <t xml:space="preserve"> изучить конструкцию самонакладов листовых печатных машин, научиться определять их основные технологические характеристики.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</si>
</sst>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Symbol"/>
      <family val="1"/>
      <charset val="2"/>
    </font>
    <font>
      <i/>
      <sz val="14"/>
      <color theme="1"/>
      <name val="Symbol"/>
      <family val="1"/>
      <charset val="2"/>
    </font>
    <font>
      <i/>
      <sz val="11"/>
      <color theme="1"/>
      <name val="Arial"/>
      <family val="2"/>
      <charset val="204"/>
    </font>
    <font>
      <i/>
      <vertAlign val="subscript"/>
      <sz val="11"/>
      <color theme="1"/>
      <name val="Arial"/>
      <family val="2"/>
      <charset val="204"/>
    </font>
    <font>
      <vertAlign val="subscript"/>
      <sz val="11"/>
      <color theme="1"/>
      <name val="Arial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136770</xdr:colOff>
      <xdr:row>17</xdr:row>
      <xdr:rowOff>9769</xdr:rowOff>
    </xdr:from>
    <xdr:to>
      <xdr:col>8</xdr:col>
      <xdr:colOff>967155</xdr:colOff>
      <xdr:row>25</xdr:row>
      <xdr:rowOff>8295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0" y="3360615"/>
          <a:ext cx="8636000" cy="1483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zoomScale="78" workbookViewId="0">
      <selection activeCell="B9" sqref="B9"/>
    </sheetView>
  </sheetViews>
  <sheetFormatPr defaultRowHeight="14.4" x14ac:dyDescent="0.3"/>
  <cols>
    <col min="1" max="1" width="11.33203125" customWidth="1"/>
    <col min="2" max="2" width="20" customWidth="1"/>
    <col min="3" max="3" width="17.109375" customWidth="1"/>
    <col min="4" max="6" width="12.77734375" customWidth="1"/>
    <col min="7" max="7" width="14.109375" customWidth="1"/>
    <col min="8" max="8" width="12.77734375" customWidth="1"/>
    <col min="9" max="9" width="26.21875" customWidth="1"/>
    <col min="10" max="16" width="12.77734375" customWidth="1"/>
    <col min="17" max="17" width="11.77734375" customWidth="1"/>
    <col min="18" max="18" width="24.5546875" customWidth="1"/>
    <col min="19" max="19" width="26.21875" customWidth="1"/>
    <col min="20" max="20" width="25.77734375" customWidth="1"/>
    <col min="21" max="22" width="12.77734375" customWidth="1"/>
  </cols>
  <sheetData>
    <row r="1" spans="1:22" ht="18" x14ac:dyDescent="0.35">
      <c r="B1" s="21"/>
      <c r="C1" s="18" t="s">
        <v>35</v>
      </c>
    </row>
    <row r="2" spans="1:22" ht="15.6" x14ac:dyDescent="0.3">
      <c r="C2" s="18"/>
      <c r="Q2" s="1"/>
    </row>
    <row r="3" spans="1:22" ht="15.6" x14ac:dyDescent="0.3">
      <c r="B3" s="20" t="s">
        <v>36</v>
      </c>
      <c r="C3" s="20"/>
      <c r="D3" s="20"/>
    </row>
    <row r="4" spans="1:22" ht="17.399999999999999" customHeight="1" x14ac:dyDescent="0.3"/>
    <row r="5" spans="1:22" ht="18" customHeight="1" x14ac:dyDescent="0.3">
      <c r="A5" s="22" t="s">
        <v>37</v>
      </c>
      <c r="B5" s="19"/>
      <c r="C5" s="19"/>
      <c r="D5" s="19"/>
      <c r="E5" s="19"/>
      <c r="F5" s="19"/>
      <c r="G5" s="19"/>
      <c r="R5" s="13" t="s">
        <v>32</v>
      </c>
      <c r="S5" s="13"/>
      <c r="T5" s="13"/>
    </row>
    <row r="6" spans="1:22" x14ac:dyDescent="0.3">
      <c r="R6" s="13"/>
      <c r="S6" s="13"/>
      <c r="T6" s="13"/>
      <c r="U6">
        <f>((E13+O13)/(E13+N13))</f>
        <v>22.333333333333311</v>
      </c>
      <c r="V6" t="s">
        <v>33</v>
      </c>
    </row>
    <row r="7" spans="1:22" x14ac:dyDescent="0.3">
      <c r="R7" s="11"/>
      <c r="S7" s="11"/>
      <c r="T7" s="11"/>
    </row>
    <row r="9" spans="1:22" ht="17.399999999999999" x14ac:dyDescent="0.3">
      <c r="A9" s="2" t="s">
        <v>0</v>
      </c>
      <c r="B9" s="7">
        <v>9</v>
      </c>
    </row>
    <row r="10" spans="1:22" ht="14.4" customHeight="1" x14ac:dyDescent="0.3">
      <c r="B10" s="12" t="s">
        <v>23</v>
      </c>
      <c r="C10" s="12" t="s">
        <v>22</v>
      </c>
      <c r="D10" s="15" t="s">
        <v>21</v>
      </c>
      <c r="E10" s="14" t="s">
        <v>31</v>
      </c>
      <c r="F10" s="14"/>
      <c r="G10" s="12" t="s">
        <v>20</v>
      </c>
      <c r="H10" s="14" t="s">
        <v>19</v>
      </c>
      <c r="I10" s="16" t="s">
        <v>18</v>
      </c>
      <c r="J10" s="17" t="s">
        <v>17</v>
      </c>
      <c r="K10" s="17"/>
      <c r="L10" s="17"/>
      <c r="M10" s="17"/>
      <c r="N10" s="17" t="s">
        <v>16</v>
      </c>
      <c r="O10" s="17"/>
      <c r="P10" s="17"/>
      <c r="Q10" s="17"/>
      <c r="R10" s="12" t="s">
        <v>25</v>
      </c>
      <c r="S10" s="12" t="s">
        <v>28</v>
      </c>
      <c r="T10" s="12" t="s">
        <v>29</v>
      </c>
      <c r="U10" s="1"/>
    </row>
    <row r="11" spans="1:22" x14ac:dyDescent="0.3">
      <c r="B11" s="12"/>
      <c r="C11" s="12"/>
      <c r="D11" s="15"/>
      <c r="E11" s="14"/>
      <c r="F11" s="14"/>
      <c r="G11" s="12"/>
      <c r="H11" s="14"/>
      <c r="I11" s="16"/>
      <c r="J11" s="17"/>
      <c r="K11" s="17"/>
      <c r="L11" s="17"/>
      <c r="M11" s="17"/>
      <c r="N11" s="17"/>
      <c r="O11" s="17"/>
      <c r="P11" s="17"/>
      <c r="Q11" s="17"/>
      <c r="R11" s="12"/>
      <c r="S11" s="12"/>
      <c r="T11" s="12"/>
      <c r="U11" s="1"/>
    </row>
    <row r="12" spans="1:22" ht="21" x14ac:dyDescent="0.3">
      <c r="B12" s="3" t="s">
        <v>1</v>
      </c>
      <c r="C12" s="4" t="s">
        <v>2</v>
      </c>
      <c r="D12" s="5" t="s">
        <v>4</v>
      </c>
      <c r="E12" s="5" t="s">
        <v>7</v>
      </c>
      <c r="F12" s="1"/>
      <c r="G12" s="6" t="s">
        <v>3</v>
      </c>
      <c r="H12" s="6" t="s">
        <v>5</v>
      </c>
      <c r="I12" s="5" t="s">
        <v>6</v>
      </c>
      <c r="J12" s="5" t="s">
        <v>8</v>
      </c>
      <c r="K12" s="5" t="s">
        <v>9</v>
      </c>
      <c r="L12" s="5" t="s">
        <v>14</v>
      </c>
      <c r="M12" s="5" t="s">
        <v>15</v>
      </c>
      <c r="N12" s="5" t="s">
        <v>10</v>
      </c>
      <c r="O12" s="5" t="s">
        <v>11</v>
      </c>
      <c r="P12" s="5" t="s">
        <v>12</v>
      </c>
      <c r="Q12" s="5" t="s">
        <v>13</v>
      </c>
      <c r="R12" s="4" t="s">
        <v>24</v>
      </c>
      <c r="S12" s="10" t="s">
        <v>26</v>
      </c>
      <c r="T12" s="10" t="s">
        <v>27</v>
      </c>
      <c r="U12" s="5" t="s">
        <v>30</v>
      </c>
    </row>
    <row r="13" spans="1:22" x14ac:dyDescent="0.3">
      <c r="B13" s="9">
        <f>0.2</f>
        <v>0.2</v>
      </c>
      <c r="C13" s="9">
        <f>0.3</f>
        <v>0.3</v>
      </c>
      <c r="D13" s="9">
        <f>0.1</f>
        <v>0.1</v>
      </c>
      <c r="E13" s="9">
        <f>84*0.01</f>
        <v>0.84</v>
      </c>
      <c r="F13" s="9">
        <f>108*0.01</f>
        <v>1.08</v>
      </c>
      <c r="G13" s="9">
        <f>0.46</f>
        <v>0.46</v>
      </c>
      <c r="H13" s="8">
        <f>(PI()*$C$13)/$G$13</f>
        <v>2.0488647740802999</v>
      </c>
      <c r="I13" s="8">
        <f>$E$13/(PI()*$C$13)</f>
        <v>0.89126768131461387</v>
      </c>
      <c r="J13" s="9">
        <f>((E13*B13)/(I13*H13))-(D13*B13)</f>
        <v>7.2000000000000008E-2</v>
      </c>
      <c r="K13" s="9">
        <f>((E13*B13)/(I13*H13))</f>
        <v>9.2000000000000012E-2</v>
      </c>
      <c r="L13" s="9">
        <f>E13+O13</f>
        <v>1.6079999999999999</v>
      </c>
      <c r="M13" s="9">
        <f>E13+N13</f>
        <v>7.2000000000000064E-2</v>
      </c>
      <c r="N13" s="9">
        <f>(E13*((B13/(I13*H13))-1))-(D13*B13)</f>
        <v>-0.7679999999999999</v>
      </c>
      <c r="O13" s="9">
        <f>(E13*(1-(B13/(I13*H13))))+(D13*B13)</f>
        <v>0.7679999999999999</v>
      </c>
      <c r="P13" s="9">
        <f>(E13*(1-(B13/(I13*H13))))</f>
        <v>0.74799999999999989</v>
      </c>
      <c r="Q13" s="9">
        <f>(E13*((B13/(I13*H13))-1))</f>
        <v>-0.74799999999999989</v>
      </c>
      <c r="R13" s="1">
        <v>1</v>
      </c>
      <c r="S13" s="1">
        <f>0.98</f>
        <v>0.98</v>
      </c>
      <c r="T13" s="1">
        <f>0.95</f>
        <v>0.95</v>
      </c>
      <c r="U13" s="1">
        <f>60*((R13*S13*T13)/G13)*60</f>
        <v>7286.086956521739</v>
      </c>
    </row>
    <row r="15" spans="1:22" x14ac:dyDescent="0.3">
      <c r="B15" t="s">
        <v>34</v>
      </c>
    </row>
  </sheetData>
  <mergeCells count="14">
    <mergeCell ref="B3:D3"/>
    <mergeCell ref="D10:D11"/>
    <mergeCell ref="C10:C11"/>
    <mergeCell ref="B10:B11"/>
    <mergeCell ref="R10:R11"/>
    <mergeCell ref="I10:I11"/>
    <mergeCell ref="J10:M11"/>
    <mergeCell ref="N10:Q11"/>
    <mergeCell ref="H10:H11"/>
    <mergeCell ref="S10:S11"/>
    <mergeCell ref="T10:T11"/>
    <mergeCell ref="R5:T6"/>
    <mergeCell ref="G10:G11"/>
    <mergeCell ref="E10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2023-05-03T15:47:02Z</dcterms:modified>
</cp:coreProperties>
</file>