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/>
  <mc:AlternateContent xmlns:mc="http://schemas.openxmlformats.org/markup-compatibility/2006">
    <mc:Choice Requires="x15">
      <x15ac:absPath xmlns:x15ac="http://schemas.microsoft.com/office/spreadsheetml/2010/11/ac" url="C:\Users\CENA\Desktop\DOUTORADO\Artigo VGM-GRT\"/>
    </mc:Choice>
  </mc:AlternateContent>
  <bookViews>
    <workbookView xWindow="0" yWindow="0" windowWidth="20730" windowHeight="11760"/>
  </bookViews>
  <sheets>
    <sheet name="Converter (Immediate)" sheetId="21" r:id="rId1"/>
  </sheets>
  <definedNames>
    <definedName name="a" localSheetId="0">'Converter (Immediate)'!$AF$11</definedName>
    <definedName name="a">#REF!</definedName>
    <definedName name="k" localSheetId="0">'Converter (Immediate)'!$F$9</definedName>
    <definedName name="k">#REF!</definedName>
    <definedName name="k0" localSheetId="0">'Converter (Immediate)'!$F$9</definedName>
    <definedName name="k0">#REF!</definedName>
    <definedName name="k1_" localSheetId="0">'Converter (Immediate)'!$H$7</definedName>
    <definedName name="k1_">#REF!</definedName>
    <definedName name="k1__" localSheetId="0">'Converter (Immediate)'!$AG$15</definedName>
    <definedName name="k1__">#REF!</definedName>
    <definedName name="n" localSheetId="0">'Converter (Immediate)'!$AG$13</definedName>
    <definedName name="n">#REF!</definedName>
    <definedName name="n_VGM" localSheetId="0">'Converter (Immediate)'!$C$10</definedName>
    <definedName name="n_VGM">#REF!</definedName>
    <definedName name="p" localSheetId="0">'Converter (Immediate)'!$F$10</definedName>
    <definedName name="p">#REF!</definedName>
    <definedName name="P_GRT" localSheetId="0">'Converter (Immediate)'!$AF$15</definedName>
    <definedName name="P_GRT">#REF!</definedName>
    <definedName name="solver_adj" localSheetId="0" hidden="1">'Converter (Immediate)'!$C$13,'Converter (Immediate)'!$C$21,'Converter (Immediate)'!$E$13,'Converter (Immediate)'!$E$21,'Converter (Immediate)'!#REF!,'Converter (Immediate)'!#REF!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'Converter (Immediate)'!$AF$15</definedName>
    <definedName name="solver_lhs2" localSheetId="0" hidden="1">'Converter (Immediate)'!$AF$15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'Converter (Immediate)'!$M$8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-6</definedName>
    <definedName name="solver_rhs2" localSheetId="0" hidden="1">-6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hetar" localSheetId="0">'Converter (Immediate)'!$F$8</definedName>
    <definedName name="thetar">#REF!</definedName>
    <definedName name="thetaRL" localSheetId="0">'Converter (Immediate)'!$AH$11</definedName>
    <definedName name="thetaRL">#REF!</definedName>
    <definedName name="thetas" localSheetId="0">'Converter (Immediate)'!$F$7</definedName>
    <definedName name="thetas">#REF!</definedName>
    <definedName name="x2_" localSheetId="0">'Converter (Immediate)'!$AG$11</definedName>
    <definedName name="x2_">#REF!</definedName>
    <definedName name="α" localSheetId="0">'Converter (Immediate)'!$C$9</definedName>
    <definedName name="α">#REF!</definedName>
    <definedName name="β" localSheetId="0">'Converter (Immediate)'!$AH$15</definedName>
    <definedName name="β">#REF!</definedName>
    <definedName name="β_GRT" localSheetId="0">'Converter (Immediate)'!$AH$15</definedName>
    <definedName name="β_GRT">#REF!</definedName>
    <definedName name="λ" localSheetId="0">'Converter (Immediate)'!$AH$13</definedName>
    <definedName name="λ">#REF!</definedName>
    <definedName name="λ_GRT" localSheetId="0">'Converter (Immediate)'!$AH$13</definedName>
    <definedName name="λ_GRT">#REF!</definedName>
    <definedName name="ξ_GRT" localSheetId="0">'Converter (Immediate)'!$AH$17</definedName>
    <definedName name="ξ_GRT">#REF!</definedName>
  </definedNames>
  <calcPr calcId="152511"/>
</workbook>
</file>

<file path=xl/calcChain.xml><?xml version="1.0" encoding="utf-8"?>
<calcChain xmlns="http://schemas.openxmlformats.org/spreadsheetml/2006/main">
  <c r="AF15" i="21" l="1"/>
  <c r="F10" i="21"/>
  <c r="F8" i="21"/>
  <c r="F7" i="21"/>
  <c r="H7" i="21" s="1"/>
  <c r="C22" i="21"/>
  <c r="E22" i="21"/>
  <c r="AG13" i="21" l="1"/>
  <c r="AH17" i="21" s="1"/>
  <c r="AF11" i="21" s="1"/>
  <c r="C23" i="21"/>
  <c r="M215" i="21"/>
  <c r="N215" i="21" s="1"/>
  <c r="O215" i="21" s="1"/>
  <c r="R215" i="21" s="1"/>
  <c r="M214" i="21"/>
  <c r="N214" i="21" s="1"/>
  <c r="O214" i="21" s="1"/>
  <c r="R214" i="21" s="1"/>
  <c r="M213" i="21"/>
  <c r="N213" i="21" s="1"/>
  <c r="O213" i="21" s="1"/>
  <c r="R213" i="21" s="1"/>
  <c r="M212" i="21"/>
  <c r="N212" i="21" s="1"/>
  <c r="O212" i="21" s="1"/>
  <c r="R212" i="21" s="1"/>
  <c r="M211" i="21"/>
  <c r="N211" i="21" s="1"/>
  <c r="O211" i="21" s="1"/>
  <c r="R211" i="21" s="1"/>
  <c r="M210" i="21"/>
  <c r="N210" i="21" s="1"/>
  <c r="O210" i="21" s="1"/>
  <c r="R210" i="21" s="1"/>
  <c r="M209" i="21"/>
  <c r="N209" i="21" s="1"/>
  <c r="O209" i="21" s="1"/>
  <c r="R209" i="21" s="1"/>
  <c r="M208" i="21"/>
  <c r="N208" i="21" s="1"/>
  <c r="O208" i="21" s="1"/>
  <c r="R208" i="21" s="1"/>
  <c r="M207" i="21"/>
  <c r="N207" i="21" s="1"/>
  <c r="O207" i="21" s="1"/>
  <c r="R207" i="21" s="1"/>
  <c r="M206" i="21"/>
  <c r="N206" i="21" s="1"/>
  <c r="O206" i="21" s="1"/>
  <c r="R206" i="21" s="1"/>
  <c r="M205" i="21"/>
  <c r="N205" i="21" s="1"/>
  <c r="O205" i="21" s="1"/>
  <c r="R205" i="21" s="1"/>
  <c r="M204" i="21"/>
  <c r="N204" i="21" s="1"/>
  <c r="O204" i="21" s="1"/>
  <c r="R204" i="21" s="1"/>
  <c r="M203" i="21"/>
  <c r="N203" i="21" s="1"/>
  <c r="O203" i="21" s="1"/>
  <c r="R203" i="21" s="1"/>
  <c r="M202" i="21"/>
  <c r="N202" i="21" s="1"/>
  <c r="O202" i="21" s="1"/>
  <c r="R202" i="21" s="1"/>
  <c r="M201" i="21"/>
  <c r="N201" i="21" s="1"/>
  <c r="O201" i="21" s="1"/>
  <c r="R201" i="21" s="1"/>
  <c r="M200" i="21"/>
  <c r="N200" i="21" s="1"/>
  <c r="O200" i="21" s="1"/>
  <c r="R200" i="21" s="1"/>
  <c r="M199" i="21"/>
  <c r="N199" i="21" s="1"/>
  <c r="O199" i="21" s="1"/>
  <c r="R199" i="21" s="1"/>
  <c r="M198" i="21"/>
  <c r="N198" i="21" s="1"/>
  <c r="O198" i="21" s="1"/>
  <c r="R198" i="21" s="1"/>
  <c r="M197" i="21"/>
  <c r="N197" i="21" s="1"/>
  <c r="O197" i="21" s="1"/>
  <c r="R197" i="21" s="1"/>
  <c r="M196" i="21"/>
  <c r="N196" i="21" s="1"/>
  <c r="O196" i="21" s="1"/>
  <c r="R196" i="21" s="1"/>
  <c r="M195" i="21"/>
  <c r="N195" i="21" s="1"/>
  <c r="O195" i="21" s="1"/>
  <c r="R195" i="21" s="1"/>
  <c r="M194" i="21"/>
  <c r="N194" i="21" s="1"/>
  <c r="O194" i="21" s="1"/>
  <c r="R194" i="21" s="1"/>
  <c r="M193" i="21"/>
  <c r="N193" i="21" s="1"/>
  <c r="O193" i="21" s="1"/>
  <c r="R193" i="21" s="1"/>
  <c r="M192" i="21"/>
  <c r="N192" i="21" s="1"/>
  <c r="O192" i="21" s="1"/>
  <c r="R192" i="21" s="1"/>
  <c r="M191" i="21"/>
  <c r="N191" i="21" s="1"/>
  <c r="O191" i="21" s="1"/>
  <c r="R191" i="21" s="1"/>
  <c r="M190" i="21"/>
  <c r="N190" i="21" s="1"/>
  <c r="O190" i="21" s="1"/>
  <c r="R190" i="21" s="1"/>
  <c r="M189" i="21"/>
  <c r="N189" i="21" s="1"/>
  <c r="O189" i="21" s="1"/>
  <c r="R189" i="21" s="1"/>
  <c r="M188" i="21"/>
  <c r="N188" i="21" s="1"/>
  <c r="O188" i="21" s="1"/>
  <c r="R188" i="21" s="1"/>
  <c r="M187" i="21"/>
  <c r="N187" i="21" s="1"/>
  <c r="O187" i="21" s="1"/>
  <c r="R187" i="21" s="1"/>
  <c r="M186" i="21"/>
  <c r="N186" i="21" s="1"/>
  <c r="O186" i="21" s="1"/>
  <c r="R186" i="21" s="1"/>
  <c r="M185" i="21"/>
  <c r="N185" i="21" s="1"/>
  <c r="O185" i="21" s="1"/>
  <c r="R185" i="21" s="1"/>
  <c r="M184" i="21"/>
  <c r="N184" i="21" s="1"/>
  <c r="O184" i="21" s="1"/>
  <c r="R184" i="21" s="1"/>
  <c r="M183" i="21"/>
  <c r="N183" i="21" s="1"/>
  <c r="O183" i="21" s="1"/>
  <c r="R183" i="21" s="1"/>
  <c r="M182" i="21"/>
  <c r="N182" i="21" s="1"/>
  <c r="O182" i="21" s="1"/>
  <c r="R182" i="21" s="1"/>
  <c r="M181" i="21"/>
  <c r="N181" i="21" s="1"/>
  <c r="O181" i="21" s="1"/>
  <c r="R181" i="21" s="1"/>
  <c r="M180" i="21"/>
  <c r="N180" i="21" s="1"/>
  <c r="O180" i="21" s="1"/>
  <c r="R180" i="21" s="1"/>
  <c r="M179" i="21"/>
  <c r="N179" i="21" s="1"/>
  <c r="O179" i="21" s="1"/>
  <c r="R179" i="21" s="1"/>
  <c r="M178" i="21"/>
  <c r="N178" i="21" s="1"/>
  <c r="O178" i="21" s="1"/>
  <c r="R178" i="21" s="1"/>
  <c r="M177" i="21"/>
  <c r="N177" i="21" s="1"/>
  <c r="O177" i="21" s="1"/>
  <c r="R177" i="21" s="1"/>
  <c r="M176" i="21"/>
  <c r="N176" i="21" s="1"/>
  <c r="O176" i="21" s="1"/>
  <c r="R176" i="21" s="1"/>
  <c r="M175" i="21"/>
  <c r="N175" i="21" s="1"/>
  <c r="O175" i="21" s="1"/>
  <c r="R175" i="21" s="1"/>
  <c r="M174" i="21"/>
  <c r="N174" i="21" s="1"/>
  <c r="O174" i="21" s="1"/>
  <c r="R174" i="21" s="1"/>
  <c r="M173" i="21"/>
  <c r="N173" i="21" s="1"/>
  <c r="O173" i="21" s="1"/>
  <c r="R173" i="21" s="1"/>
  <c r="M172" i="21"/>
  <c r="N172" i="21" s="1"/>
  <c r="O172" i="21" s="1"/>
  <c r="R172" i="21" s="1"/>
  <c r="M171" i="21"/>
  <c r="N171" i="21" s="1"/>
  <c r="O171" i="21" s="1"/>
  <c r="R171" i="21" s="1"/>
  <c r="M170" i="21"/>
  <c r="N170" i="21" s="1"/>
  <c r="O170" i="21" s="1"/>
  <c r="R170" i="21" s="1"/>
  <c r="M169" i="21"/>
  <c r="N169" i="21" s="1"/>
  <c r="O169" i="21" s="1"/>
  <c r="R169" i="21" s="1"/>
  <c r="M168" i="21"/>
  <c r="N168" i="21" s="1"/>
  <c r="O168" i="21" s="1"/>
  <c r="R168" i="21" s="1"/>
  <c r="M167" i="21"/>
  <c r="N167" i="21" s="1"/>
  <c r="O167" i="21" s="1"/>
  <c r="R167" i="21" s="1"/>
  <c r="M166" i="21"/>
  <c r="N166" i="21" s="1"/>
  <c r="O166" i="21" s="1"/>
  <c r="R166" i="21" s="1"/>
  <c r="M165" i="21"/>
  <c r="N165" i="21" s="1"/>
  <c r="O165" i="21" s="1"/>
  <c r="R165" i="21" s="1"/>
  <c r="M164" i="21"/>
  <c r="N164" i="21" s="1"/>
  <c r="O164" i="21" s="1"/>
  <c r="R164" i="21" s="1"/>
  <c r="M163" i="21"/>
  <c r="N163" i="21" s="1"/>
  <c r="O163" i="21" s="1"/>
  <c r="R163" i="21" s="1"/>
  <c r="M162" i="21"/>
  <c r="N162" i="21" s="1"/>
  <c r="O162" i="21" s="1"/>
  <c r="R162" i="21" s="1"/>
  <c r="M161" i="21"/>
  <c r="N161" i="21" s="1"/>
  <c r="O161" i="21" s="1"/>
  <c r="R161" i="21" s="1"/>
  <c r="M160" i="21"/>
  <c r="N160" i="21" s="1"/>
  <c r="O160" i="21" s="1"/>
  <c r="R160" i="21" s="1"/>
  <c r="M159" i="21"/>
  <c r="N159" i="21" s="1"/>
  <c r="O159" i="21" s="1"/>
  <c r="R159" i="21" s="1"/>
  <c r="M158" i="21"/>
  <c r="N158" i="21" s="1"/>
  <c r="O158" i="21" s="1"/>
  <c r="R158" i="21" s="1"/>
  <c r="M157" i="21"/>
  <c r="N157" i="21" s="1"/>
  <c r="O157" i="21" s="1"/>
  <c r="R157" i="21" s="1"/>
  <c r="M156" i="21"/>
  <c r="N156" i="21" s="1"/>
  <c r="O156" i="21" s="1"/>
  <c r="R156" i="21" s="1"/>
  <c r="M155" i="21"/>
  <c r="N155" i="21" s="1"/>
  <c r="O155" i="21" s="1"/>
  <c r="R155" i="21" s="1"/>
  <c r="M154" i="21"/>
  <c r="N154" i="21" s="1"/>
  <c r="O154" i="21" s="1"/>
  <c r="R154" i="21" s="1"/>
  <c r="M153" i="21"/>
  <c r="N153" i="21" s="1"/>
  <c r="O153" i="21" s="1"/>
  <c r="R153" i="21" s="1"/>
  <c r="M152" i="21"/>
  <c r="N152" i="21" s="1"/>
  <c r="O152" i="21" s="1"/>
  <c r="R152" i="21" s="1"/>
  <c r="M151" i="21"/>
  <c r="N151" i="21" s="1"/>
  <c r="O151" i="21" s="1"/>
  <c r="R151" i="21" s="1"/>
  <c r="M150" i="21"/>
  <c r="N150" i="21" s="1"/>
  <c r="O150" i="21" s="1"/>
  <c r="R150" i="21" s="1"/>
  <c r="M149" i="21"/>
  <c r="N149" i="21" s="1"/>
  <c r="O149" i="21" s="1"/>
  <c r="R149" i="21" s="1"/>
  <c r="M148" i="21"/>
  <c r="N148" i="21" s="1"/>
  <c r="O148" i="21" s="1"/>
  <c r="R148" i="21" s="1"/>
  <c r="M147" i="21"/>
  <c r="N147" i="21" s="1"/>
  <c r="O147" i="21" s="1"/>
  <c r="R147" i="21" s="1"/>
  <c r="M146" i="21"/>
  <c r="N146" i="21" s="1"/>
  <c r="O146" i="21" s="1"/>
  <c r="R146" i="21" s="1"/>
  <c r="M145" i="21"/>
  <c r="N145" i="21" s="1"/>
  <c r="O145" i="21" s="1"/>
  <c r="R145" i="21" s="1"/>
  <c r="M144" i="21"/>
  <c r="N144" i="21" s="1"/>
  <c r="O144" i="21" s="1"/>
  <c r="R144" i="21" s="1"/>
  <c r="M143" i="21"/>
  <c r="N143" i="21" s="1"/>
  <c r="O143" i="21" s="1"/>
  <c r="R143" i="21" s="1"/>
  <c r="M142" i="21"/>
  <c r="N142" i="21" s="1"/>
  <c r="O142" i="21" s="1"/>
  <c r="R142" i="21" s="1"/>
  <c r="M141" i="21"/>
  <c r="N141" i="21" s="1"/>
  <c r="O141" i="21" s="1"/>
  <c r="R141" i="21" s="1"/>
  <c r="M140" i="21"/>
  <c r="N140" i="21" s="1"/>
  <c r="O140" i="21" s="1"/>
  <c r="R140" i="21" s="1"/>
  <c r="M139" i="21"/>
  <c r="N139" i="21" s="1"/>
  <c r="O139" i="21" s="1"/>
  <c r="R139" i="21" s="1"/>
  <c r="M138" i="21"/>
  <c r="N138" i="21" s="1"/>
  <c r="O138" i="21" s="1"/>
  <c r="R138" i="21" s="1"/>
  <c r="M137" i="21"/>
  <c r="N137" i="21" s="1"/>
  <c r="O137" i="21" s="1"/>
  <c r="R137" i="21" s="1"/>
  <c r="M136" i="21"/>
  <c r="N136" i="21" s="1"/>
  <c r="O136" i="21" s="1"/>
  <c r="R136" i="21" s="1"/>
  <c r="M135" i="21"/>
  <c r="N135" i="21" s="1"/>
  <c r="O135" i="21" s="1"/>
  <c r="R135" i="21" s="1"/>
  <c r="M134" i="21"/>
  <c r="N134" i="21" s="1"/>
  <c r="O134" i="21" s="1"/>
  <c r="R134" i="21" s="1"/>
  <c r="M133" i="21"/>
  <c r="N133" i="21" s="1"/>
  <c r="O133" i="21" s="1"/>
  <c r="R133" i="21" s="1"/>
  <c r="M132" i="21"/>
  <c r="N132" i="21" s="1"/>
  <c r="O132" i="21" s="1"/>
  <c r="R132" i="21" s="1"/>
  <c r="M131" i="21"/>
  <c r="N131" i="21" s="1"/>
  <c r="O131" i="21" s="1"/>
  <c r="R131" i="21" s="1"/>
  <c r="M130" i="21"/>
  <c r="N130" i="21" s="1"/>
  <c r="O130" i="21" s="1"/>
  <c r="R130" i="21" s="1"/>
  <c r="M129" i="21"/>
  <c r="N129" i="21" s="1"/>
  <c r="O129" i="21" s="1"/>
  <c r="R129" i="21" s="1"/>
  <c r="M128" i="21"/>
  <c r="N128" i="21" s="1"/>
  <c r="O128" i="21" s="1"/>
  <c r="R128" i="21" s="1"/>
  <c r="M127" i="21"/>
  <c r="N127" i="21" s="1"/>
  <c r="O127" i="21" s="1"/>
  <c r="R127" i="21" s="1"/>
  <c r="M126" i="21"/>
  <c r="N126" i="21" s="1"/>
  <c r="O126" i="21" s="1"/>
  <c r="R126" i="21" s="1"/>
  <c r="M125" i="21"/>
  <c r="N125" i="21" s="1"/>
  <c r="O125" i="21" s="1"/>
  <c r="R125" i="21" s="1"/>
  <c r="M124" i="21"/>
  <c r="N124" i="21" s="1"/>
  <c r="O124" i="21" s="1"/>
  <c r="R124" i="21" s="1"/>
  <c r="M123" i="21"/>
  <c r="N123" i="21" s="1"/>
  <c r="O123" i="21" s="1"/>
  <c r="R123" i="21" s="1"/>
  <c r="M122" i="21"/>
  <c r="N122" i="21" s="1"/>
  <c r="O122" i="21" s="1"/>
  <c r="R122" i="21" s="1"/>
  <c r="M121" i="21"/>
  <c r="N121" i="21" s="1"/>
  <c r="O121" i="21" s="1"/>
  <c r="R121" i="21" s="1"/>
  <c r="M120" i="21"/>
  <c r="N120" i="21" s="1"/>
  <c r="O120" i="21" s="1"/>
  <c r="R120" i="21" s="1"/>
  <c r="M119" i="21"/>
  <c r="N119" i="21" s="1"/>
  <c r="O119" i="21" s="1"/>
  <c r="R119" i="21" s="1"/>
  <c r="M118" i="21"/>
  <c r="N118" i="21" s="1"/>
  <c r="O118" i="21" s="1"/>
  <c r="R118" i="21" s="1"/>
  <c r="M117" i="21"/>
  <c r="N117" i="21" s="1"/>
  <c r="O117" i="21" s="1"/>
  <c r="R117" i="21" s="1"/>
  <c r="M116" i="21"/>
  <c r="N116" i="21" s="1"/>
  <c r="O116" i="21" s="1"/>
  <c r="R116" i="21" s="1"/>
  <c r="M115" i="21"/>
  <c r="N115" i="21" s="1"/>
  <c r="O115" i="21" s="1"/>
  <c r="R115" i="21" s="1"/>
  <c r="M114" i="21"/>
  <c r="N114" i="21" s="1"/>
  <c r="O114" i="21" s="1"/>
  <c r="R114" i="21" s="1"/>
  <c r="M113" i="21"/>
  <c r="N113" i="21" s="1"/>
  <c r="O113" i="21" s="1"/>
  <c r="R113" i="21" s="1"/>
  <c r="M112" i="21"/>
  <c r="N112" i="21" s="1"/>
  <c r="O112" i="21" s="1"/>
  <c r="R112" i="21" s="1"/>
  <c r="M111" i="21"/>
  <c r="N111" i="21" s="1"/>
  <c r="O111" i="21" s="1"/>
  <c r="R111" i="21" s="1"/>
  <c r="M110" i="21"/>
  <c r="N110" i="21" s="1"/>
  <c r="O110" i="21" s="1"/>
  <c r="R110" i="21" s="1"/>
  <c r="M109" i="21"/>
  <c r="N109" i="21" s="1"/>
  <c r="O109" i="21" s="1"/>
  <c r="R109" i="21" s="1"/>
  <c r="M108" i="21"/>
  <c r="N108" i="21" s="1"/>
  <c r="O108" i="21" s="1"/>
  <c r="R108" i="21" s="1"/>
  <c r="M107" i="21"/>
  <c r="N107" i="21" s="1"/>
  <c r="O107" i="21" s="1"/>
  <c r="R107" i="21" s="1"/>
  <c r="M106" i="21"/>
  <c r="N106" i="21" s="1"/>
  <c r="O106" i="21" s="1"/>
  <c r="R106" i="21" s="1"/>
  <c r="M105" i="21"/>
  <c r="N105" i="21" s="1"/>
  <c r="O105" i="21" s="1"/>
  <c r="R105" i="21" s="1"/>
  <c r="M104" i="21"/>
  <c r="N104" i="21" s="1"/>
  <c r="O104" i="21" s="1"/>
  <c r="R104" i="21" s="1"/>
  <c r="M103" i="21"/>
  <c r="N103" i="21" s="1"/>
  <c r="O103" i="21" s="1"/>
  <c r="R103" i="21" s="1"/>
  <c r="M102" i="21"/>
  <c r="N102" i="21" s="1"/>
  <c r="O102" i="21" s="1"/>
  <c r="R102" i="21" s="1"/>
  <c r="M101" i="21"/>
  <c r="N101" i="21" s="1"/>
  <c r="O101" i="21" s="1"/>
  <c r="R101" i="21" s="1"/>
  <c r="M100" i="21"/>
  <c r="N100" i="21" s="1"/>
  <c r="O100" i="21" s="1"/>
  <c r="R100" i="21" s="1"/>
  <c r="M99" i="21"/>
  <c r="N99" i="21" s="1"/>
  <c r="O99" i="21" s="1"/>
  <c r="R99" i="21" s="1"/>
  <c r="M98" i="21"/>
  <c r="N98" i="21" s="1"/>
  <c r="O98" i="21" s="1"/>
  <c r="R98" i="21" s="1"/>
  <c r="M97" i="21"/>
  <c r="N97" i="21" s="1"/>
  <c r="O97" i="21" s="1"/>
  <c r="R97" i="21" s="1"/>
  <c r="M96" i="21"/>
  <c r="N96" i="21" s="1"/>
  <c r="O96" i="21" s="1"/>
  <c r="R96" i="21" s="1"/>
  <c r="M95" i="21"/>
  <c r="N95" i="21" s="1"/>
  <c r="O95" i="21" s="1"/>
  <c r="R95" i="21" s="1"/>
  <c r="M94" i="21"/>
  <c r="N94" i="21" s="1"/>
  <c r="O94" i="21" s="1"/>
  <c r="R94" i="21" s="1"/>
  <c r="M93" i="21"/>
  <c r="N93" i="21" s="1"/>
  <c r="O93" i="21" s="1"/>
  <c r="R93" i="21" s="1"/>
  <c r="M92" i="21"/>
  <c r="N92" i="21" s="1"/>
  <c r="O92" i="21" s="1"/>
  <c r="R92" i="21" s="1"/>
  <c r="M91" i="21"/>
  <c r="N91" i="21" s="1"/>
  <c r="O91" i="21" s="1"/>
  <c r="R91" i="21" s="1"/>
  <c r="M90" i="21"/>
  <c r="N90" i="21" s="1"/>
  <c r="O90" i="21" s="1"/>
  <c r="R90" i="21" s="1"/>
  <c r="M89" i="21"/>
  <c r="N89" i="21" s="1"/>
  <c r="O89" i="21" s="1"/>
  <c r="R89" i="21" s="1"/>
  <c r="M88" i="21"/>
  <c r="N88" i="21" s="1"/>
  <c r="O88" i="21" s="1"/>
  <c r="R88" i="21" s="1"/>
  <c r="M87" i="21"/>
  <c r="N87" i="21" s="1"/>
  <c r="O87" i="21" s="1"/>
  <c r="R87" i="21" s="1"/>
  <c r="M86" i="21"/>
  <c r="N86" i="21" s="1"/>
  <c r="O86" i="21" s="1"/>
  <c r="R86" i="21" s="1"/>
  <c r="M85" i="21"/>
  <c r="N85" i="21" s="1"/>
  <c r="O85" i="21" s="1"/>
  <c r="R85" i="21" s="1"/>
  <c r="M84" i="21"/>
  <c r="N84" i="21" s="1"/>
  <c r="O84" i="21" s="1"/>
  <c r="R84" i="21" s="1"/>
  <c r="M83" i="21"/>
  <c r="N83" i="21" s="1"/>
  <c r="O83" i="21" s="1"/>
  <c r="R83" i="21" s="1"/>
  <c r="M82" i="21"/>
  <c r="N82" i="21" s="1"/>
  <c r="O82" i="21" s="1"/>
  <c r="R82" i="21" s="1"/>
  <c r="M81" i="21"/>
  <c r="N81" i="21" s="1"/>
  <c r="O81" i="21" s="1"/>
  <c r="R81" i="21" s="1"/>
  <c r="M80" i="21"/>
  <c r="N80" i="21" s="1"/>
  <c r="O80" i="21" s="1"/>
  <c r="R80" i="21" s="1"/>
  <c r="M79" i="21"/>
  <c r="N79" i="21" s="1"/>
  <c r="O79" i="21" s="1"/>
  <c r="R79" i="21" s="1"/>
  <c r="M78" i="21"/>
  <c r="N78" i="21" s="1"/>
  <c r="O78" i="21" s="1"/>
  <c r="R78" i="21" s="1"/>
  <c r="M77" i="21"/>
  <c r="N77" i="21" s="1"/>
  <c r="O77" i="21" s="1"/>
  <c r="R77" i="21" s="1"/>
  <c r="M76" i="21"/>
  <c r="N76" i="21" s="1"/>
  <c r="M75" i="21"/>
  <c r="N75" i="21" s="1"/>
  <c r="O75" i="21" s="1"/>
  <c r="R75" i="21" s="1"/>
  <c r="M74" i="21"/>
  <c r="N74" i="21" s="1"/>
  <c r="O74" i="21" s="1"/>
  <c r="R74" i="21" s="1"/>
  <c r="M73" i="21"/>
  <c r="N73" i="21" s="1"/>
  <c r="O73" i="21" s="1"/>
  <c r="R73" i="21" s="1"/>
  <c r="M72" i="21"/>
  <c r="N72" i="21" s="1"/>
  <c r="O72" i="21" s="1"/>
  <c r="R72" i="21" s="1"/>
  <c r="M71" i="21"/>
  <c r="N71" i="21" s="1"/>
  <c r="O71" i="21" s="1"/>
  <c r="R71" i="21" s="1"/>
  <c r="M70" i="21"/>
  <c r="N70" i="21" s="1"/>
  <c r="O70" i="21" s="1"/>
  <c r="R70" i="21" s="1"/>
  <c r="M69" i="21"/>
  <c r="N69" i="21" s="1"/>
  <c r="O69" i="21" s="1"/>
  <c r="R69" i="21" s="1"/>
  <c r="M68" i="21"/>
  <c r="N68" i="21" s="1"/>
  <c r="O68" i="21" s="1"/>
  <c r="R68" i="21" s="1"/>
  <c r="M67" i="21"/>
  <c r="N67" i="21" s="1"/>
  <c r="O67" i="21" s="1"/>
  <c r="R67" i="21" s="1"/>
  <c r="M66" i="21"/>
  <c r="N66" i="21" s="1"/>
  <c r="O66" i="21" s="1"/>
  <c r="R66" i="21" s="1"/>
  <c r="M65" i="21"/>
  <c r="N65" i="21" s="1"/>
  <c r="O65" i="21" s="1"/>
  <c r="R65" i="21" s="1"/>
  <c r="M64" i="21"/>
  <c r="N64" i="21" s="1"/>
  <c r="O64" i="21" s="1"/>
  <c r="R64" i="21" s="1"/>
  <c r="M63" i="21"/>
  <c r="N63" i="21" s="1"/>
  <c r="O63" i="21" s="1"/>
  <c r="R63" i="21" s="1"/>
  <c r="M62" i="21"/>
  <c r="N62" i="21" s="1"/>
  <c r="O62" i="21" s="1"/>
  <c r="R62" i="21" s="1"/>
  <c r="M61" i="21"/>
  <c r="N61" i="21" s="1"/>
  <c r="O61" i="21" s="1"/>
  <c r="R61" i="21" s="1"/>
  <c r="M60" i="21"/>
  <c r="N60" i="21" s="1"/>
  <c r="O60" i="21" s="1"/>
  <c r="R60" i="21" s="1"/>
  <c r="M59" i="21"/>
  <c r="N59" i="21" s="1"/>
  <c r="O59" i="21" s="1"/>
  <c r="R59" i="21" s="1"/>
  <c r="M58" i="21"/>
  <c r="N58" i="21" s="1"/>
  <c r="O58" i="21" s="1"/>
  <c r="R58" i="21" s="1"/>
  <c r="M57" i="21"/>
  <c r="N57" i="21" s="1"/>
  <c r="O57" i="21" s="1"/>
  <c r="R57" i="21" s="1"/>
  <c r="M56" i="21"/>
  <c r="N56" i="21" s="1"/>
  <c r="O56" i="21" s="1"/>
  <c r="R56" i="21" s="1"/>
  <c r="M55" i="21"/>
  <c r="N55" i="21" s="1"/>
  <c r="O55" i="21" s="1"/>
  <c r="R55" i="21" s="1"/>
  <c r="M54" i="21"/>
  <c r="N54" i="21" s="1"/>
  <c r="O54" i="21" s="1"/>
  <c r="R54" i="21" s="1"/>
  <c r="M53" i="21"/>
  <c r="N53" i="21" s="1"/>
  <c r="O53" i="21" s="1"/>
  <c r="R53" i="21" s="1"/>
  <c r="M52" i="21"/>
  <c r="N52" i="21" s="1"/>
  <c r="O52" i="21" s="1"/>
  <c r="R52" i="21" s="1"/>
  <c r="M51" i="21"/>
  <c r="N51" i="21" s="1"/>
  <c r="O51" i="21" s="1"/>
  <c r="R51" i="21" s="1"/>
  <c r="M50" i="21"/>
  <c r="N50" i="21" s="1"/>
  <c r="O50" i="21" s="1"/>
  <c r="R50" i="21" s="1"/>
  <c r="M49" i="21"/>
  <c r="N49" i="21" s="1"/>
  <c r="O49" i="21" s="1"/>
  <c r="R49" i="21" s="1"/>
  <c r="M48" i="21"/>
  <c r="N48" i="21" s="1"/>
  <c r="O48" i="21" s="1"/>
  <c r="R48" i="21" s="1"/>
  <c r="M47" i="21"/>
  <c r="N47" i="21" s="1"/>
  <c r="O47" i="21" s="1"/>
  <c r="R47" i="21" s="1"/>
  <c r="M46" i="21"/>
  <c r="N46" i="21" s="1"/>
  <c r="O46" i="21" s="1"/>
  <c r="R46" i="21" s="1"/>
  <c r="M45" i="21"/>
  <c r="N45" i="21" s="1"/>
  <c r="O45" i="21" s="1"/>
  <c r="R45" i="21" s="1"/>
  <c r="M44" i="21"/>
  <c r="N44" i="21" s="1"/>
  <c r="O44" i="21" s="1"/>
  <c r="R44" i="21" s="1"/>
  <c r="M43" i="21"/>
  <c r="N43" i="21" s="1"/>
  <c r="O43" i="21" s="1"/>
  <c r="R43" i="21" s="1"/>
  <c r="M42" i="21"/>
  <c r="N42" i="21" s="1"/>
  <c r="O42" i="21" s="1"/>
  <c r="R42" i="21" s="1"/>
  <c r="M41" i="21"/>
  <c r="N41" i="21" s="1"/>
  <c r="O41" i="21" s="1"/>
  <c r="R41" i="21" s="1"/>
  <c r="M40" i="21"/>
  <c r="N40" i="21" s="1"/>
  <c r="O40" i="21" s="1"/>
  <c r="R40" i="21" s="1"/>
  <c r="M39" i="21"/>
  <c r="N39" i="21" s="1"/>
  <c r="O39" i="21" s="1"/>
  <c r="R39" i="21" s="1"/>
  <c r="M38" i="21"/>
  <c r="N38" i="21" s="1"/>
  <c r="O38" i="21" s="1"/>
  <c r="R38" i="21" s="1"/>
  <c r="M37" i="21"/>
  <c r="N37" i="21" s="1"/>
  <c r="O37" i="21" s="1"/>
  <c r="R37" i="21" s="1"/>
  <c r="M36" i="21"/>
  <c r="N36" i="21" s="1"/>
  <c r="O36" i="21" s="1"/>
  <c r="R36" i="21" s="1"/>
  <c r="M35" i="21"/>
  <c r="N35" i="21" s="1"/>
  <c r="O35" i="21" s="1"/>
  <c r="R35" i="21" s="1"/>
  <c r="M34" i="21"/>
  <c r="N34" i="21" s="1"/>
  <c r="O34" i="21" s="1"/>
  <c r="R34" i="21" s="1"/>
  <c r="M33" i="21"/>
  <c r="N33" i="21" s="1"/>
  <c r="O33" i="21" s="1"/>
  <c r="R33" i="21" s="1"/>
  <c r="M32" i="21"/>
  <c r="N32" i="21" s="1"/>
  <c r="O32" i="21" s="1"/>
  <c r="R32" i="21" s="1"/>
  <c r="M31" i="21"/>
  <c r="N31" i="21" s="1"/>
  <c r="O31" i="21" s="1"/>
  <c r="R31" i="21" s="1"/>
  <c r="M30" i="21"/>
  <c r="N30" i="21" s="1"/>
  <c r="O30" i="21" s="1"/>
  <c r="R30" i="21" s="1"/>
  <c r="M29" i="21"/>
  <c r="N29" i="21" s="1"/>
  <c r="O29" i="21" s="1"/>
  <c r="R29" i="21" s="1"/>
  <c r="M28" i="21"/>
  <c r="N28" i="21" s="1"/>
  <c r="O28" i="21" s="1"/>
  <c r="R28" i="21" s="1"/>
  <c r="M27" i="21"/>
  <c r="N27" i="21" s="1"/>
  <c r="O27" i="21" s="1"/>
  <c r="R27" i="21" s="1"/>
  <c r="M26" i="21"/>
  <c r="N26" i="21" s="1"/>
  <c r="M25" i="21"/>
  <c r="N25" i="21" s="1"/>
  <c r="O25" i="21" s="1"/>
  <c r="R25" i="21" s="1"/>
  <c r="M24" i="21"/>
  <c r="N24" i="21" s="1"/>
  <c r="O24" i="21" s="1"/>
  <c r="R24" i="21" s="1"/>
  <c r="M23" i="21"/>
  <c r="N23" i="21" s="1"/>
  <c r="O23" i="21" s="1"/>
  <c r="R23" i="21" s="1"/>
  <c r="M22" i="21"/>
  <c r="N22" i="21" s="1"/>
  <c r="M21" i="21"/>
  <c r="N21" i="21" s="1"/>
  <c r="O21" i="21" s="1"/>
  <c r="R21" i="21" s="1"/>
  <c r="M20" i="21"/>
  <c r="N20" i="21" s="1"/>
  <c r="O20" i="21" s="1"/>
  <c r="R20" i="21" s="1"/>
  <c r="M19" i="21"/>
  <c r="N19" i="21" s="1"/>
  <c r="O19" i="21" s="1"/>
  <c r="R19" i="21" s="1"/>
  <c r="M18" i="21"/>
  <c r="N18" i="21" s="1"/>
  <c r="M17" i="21"/>
  <c r="N17" i="21" s="1"/>
  <c r="M16" i="21"/>
  <c r="N16" i="21" s="1"/>
  <c r="O16" i="21" s="1"/>
  <c r="R16" i="21" s="1"/>
  <c r="M15" i="21"/>
  <c r="N15" i="21" s="1"/>
  <c r="O15" i="21" s="1"/>
  <c r="R15" i="21" s="1"/>
  <c r="M14" i="21"/>
  <c r="N14" i="21" s="1"/>
  <c r="M13" i="21"/>
  <c r="N13" i="21" s="1"/>
  <c r="M12" i="21"/>
  <c r="N12" i="21" s="1"/>
  <c r="O12" i="21" s="1"/>
  <c r="R12" i="21" s="1"/>
  <c r="M11" i="21"/>
  <c r="N11" i="21" s="1"/>
  <c r="O11" i="21" s="1"/>
  <c r="R11" i="21" s="1"/>
  <c r="Q50" i="21" l="1"/>
  <c r="U50" i="21" s="1"/>
  <c r="AI50" i="21"/>
  <c r="AJ50" i="21" s="1"/>
  <c r="AX50" i="21" s="1"/>
  <c r="Q44" i="21"/>
  <c r="U44" i="21" s="1"/>
  <c r="AI44" i="21"/>
  <c r="AJ44" i="21" s="1"/>
  <c r="AX44" i="21" s="1"/>
  <c r="Q47" i="21"/>
  <c r="U47" i="21" s="1"/>
  <c r="AI47" i="21"/>
  <c r="AJ47" i="21" s="1"/>
  <c r="AX47" i="21" s="1"/>
  <c r="Q30" i="21"/>
  <c r="U30" i="21" s="1"/>
  <c r="AI30" i="21"/>
  <c r="AJ30" i="21" s="1"/>
  <c r="AX30" i="21" s="1"/>
  <c r="Q11" i="21"/>
  <c r="U11" i="21" s="1"/>
  <c r="AI11" i="21"/>
  <c r="AJ11" i="21" s="1"/>
  <c r="Q19" i="21"/>
  <c r="U19" i="21" s="1"/>
  <c r="AI19" i="21"/>
  <c r="AJ19" i="21" s="1"/>
  <c r="AX19" i="21" s="1"/>
  <c r="Q27" i="21"/>
  <c r="U27" i="21" s="1"/>
  <c r="AI27" i="21"/>
  <c r="AJ27" i="21" s="1"/>
  <c r="AX27" i="21" s="1"/>
  <c r="Q35" i="21"/>
  <c r="U35" i="21" s="1"/>
  <c r="AI35" i="21"/>
  <c r="AJ35" i="21" s="1"/>
  <c r="AX35" i="21" s="1"/>
  <c r="Q43" i="21"/>
  <c r="U43" i="21" s="1"/>
  <c r="AI43" i="21"/>
  <c r="AJ43" i="21" s="1"/>
  <c r="AX43" i="21" s="1"/>
  <c r="Q49" i="21"/>
  <c r="U49" i="21" s="1"/>
  <c r="AI49" i="21"/>
  <c r="AJ49" i="21" s="1"/>
  <c r="AX49" i="21" s="1"/>
  <c r="Q56" i="21"/>
  <c r="U56" i="21" s="1"/>
  <c r="AI56" i="21"/>
  <c r="AJ56" i="21" s="1"/>
  <c r="AX56" i="21" s="1"/>
  <c r="Q64" i="21"/>
  <c r="U64" i="21" s="1"/>
  <c r="AI64" i="21"/>
  <c r="AJ64" i="21" s="1"/>
  <c r="AX64" i="21" s="1"/>
  <c r="Q72" i="21"/>
  <c r="U72" i="21" s="1"/>
  <c r="AI72" i="21"/>
  <c r="AJ72" i="21" s="1"/>
  <c r="AX72" i="21" s="1"/>
  <c r="Q88" i="21"/>
  <c r="U88" i="21" s="1"/>
  <c r="AI88" i="21"/>
  <c r="AJ88" i="21" s="1"/>
  <c r="AX88" i="21" s="1"/>
  <c r="Q104" i="21"/>
  <c r="U104" i="21" s="1"/>
  <c r="AI104" i="21"/>
  <c r="AJ104" i="21" s="1"/>
  <c r="AX104" i="21" s="1"/>
  <c r="Q112" i="21"/>
  <c r="U112" i="21" s="1"/>
  <c r="AI112" i="21"/>
  <c r="AJ112" i="21" s="1"/>
  <c r="AX112" i="21" s="1"/>
  <c r="Q116" i="21"/>
  <c r="U116" i="21" s="1"/>
  <c r="AI116" i="21"/>
  <c r="AJ116" i="21" s="1"/>
  <c r="AX116" i="21" s="1"/>
  <c r="Q124" i="21"/>
  <c r="U124" i="21" s="1"/>
  <c r="AI124" i="21"/>
  <c r="AJ124" i="21" s="1"/>
  <c r="AX124" i="21" s="1"/>
  <c r="Q132" i="21"/>
  <c r="U132" i="21" s="1"/>
  <c r="AI132" i="21"/>
  <c r="AJ132" i="21" s="1"/>
  <c r="AX132" i="21" s="1"/>
  <c r="Q140" i="21"/>
  <c r="U140" i="21" s="1"/>
  <c r="AI140" i="21"/>
  <c r="AJ140" i="21" s="1"/>
  <c r="AX140" i="21" s="1"/>
  <c r="Q148" i="21"/>
  <c r="U148" i="21" s="1"/>
  <c r="AI148" i="21"/>
  <c r="AJ148" i="21" s="1"/>
  <c r="AX148" i="21" s="1"/>
  <c r="Q156" i="21"/>
  <c r="U156" i="21" s="1"/>
  <c r="AI156" i="21"/>
  <c r="AJ156" i="21" s="1"/>
  <c r="AX156" i="21" s="1"/>
  <c r="Q164" i="21"/>
  <c r="U164" i="21" s="1"/>
  <c r="AI164" i="21"/>
  <c r="AJ164" i="21" s="1"/>
  <c r="AX164" i="21" s="1"/>
  <c r="Q172" i="21"/>
  <c r="U172" i="21" s="1"/>
  <c r="AI172" i="21"/>
  <c r="AJ172" i="21" s="1"/>
  <c r="AX172" i="21" s="1"/>
  <c r="Q180" i="21"/>
  <c r="U180" i="21" s="1"/>
  <c r="AI180" i="21"/>
  <c r="AJ180" i="21" s="1"/>
  <c r="AX180" i="21" s="1"/>
  <c r="Q188" i="21"/>
  <c r="U188" i="21" s="1"/>
  <c r="AI188" i="21"/>
  <c r="AJ188" i="21" s="1"/>
  <c r="AX188" i="21" s="1"/>
  <c r="Q196" i="21"/>
  <c r="U196" i="21" s="1"/>
  <c r="AI196" i="21"/>
  <c r="AJ196" i="21" s="1"/>
  <c r="AX196" i="21" s="1"/>
  <c r="Q204" i="21"/>
  <c r="U204" i="21" s="1"/>
  <c r="AI204" i="21"/>
  <c r="AJ204" i="21" s="1"/>
  <c r="AX204" i="21" s="1"/>
  <c r="Q208" i="21"/>
  <c r="U208" i="21" s="1"/>
  <c r="AI208" i="21"/>
  <c r="AJ208" i="21" s="1"/>
  <c r="AX208" i="21" s="1"/>
  <c r="Q16" i="21"/>
  <c r="U16" i="21" s="1"/>
  <c r="AI16" i="21"/>
  <c r="AJ16" i="21" s="1"/>
  <c r="AX16" i="21" s="1"/>
  <c r="Q20" i="21"/>
  <c r="U20" i="21" s="1"/>
  <c r="AI20" i="21"/>
  <c r="AJ20" i="21" s="1"/>
  <c r="AX20" i="21" s="1"/>
  <c r="Q24" i="21"/>
  <c r="U24" i="21" s="1"/>
  <c r="AI24" i="21"/>
  <c r="AJ24" i="21" s="1"/>
  <c r="AX24" i="21" s="1"/>
  <c r="Q28" i="21"/>
  <c r="U28" i="21" s="1"/>
  <c r="AI28" i="21"/>
  <c r="AJ28" i="21" s="1"/>
  <c r="AX28" i="21" s="1"/>
  <c r="Q32" i="21"/>
  <c r="U32" i="21" s="1"/>
  <c r="AI32" i="21"/>
  <c r="AJ32" i="21" s="1"/>
  <c r="AX32" i="21" s="1"/>
  <c r="Q36" i="21"/>
  <c r="U36" i="21" s="1"/>
  <c r="AI36" i="21"/>
  <c r="AJ36" i="21" s="1"/>
  <c r="AX36" i="21" s="1"/>
  <c r="Q40" i="21"/>
  <c r="U40" i="21" s="1"/>
  <c r="AI40" i="21"/>
  <c r="AJ40" i="21" s="1"/>
  <c r="AX40" i="21" s="1"/>
  <c r="Q53" i="21"/>
  <c r="U53" i="21" s="1"/>
  <c r="AI53" i="21"/>
  <c r="AJ53" i="21" s="1"/>
  <c r="AX53" i="21" s="1"/>
  <c r="Q57" i="21"/>
  <c r="U57" i="21" s="1"/>
  <c r="AI57" i="21"/>
  <c r="AJ57" i="21" s="1"/>
  <c r="AX57" i="21" s="1"/>
  <c r="Q61" i="21"/>
  <c r="U61" i="21" s="1"/>
  <c r="AI61" i="21"/>
  <c r="AJ61" i="21" s="1"/>
  <c r="AX61" i="21" s="1"/>
  <c r="Q65" i="21"/>
  <c r="U65" i="21" s="1"/>
  <c r="AI65" i="21"/>
  <c r="AJ65" i="21" s="1"/>
  <c r="AX65" i="21" s="1"/>
  <c r="Q69" i="21"/>
  <c r="U69" i="21" s="1"/>
  <c r="AI69" i="21"/>
  <c r="AJ69" i="21" s="1"/>
  <c r="AX69" i="21" s="1"/>
  <c r="Q73" i="21"/>
  <c r="U73" i="21" s="1"/>
  <c r="AI73" i="21"/>
  <c r="AJ73" i="21" s="1"/>
  <c r="AX73" i="21" s="1"/>
  <c r="Q77" i="21"/>
  <c r="U77" i="21" s="1"/>
  <c r="AI77" i="21"/>
  <c r="AJ77" i="21" s="1"/>
  <c r="AX77" i="21" s="1"/>
  <c r="Q81" i="21"/>
  <c r="U81" i="21" s="1"/>
  <c r="AI81" i="21"/>
  <c r="AJ81" i="21" s="1"/>
  <c r="AX81" i="21" s="1"/>
  <c r="Q85" i="21"/>
  <c r="U85" i="21" s="1"/>
  <c r="AI85" i="21"/>
  <c r="AJ85" i="21" s="1"/>
  <c r="AX85" i="21" s="1"/>
  <c r="Q89" i="21"/>
  <c r="U89" i="21" s="1"/>
  <c r="AI89" i="21"/>
  <c r="AJ89" i="21" s="1"/>
  <c r="AX89" i="21" s="1"/>
  <c r="Q93" i="21"/>
  <c r="U93" i="21" s="1"/>
  <c r="AI93" i="21"/>
  <c r="AJ93" i="21" s="1"/>
  <c r="AX93" i="21" s="1"/>
  <c r="Q97" i="21"/>
  <c r="U97" i="21" s="1"/>
  <c r="AI97" i="21"/>
  <c r="AJ97" i="21" s="1"/>
  <c r="AX97" i="21" s="1"/>
  <c r="Q101" i="21"/>
  <c r="U101" i="21" s="1"/>
  <c r="AI101" i="21"/>
  <c r="AJ101" i="21" s="1"/>
  <c r="AX101" i="21" s="1"/>
  <c r="Q105" i="21"/>
  <c r="U105" i="21" s="1"/>
  <c r="AI105" i="21"/>
  <c r="AJ105" i="21" s="1"/>
  <c r="AX105" i="21" s="1"/>
  <c r="Q109" i="21"/>
  <c r="U109" i="21" s="1"/>
  <c r="AI109" i="21"/>
  <c r="AJ109" i="21" s="1"/>
  <c r="AX109" i="21" s="1"/>
  <c r="Q113" i="21"/>
  <c r="U113" i="21" s="1"/>
  <c r="AI113" i="21"/>
  <c r="AJ113" i="21" s="1"/>
  <c r="AX113" i="21" s="1"/>
  <c r="Q117" i="21"/>
  <c r="U117" i="21" s="1"/>
  <c r="AI117" i="21"/>
  <c r="AJ117" i="21" s="1"/>
  <c r="AX117" i="21" s="1"/>
  <c r="Q121" i="21"/>
  <c r="U121" i="21" s="1"/>
  <c r="AI121" i="21"/>
  <c r="AJ121" i="21" s="1"/>
  <c r="AX121" i="21" s="1"/>
  <c r="Q125" i="21"/>
  <c r="U125" i="21" s="1"/>
  <c r="AI125" i="21"/>
  <c r="AJ125" i="21" s="1"/>
  <c r="AX125" i="21" s="1"/>
  <c r="Q129" i="21"/>
  <c r="U129" i="21" s="1"/>
  <c r="AI129" i="21"/>
  <c r="AJ129" i="21" s="1"/>
  <c r="AX129" i="21" s="1"/>
  <c r="Q133" i="21"/>
  <c r="U133" i="21" s="1"/>
  <c r="AI133" i="21"/>
  <c r="AJ133" i="21" s="1"/>
  <c r="AX133" i="21" s="1"/>
  <c r="Q137" i="21"/>
  <c r="U137" i="21" s="1"/>
  <c r="AI137" i="21"/>
  <c r="AJ137" i="21" s="1"/>
  <c r="AX137" i="21" s="1"/>
  <c r="Q141" i="21"/>
  <c r="U141" i="21" s="1"/>
  <c r="AI141" i="21"/>
  <c r="AJ141" i="21" s="1"/>
  <c r="AX141" i="21" s="1"/>
  <c r="Q145" i="21"/>
  <c r="U145" i="21" s="1"/>
  <c r="AI145" i="21"/>
  <c r="AJ145" i="21" s="1"/>
  <c r="AX145" i="21" s="1"/>
  <c r="Q149" i="21"/>
  <c r="U149" i="21" s="1"/>
  <c r="AI149" i="21"/>
  <c r="AJ149" i="21" s="1"/>
  <c r="AX149" i="21" s="1"/>
  <c r="Q153" i="21"/>
  <c r="U153" i="21" s="1"/>
  <c r="AI153" i="21"/>
  <c r="AJ153" i="21" s="1"/>
  <c r="AX153" i="21" s="1"/>
  <c r="Q157" i="21"/>
  <c r="U157" i="21" s="1"/>
  <c r="AI157" i="21"/>
  <c r="AJ157" i="21" s="1"/>
  <c r="AX157" i="21" s="1"/>
  <c r="Q161" i="21"/>
  <c r="U161" i="21" s="1"/>
  <c r="AI161" i="21"/>
  <c r="AJ161" i="21" s="1"/>
  <c r="AX161" i="21" s="1"/>
  <c r="Q165" i="21"/>
  <c r="U165" i="21" s="1"/>
  <c r="AI165" i="21"/>
  <c r="AJ165" i="21" s="1"/>
  <c r="AX165" i="21" s="1"/>
  <c r="Q169" i="21"/>
  <c r="U169" i="21" s="1"/>
  <c r="AI169" i="21"/>
  <c r="AJ169" i="21" s="1"/>
  <c r="AX169" i="21" s="1"/>
  <c r="Q173" i="21"/>
  <c r="U173" i="21" s="1"/>
  <c r="AI173" i="21"/>
  <c r="AJ173" i="21" s="1"/>
  <c r="AX173" i="21" s="1"/>
  <c r="Q177" i="21"/>
  <c r="U177" i="21" s="1"/>
  <c r="AI177" i="21"/>
  <c r="AJ177" i="21" s="1"/>
  <c r="AX177" i="21" s="1"/>
  <c r="Q181" i="21"/>
  <c r="U181" i="21" s="1"/>
  <c r="AI181" i="21"/>
  <c r="AJ181" i="21" s="1"/>
  <c r="AX181" i="21" s="1"/>
  <c r="Q185" i="21"/>
  <c r="U185" i="21" s="1"/>
  <c r="AI185" i="21"/>
  <c r="AJ185" i="21" s="1"/>
  <c r="AX185" i="21" s="1"/>
  <c r="Q189" i="21"/>
  <c r="U189" i="21" s="1"/>
  <c r="AI189" i="21"/>
  <c r="AJ189" i="21" s="1"/>
  <c r="AX189" i="21" s="1"/>
  <c r="Q193" i="21"/>
  <c r="U193" i="21" s="1"/>
  <c r="AI193" i="21"/>
  <c r="AJ193" i="21" s="1"/>
  <c r="AX193" i="21" s="1"/>
  <c r="Q197" i="21"/>
  <c r="U197" i="21" s="1"/>
  <c r="AI197" i="21"/>
  <c r="AJ197" i="21" s="1"/>
  <c r="AX197" i="21" s="1"/>
  <c r="Q201" i="21"/>
  <c r="U201" i="21" s="1"/>
  <c r="AI201" i="21"/>
  <c r="AJ201" i="21" s="1"/>
  <c r="AX201" i="21" s="1"/>
  <c r="Q205" i="21"/>
  <c r="U205" i="21" s="1"/>
  <c r="AI205" i="21"/>
  <c r="AJ205" i="21" s="1"/>
  <c r="AX205" i="21" s="1"/>
  <c r="Q209" i="21"/>
  <c r="U209" i="21" s="1"/>
  <c r="AI209" i="21"/>
  <c r="AJ209" i="21" s="1"/>
  <c r="AX209" i="21" s="1"/>
  <c r="Q213" i="21"/>
  <c r="U213" i="21" s="1"/>
  <c r="AI213" i="21"/>
  <c r="AJ213" i="21" s="1"/>
  <c r="AX213" i="21" s="1"/>
  <c r="Q34" i="21"/>
  <c r="U34" i="21" s="1"/>
  <c r="AI34" i="21"/>
  <c r="AJ34" i="21" s="1"/>
  <c r="AX34" i="21" s="1"/>
  <c r="Q15" i="21"/>
  <c r="U15" i="21" s="1"/>
  <c r="AI15" i="21"/>
  <c r="AJ15" i="21" s="1"/>
  <c r="AX15" i="21" s="1"/>
  <c r="Q23" i="21"/>
  <c r="U23" i="21" s="1"/>
  <c r="AI23" i="21"/>
  <c r="AJ23" i="21" s="1"/>
  <c r="AX23" i="21" s="1"/>
  <c r="Q31" i="21"/>
  <c r="U31" i="21" s="1"/>
  <c r="AI31" i="21"/>
  <c r="AJ31" i="21" s="1"/>
  <c r="AX31" i="21" s="1"/>
  <c r="Q39" i="21"/>
  <c r="U39" i="21" s="1"/>
  <c r="AI39" i="21"/>
  <c r="AJ39" i="21" s="1"/>
  <c r="AX39" i="21" s="1"/>
  <c r="Q46" i="21"/>
  <c r="U46" i="21" s="1"/>
  <c r="AI46" i="21"/>
  <c r="AJ46" i="21" s="1"/>
  <c r="AX46" i="21" s="1"/>
  <c r="Q52" i="21"/>
  <c r="U52" i="21" s="1"/>
  <c r="AI52" i="21"/>
  <c r="AJ52" i="21" s="1"/>
  <c r="AX52" i="21" s="1"/>
  <c r="Q60" i="21"/>
  <c r="U60" i="21" s="1"/>
  <c r="AI60" i="21"/>
  <c r="AJ60" i="21" s="1"/>
  <c r="AX60" i="21" s="1"/>
  <c r="Q68" i="21"/>
  <c r="U68" i="21" s="1"/>
  <c r="AI68" i="21"/>
  <c r="AJ68" i="21" s="1"/>
  <c r="AX68" i="21" s="1"/>
  <c r="Q80" i="21"/>
  <c r="U80" i="21" s="1"/>
  <c r="AI80" i="21"/>
  <c r="AJ80" i="21" s="1"/>
  <c r="AX80" i="21" s="1"/>
  <c r="Q84" i="21"/>
  <c r="U84" i="21" s="1"/>
  <c r="AI84" i="21"/>
  <c r="AJ84" i="21" s="1"/>
  <c r="AX84" i="21" s="1"/>
  <c r="Q92" i="21"/>
  <c r="U92" i="21" s="1"/>
  <c r="AI92" i="21"/>
  <c r="AJ92" i="21" s="1"/>
  <c r="AX92" i="21" s="1"/>
  <c r="Q96" i="21"/>
  <c r="U96" i="21" s="1"/>
  <c r="AI96" i="21"/>
  <c r="AJ96" i="21" s="1"/>
  <c r="AX96" i="21" s="1"/>
  <c r="Q100" i="21"/>
  <c r="U100" i="21" s="1"/>
  <c r="AI100" i="21"/>
  <c r="AJ100" i="21" s="1"/>
  <c r="AX100" i="21" s="1"/>
  <c r="Q108" i="21"/>
  <c r="U108" i="21" s="1"/>
  <c r="AI108" i="21"/>
  <c r="AJ108" i="21" s="1"/>
  <c r="AX108" i="21" s="1"/>
  <c r="Q120" i="21"/>
  <c r="U120" i="21" s="1"/>
  <c r="AI120" i="21"/>
  <c r="AJ120" i="21" s="1"/>
  <c r="AX120" i="21" s="1"/>
  <c r="Q128" i="21"/>
  <c r="U128" i="21" s="1"/>
  <c r="AI128" i="21"/>
  <c r="AJ128" i="21" s="1"/>
  <c r="AX128" i="21" s="1"/>
  <c r="Q136" i="21"/>
  <c r="U136" i="21" s="1"/>
  <c r="AI136" i="21"/>
  <c r="AJ136" i="21" s="1"/>
  <c r="AX136" i="21" s="1"/>
  <c r="Q144" i="21"/>
  <c r="U144" i="21" s="1"/>
  <c r="AI144" i="21"/>
  <c r="AJ144" i="21" s="1"/>
  <c r="AX144" i="21" s="1"/>
  <c r="Q152" i="21"/>
  <c r="U152" i="21" s="1"/>
  <c r="AI152" i="21"/>
  <c r="AJ152" i="21" s="1"/>
  <c r="AX152" i="21" s="1"/>
  <c r="Q160" i="21"/>
  <c r="U160" i="21" s="1"/>
  <c r="AI160" i="21"/>
  <c r="AJ160" i="21" s="1"/>
  <c r="AX160" i="21" s="1"/>
  <c r="Q168" i="21"/>
  <c r="U168" i="21" s="1"/>
  <c r="AI168" i="21"/>
  <c r="AJ168" i="21" s="1"/>
  <c r="AX168" i="21" s="1"/>
  <c r="Q176" i="21"/>
  <c r="U176" i="21" s="1"/>
  <c r="AI176" i="21"/>
  <c r="AJ176" i="21" s="1"/>
  <c r="AX176" i="21" s="1"/>
  <c r="Q184" i="21"/>
  <c r="U184" i="21" s="1"/>
  <c r="AI184" i="21"/>
  <c r="AJ184" i="21" s="1"/>
  <c r="AX184" i="21" s="1"/>
  <c r="Q192" i="21"/>
  <c r="U192" i="21" s="1"/>
  <c r="AI192" i="21"/>
  <c r="AJ192" i="21" s="1"/>
  <c r="AX192" i="21" s="1"/>
  <c r="Q200" i="21"/>
  <c r="U200" i="21" s="1"/>
  <c r="AI200" i="21"/>
  <c r="AJ200" i="21" s="1"/>
  <c r="AX200" i="21" s="1"/>
  <c r="Q212" i="21"/>
  <c r="U212" i="21" s="1"/>
  <c r="AI212" i="21"/>
  <c r="AJ212" i="21" s="1"/>
  <c r="AX212" i="21" s="1"/>
  <c r="Q12" i="21"/>
  <c r="U12" i="21" s="1"/>
  <c r="AI12" i="21"/>
  <c r="AJ12" i="21" s="1"/>
  <c r="AX12" i="21" s="1"/>
  <c r="Q21" i="21"/>
  <c r="U21" i="21" s="1"/>
  <c r="AI21" i="21"/>
  <c r="AJ21" i="21" s="1"/>
  <c r="AX21" i="21" s="1"/>
  <c r="Q25" i="21"/>
  <c r="U25" i="21" s="1"/>
  <c r="AI25" i="21"/>
  <c r="AJ25" i="21" s="1"/>
  <c r="AX25" i="21" s="1"/>
  <c r="Q29" i="21"/>
  <c r="U29" i="21" s="1"/>
  <c r="AI29" i="21"/>
  <c r="AJ29" i="21" s="1"/>
  <c r="AX29" i="21" s="1"/>
  <c r="Q33" i="21"/>
  <c r="U33" i="21" s="1"/>
  <c r="AI33" i="21"/>
  <c r="AJ33" i="21" s="1"/>
  <c r="AX33" i="21" s="1"/>
  <c r="Q37" i="21"/>
  <c r="U37" i="21" s="1"/>
  <c r="AI37" i="21"/>
  <c r="AJ37" i="21" s="1"/>
  <c r="AX37" i="21" s="1"/>
  <c r="Q41" i="21"/>
  <c r="U41" i="21" s="1"/>
  <c r="AI41" i="21"/>
  <c r="AJ41" i="21" s="1"/>
  <c r="AX41" i="21" s="1"/>
  <c r="Q54" i="21"/>
  <c r="U54" i="21" s="1"/>
  <c r="AI54" i="21"/>
  <c r="AJ54" i="21" s="1"/>
  <c r="AX54" i="21" s="1"/>
  <c r="Q58" i="21"/>
  <c r="U58" i="21" s="1"/>
  <c r="AI58" i="21"/>
  <c r="AJ58" i="21" s="1"/>
  <c r="AX58" i="21" s="1"/>
  <c r="Q62" i="21"/>
  <c r="U62" i="21" s="1"/>
  <c r="AI62" i="21"/>
  <c r="AJ62" i="21" s="1"/>
  <c r="AX62" i="21" s="1"/>
  <c r="Q66" i="21"/>
  <c r="U66" i="21" s="1"/>
  <c r="AI66" i="21"/>
  <c r="AJ66" i="21" s="1"/>
  <c r="AX66" i="21" s="1"/>
  <c r="Q70" i="21"/>
  <c r="U70" i="21" s="1"/>
  <c r="AI70" i="21"/>
  <c r="AJ70" i="21" s="1"/>
  <c r="AX70" i="21" s="1"/>
  <c r="Q74" i="21"/>
  <c r="U74" i="21" s="1"/>
  <c r="AI74" i="21"/>
  <c r="AJ74" i="21" s="1"/>
  <c r="AX74" i="21" s="1"/>
  <c r="Q78" i="21"/>
  <c r="U78" i="21" s="1"/>
  <c r="AI78" i="21"/>
  <c r="AJ78" i="21" s="1"/>
  <c r="AX78" i="21" s="1"/>
  <c r="Q82" i="21"/>
  <c r="U82" i="21" s="1"/>
  <c r="AI82" i="21"/>
  <c r="AJ82" i="21" s="1"/>
  <c r="AX82" i="21" s="1"/>
  <c r="Q86" i="21"/>
  <c r="U86" i="21" s="1"/>
  <c r="AI86" i="21"/>
  <c r="AJ86" i="21" s="1"/>
  <c r="AX86" i="21" s="1"/>
  <c r="Q90" i="21"/>
  <c r="U90" i="21" s="1"/>
  <c r="AI90" i="21"/>
  <c r="AJ90" i="21" s="1"/>
  <c r="AX90" i="21" s="1"/>
  <c r="Q94" i="21"/>
  <c r="U94" i="21" s="1"/>
  <c r="AI94" i="21"/>
  <c r="AJ94" i="21" s="1"/>
  <c r="AX94" i="21" s="1"/>
  <c r="Q98" i="21"/>
  <c r="U98" i="21" s="1"/>
  <c r="AI98" i="21"/>
  <c r="AJ98" i="21" s="1"/>
  <c r="AX98" i="21" s="1"/>
  <c r="Q102" i="21"/>
  <c r="U102" i="21" s="1"/>
  <c r="AI102" i="21"/>
  <c r="AJ102" i="21" s="1"/>
  <c r="AX102" i="21" s="1"/>
  <c r="Q106" i="21"/>
  <c r="U106" i="21" s="1"/>
  <c r="AI106" i="21"/>
  <c r="AJ106" i="21" s="1"/>
  <c r="AX106" i="21" s="1"/>
  <c r="Q110" i="21"/>
  <c r="U110" i="21" s="1"/>
  <c r="AI110" i="21"/>
  <c r="AJ110" i="21" s="1"/>
  <c r="AX110" i="21" s="1"/>
  <c r="Q114" i="21"/>
  <c r="U114" i="21" s="1"/>
  <c r="AI114" i="21"/>
  <c r="AJ114" i="21" s="1"/>
  <c r="AX114" i="21" s="1"/>
  <c r="Q118" i="21"/>
  <c r="U118" i="21" s="1"/>
  <c r="AI118" i="21"/>
  <c r="AJ118" i="21" s="1"/>
  <c r="AX118" i="21" s="1"/>
  <c r="Q122" i="21"/>
  <c r="U122" i="21" s="1"/>
  <c r="AI122" i="21"/>
  <c r="AJ122" i="21" s="1"/>
  <c r="AX122" i="21" s="1"/>
  <c r="Q126" i="21"/>
  <c r="U126" i="21" s="1"/>
  <c r="AI126" i="21"/>
  <c r="AJ126" i="21" s="1"/>
  <c r="AX126" i="21" s="1"/>
  <c r="Q130" i="21"/>
  <c r="U130" i="21" s="1"/>
  <c r="AI130" i="21"/>
  <c r="AJ130" i="21" s="1"/>
  <c r="AX130" i="21" s="1"/>
  <c r="Q134" i="21"/>
  <c r="U134" i="21" s="1"/>
  <c r="AI134" i="21"/>
  <c r="AJ134" i="21" s="1"/>
  <c r="AX134" i="21" s="1"/>
  <c r="Q138" i="21"/>
  <c r="U138" i="21" s="1"/>
  <c r="AI138" i="21"/>
  <c r="AJ138" i="21" s="1"/>
  <c r="AX138" i="21" s="1"/>
  <c r="Q142" i="21"/>
  <c r="U142" i="21" s="1"/>
  <c r="AI142" i="21"/>
  <c r="AJ142" i="21" s="1"/>
  <c r="AX142" i="21" s="1"/>
  <c r="Q146" i="21"/>
  <c r="U146" i="21" s="1"/>
  <c r="AI146" i="21"/>
  <c r="AJ146" i="21" s="1"/>
  <c r="AX146" i="21" s="1"/>
  <c r="Q150" i="21"/>
  <c r="U150" i="21" s="1"/>
  <c r="AI150" i="21"/>
  <c r="AJ150" i="21" s="1"/>
  <c r="AX150" i="21" s="1"/>
  <c r="Q154" i="21"/>
  <c r="U154" i="21" s="1"/>
  <c r="AI154" i="21"/>
  <c r="AJ154" i="21" s="1"/>
  <c r="AX154" i="21" s="1"/>
  <c r="Q158" i="21"/>
  <c r="U158" i="21" s="1"/>
  <c r="AI158" i="21"/>
  <c r="AJ158" i="21" s="1"/>
  <c r="AX158" i="21" s="1"/>
  <c r="Q162" i="21"/>
  <c r="U162" i="21" s="1"/>
  <c r="AI162" i="21"/>
  <c r="AJ162" i="21" s="1"/>
  <c r="AX162" i="21" s="1"/>
  <c r="Q166" i="21"/>
  <c r="U166" i="21" s="1"/>
  <c r="AI166" i="21"/>
  <c r="AJ166" i="21" s="1"/>
  <c r="AX166" i="21" s="1"/>
  <c r="Q170" i="21"/>
  <c r="U170" i="21" s="1"/>
  <c r="AI170" i="21"/>
  <c r="AJ170" i="21" s="1"/>
  <c r="AX170" i="21" s="1"/>
  <c r="Q174" i="21"/>
  <c r="U174" i="21" s="1"/>
  <c r="AI174" i="21"/>
  <c r="AJ174" i="21" s="1"/>
  <c r="AX174" i="21" s="1"/>
  <c r="Q178" i="21"/>
  <c r="U178" i="21" s="1"/>
  <c r="AI178" i="21"/>
  <c r="AJ178" i="21" s="1"/>
  <c r="AX178" i="21" s="1"/>
  <c r="Q182" i="21"/>
  <c r="U182" i="21" s="1"/>
  <c r="AI182" i="21"/>
  <c r="AJ182" i="21" s="1"/>
  <c r="AX182" i="21" s="1"/>
  <c r="Q186" i="21"/>
  <c r="U186" i="21" s="1"/>
  <c r="AI186" i="21"/>
  <c r="AJ186" i="21" s="1"/>
  <c r="AX186" i="21" s="1"/>
  <c r="Q190" i="21"/>
  <c r="U190" i="21" s="1"/>
  <c r="AI190" i="21"/>
  <c r="AJ190" i="21" s="1"/>
  <c r="AX190" i="21" s="1"/>
  <c r="Q194" i="21"/>
  <c r="U194" i="21" s="1"/>
  <c r="AI194" i="21"/>
  <c r="AJ194" i="21" s="1"/>
  <c r="AX194" i="21" s="1"/>
  <c r="Q198" i="21"/>
  <c r="U198" i="21" s="1"/>
  <c r="AI198" i="21"/>
  <c r="AJ198" i="21" s="1"/>
  <c r="AX198" i="21" s="1"/>
  <c r="Q202" i="21"/>
  <c r="U202" i="21" s="1"/>
  <c r="AI202" i="21"/>
  <c r="AJ202" i="21" s="1"/>
  <c r="AX202" i="21" s="1"/>
  <c r="Q206" i="21"/>
  <c r="U206" i="21" s="1"/>
  <c r="AI206" i="21"/>
  <c r="AJ206" i="21" s="1"/>
  <c r="AX206" i="21" s="1"/>
  <c r="Q210" i="21"/>
  <c r="U210" i="21" s="1"/>
  <c r="AI210" i="21"/>
  <c r="AJ210" i="21" s="1"/>
  <c r="AX210" i="21" s="1"/>
  <c r="Q214" i="21"/>
  <c r="U214" i="21" s="1"/>
  <c r="AI214" i="21"/>
  <c r="AJ214" i="21" s="1"/>
  <c r="AX214" i="21" s="1"/>
  <c r="Q38" i="21"/>
  <c r="U38" i="21" s="1"/>
  <c r="AI38" i="21"/>
  <c r="AJ38" i="21" s="1"/>
  <c r="AX38" i="21" s="1"/>
  <c r="Q42" i="21"/>
  <c r="U42" i="21" s="1"/>
  <c r="AI42" i="21"/>
  <c r="AJ42" i="21" s="1"/>
  <c r="AX42" i="21" s="1"/>
  <c r="Q45" i="21"/>
  <c r="U45" i="21" s="1"/>
  <c r="AI45" i="21"/>
  <c r="AJ45" i="21" s="1"/>
  <c r="AX45" i="21" s="1"/>
  <c r="Q48" i="21"/>
  <c r="U48" i="21" s="1"/>
  <c r="AI48" i="21"/>
  <c r="AJ48" i="21" s="1"/>
  <c r="AX48" i="21" s="1"/>
  <c r="Q51" i="21"/>
  <c r="U51" i="21" s="1"/>
  <c r="AI51" i="21"/>
  <c r="AJ51" i="21" s="1"/>
  <c r="AX51" i="21" s="1"/>
  <c r="Q55" i="21"/>
  <c r="U55" i="21" s="1"/>
  <c r="AI55" i="21"/>
  <c r="AJ55" i="21" s="1"/>
  <c r="AX55" i="21" s="1"/>
  <c r="Q59" i="21"/>
  <c r="U59" i="21" s="1"/>
  <c r="AI59" i="21"/>
  <c r="AJ59" i="21" s="1"/>
  <c r="AX59" i="21" s="1"/>
  <c r="Q63" i="21"/>
  <c r="U63" i="21" s="1"/>
  <c r="AI63" i="21"/>
  <c r="AJ63" i="21" s="1"/>
  <c r="AX63" i="21" s="1"/>
  <c r="Q67" i="21"/>
  <c r="U67" i="21" s="1"/>
  <c r="AI67" i="21"/>
  <c r="AJ67" i="21" s="1"/>
  <c r="AX67" i="21" s="1"/>
  <c r="Q71" i="21"/>
  <c r="U71" i="21" s="1"/>
  <c r="AI71" i="21"/>
  <c r="AJ71" i="21" s="1"/>
  <c r="AX71" i="21" s="1"/>
  <c r="Q75" i="21"/>
  <c r="U75" i="21" s="1"/>
  <c r="AI75" i="21"/>
  <c r="AJ75" i="21" s="1"/>
  <c r="AX75" i="21" s="1"/>
  <c r="Q79" i="21"/>
  <c r="U79" i="21" s="1"/>
  <c r="AI79" i="21"/>
  <c r="AJ79" i="21" s="1"/>
  <c r="AX79" i="21" s="1"/>
  <c r="Q83" i="21"/>
  <c r="U83" i="21" s="1"/>
  <c r="AI83" i="21"/>
  <c r="AJ83" i="21" s="1"/>
  <c r="AX83" i="21" s="1"/>
  <c r="Q87" i="21"/>
  <c r="U87" i="21" s="1"/>
  <c r="AI87" i="21"/>
  <c r="AJ87" i="21" s="1"/>
  <c r="AX87" i="21" s="1"/>
  <c r="Q91" i="21"/>
  <c r="U91" i="21" s="1"/>
  <c r="AI91" i="21"/>
  <c r="AJ91" i="21" s="1"/>
  <c r="AX91" i="21" s="1"/>
  <c r="Q95" i="21"/>
  <c r="U95" i="21" s="1"/>
  <c r="AI95" i="21"/>
  <c r="AJ95" i="21" s="1"/>
  <c r="AX95" i="21" s="1"/>
  <c r="Q99" i="21"/>
  <c r="U99" i="21" s="1"/>
  <c r="AI99" i="21"/>
  <c r="AJ99" i="21" s="1"/>
  <c r="AX99" i="21" s="1"/>
  <c r="Q103" i="21"/>
  <c r="U103" i="21" s="1"/>
  <c r="AI103" i="21"/>
  <c r="AJ103" i="21" s="1"/>
  <c r="AX103" i="21" s="1"/>
  <c r="Q107" i="21"/>
  <c r="U107" i="21" s="1"/>
  <c r="AI107" i="21"/>
  <c r="AJ107" i="21" s="1"/>
  <c r="AX107" i="21" s="1"/>
  <c r="Q111" i="21"/>
  <c r="U111" i="21" s="1"/>
  <c r="AI111" i="21"/>
  <c r="AJ111" i="21" s="1"/>
  <c r="AX111" i="21" s="1"/>
  <c r="Q115" i="21"/>
  <c r="U115" i="21" s="1"/>
  <c r="AI115" i="21"/>
  <c r="AJ115" i="21" s="1"/>
  <c r="AX115" i="21" s="1"/>
  <c r="Q119" i="21"/>
  <c r="U119" i="21" s="1"/>
  <c r="AI119" i="21"/>
  <c r="AJ119" i="21" s="1"/>
  <c r="AX119" i="21" s="1"/>
  <c r="Q123" i="21"/>
  <c r="U123" i="21" s="1"/>
  <c r="AI123" i="21"/>
  <c r="AJ123" i="21" s="1"/>
  <c r="AX123" i="21" s="1"/>
  <c r="Q127" i="21"/>
  <c r="U127" i="21" s="1"/>
  <c r="AI127" i="21"/>
  <c r="AJ127" i="21" s="1"/>
  <c r="AX127" i="21" s="1"/>
  <c r="Q131" i="21"/>
  <c r="U131" i="21" s="1"/>
  <c r="AI131" i="21"/>
  <c r="AJ131" i="21" s="1"/>
  <c r="AX131" i="21" s="1"/>
  <c r="Q135" i="21"/>
  <c r="U135" i="21" s="1"/>
  <c r="AI135" i="21"/>
  <c r="AJ135" i="21" s="1"/>
  <c r="AX135" i="21" s="1"/>
  <c r="Q139" i="21"/>
  <c r="U139" i="21" s="1"/>
  <c r="AI139" i="21"/>
  <c r="AJ139" i="21" s="1"/>
  <c r="AX139" i="21" s="1"/>
  <c r="Q143" i="21"/>
  <c r="U143" i="21" s="1"/>
  <c r="AI143" i="21"/>
  <c r="AJ143" i="21" s="1"/>
  <c r="AX143" i="21" s="1"/>
  <c r="Q147" i="21"/>
  <c r="U147" i="21" s="1"/>
  <c r="AI147" i="21"/>
  <c r="AJ147" i="21" s="1"/>
  <c r="AX147" i="21" s="1"/>
  <c r="Q151" i="21"/>
  <c r="U151" i="21" s="1"/>
  <c r="AI151" i="21"/>
  <c r="AJ151" i="21" s="1"/>
  <c r="AX151" i="21" s="1"/>
  <c r="Q155" i="21"/>
  <c r="U155" i="21" s="1"/>
  <c r="AI155" i="21"/>
  <c r="AJ155" i="21" s="1"/>
  <c r="AX155" i="21" s="1"/>
  <c r="Q159" i="21"/>
  <c r="U159" i="21" s="1"/>
  <c r="AI159" i="21"/>
  <c r="AJ159" i="21" s="1"/>
  <c r="AX159" i="21" s="1"/>
  <c r="Q163" i="21"/>
  <c r="U163" i="21" s="1"/>
  <c r="AI163" i="21"/>
  <c r="AJ163" i="21" s="1"/>
  <c r="AX163" i="21" s="1"/>
  <c r="Q167" i="21"/>
  <c r="U167" i="21" s="1"/>
  <c r="AI167" i="21"/>
  <c r="AJ167" i="21" s="1"/>
  <c r="AX167" i="21" s="1"/>
  <c r="Q171" i="21"/>
  <c r="U171" i="21" s="1"/>
  <c r="AI171" i="21"/>
  <c r="AJ171" i="21" s="1"/>
  <c r="AX171" i="21" s="1"/>
  <c r="Q175" i="21"/>
  <c r="U175" i="21" s="1"/>
  <c r="AI175" i="21"/>
  <c r="AJ175" i="21" s="1"/>
  <c r="AX175" i="21" s="1"/>
  <c r="Q179" i="21"/>
  <c r="U179" i="21" s="1"/>
  <c r="AI179" i="21"/>
  <c r="AJ179" i="21" s="1"/>
  <c r="AX179" i="21" s="1"/>
  <c r="Q183" i="21"/>
  <c r="U183" i="21" s="1"/>
  <c r="AI183" i="21"/>
  <c r="AJ183" i="21" s="1"/>
  <c r="AX183" i="21" s="1"/>
  <c r="Q187" i="21"/>
  <c r="U187" i="21" s="1"/>
  <c r="AI187" i="21"/>
  <c r="AJ187" i="21" s="1"/>
  <c r="AX187" i="21" s="1"/>
  <c r="Q191" i="21"/>
  <c r="U191" i="21" s="1"/>
  <c r="AI191" i="21"/>
  <c r="AJ191" i="21" s="1"/>
  <c r="AX191" i="21" s="1"/>
  <c r="Q195" i="21"/>
  <c r="U195" i="21" s="1"/>
  <c r="AI195" i="21"/>
  <c r="AJ195" i="21" s="1"/>
  <c r="AX195" i="21" s="1"/>
  <c r="Q199" i="21"/>
  <c r="U199" i="21" s="1"/>
  <c r="AI199" i="21"/>
  <c r="AJ199" i="21" s="1"/>
  <c r="AX199" i="21" s="1"/>
  <c r="Q203" i="21"/>
  <c r="U203" i="21" s="1"/>
  <c r="AI203" i="21"/>
  <c r="AJ203" i="21" s="1"/>
  <c r="AX203" i="21" s="1"/>
  <c r="Q207" i="21"/>
  <c r="U207" i="21" s="1"/>
  <c r="AI207" i="21"/>
  <c r="AJ207" i="21" s="1"/>
  <c r="AX207" i="21" s="1"/>
  <c r="Q211" i="21"/>
  <c r="U211" i="21" s="1"/>
  <c r="AI211" i="21"/>
  <c r="AJ211" i="21" s="1"/>
  <c r="AX211" i="21" s="1"/>
  <c r="Q215" i="21"/>
  <c r="U215" i="21" s="1"/>
  <c r="AI215" i="21"/>
  <c r="AJ215" i="21" s="1"/>
  <c r="AX215" i="21" s="1"/>
  <c r="F9" i="21"/>
  <c r="P149" i="21" s="1"/>
  <c r="S149" i="21" s="1"/>
  <c r="AG15" i="21"/>
  <c r="AH13" i="21" s="1"/>
  <c r="O13" i="21"/>
  <c r="R13" i="21" s="1"/>
  <c r="O22" i="21"/>
  <c r="R22" i="21" s="1"/>
  <c r="O26" i="21"/>
  <c r="R26" i="21" s="1"/>
  <c r="O17" i="21"/>
  <c r="R17" i="21" s="1"/>
  <c r="O18" i="21"/>
  <c r="R18" i="21" s="1"/>
  <c r="O14" i="21"/>
  <c r="R14" i="21" s="1"/>
  <c r="O76" i="21"/>
  <c r="R76" i="21" s="1"/>
  <c r="X215" i="21" l="1"/>
  <c r="X199" i="21"/>
  <c r="X183" i="21"/>
  <c r="X159" i="21"/>
  <c r="X143" i="21"/>
  <c r="X127" i="21"/>
  <c r="X103" i="21"/>
  <c r="X87" i="21"/>
  <c r="X71" i="21"/>
  <c r="X55" i="21"/>
  <c r="X42" i="21"/>
  <c r="X214" i="21"/>
  <c r="X198" i="21"/>
  <c r="X190" i="21"/>
  <c r="X182" i="21"/>
  <c r="X174" i="21"/>
  <c r="X166" i="21"/>
  <c r="X158" i="21"/>
  <c r="X150" i="21"/>
  <c r="X142" i="21"/>
  <c r="X134" i="21"/>
  <c r="X126" i="21"/>
  <c r="X118" i="21"/>
  <c r="X110" i="21"/>
  <c r="X102" i="21"/>
  <c r="X94" i="21"/>
  <c r="X86" i="21"/>
  <c r="X78" i="21"/>
  <c r="X70" i="21"/>
  <c r="X62" i="21"/>
  <c r="X54" i="21"/>
  <c r="X37" i="21"/>
  <c r="X29" i="21"/>
  <c r="X21" i="21"/>
  <c r="X212" i="21"/>
  <c r="X192" i="21"/>
  <c r="X176" i="21"/>
  <c r="X160" i="21"/>
  <c r="X144" i="21"/>
  <c r="X128" i="21"/>
  <c r="X108" i="21"/>
  <c r="X96" i="21"/>
  <c r="X84" i="21"/>
  <c r="X68" i="21"/>
  <c r="X52" i="21"/>
  <c r="X39" i="21"/>
  <c r="X23" i="21"/>
  <c r="X34" i="21"/>
  <c r="X209" i="21"/>
  <c r="X201" i="21"/>
  <c r="X193" i="21"/>
  <c r="X185" i="21"/>
  <c r="X177" i="21"/>
  <c r="X169" i="21"/>
  <c r="X161" i="21"/>
  <c r="X153" i="21"/>
  <c r="X145" i="21"/>
  <c r="X137" i="21"/>
  <c r="X129" i="21"/>
  <c r="X121" i="21"/>
  <c r="X113" i="21"/>
  <c r="X105" i="21"/>
  <c r="X97" i="21"/>
  <c r="X89" i="21"/>
  <c r="X81" i="21"/>
  <c r="X73" i="21"/>
  <c r="X65" i="21"/>
  <c r="X57" i="21"/>
  <c r="X40" i="21"/>
  <c r="X32" i="21"/>
  <c r="X24" i="21"/>
  <c r="X16" i="21"/>
  <c r="X204" i="21"/>
  <c r="X188" i="21"/>
  <c r="X172" i="21"/>
  <c r="X156" i="21"/>
  <c r="X140" i="21"/>
  <c r="X124" i="21"/>
  <c r="X112" i="21"/>
  <c r="X88" i="21"/>
  <c r="X64" i="21"/>
  <c r="X49" i="21"/>
  <c r="X35" i="21"/>
  <c r="X19" i="21"/>
  <c r="X30" i="21"/>
  <c r="X44" i="21"/>
  <c r="X207" i="21"/>
  <c r="X191" i="21"/>
  <c r="X175" i="21"/>
  <c r="X167" i="21"/>
  <c r="X151" i="21"/>
  <c r="X135" i="21"/>
  <c r="X119" i="21"/>
  <c r="X111" i="21"/>
  <c r="X95" i="21"/>
  <c r="X79" i="21"/>
  <c r="X63" i="21"/>
  <c r="X48" i="21"/>
  <c r="X206" i="21"/>
  <c r="X211" i="21"/>
  <c r="X203" i="21"/>
  <c r="X195" i="21"/>
  <c r="X187" i="21"/>
  <c r="X179" i="21"/>
  <c r="X171" i="21"/>
  <c r="X163" i="21"/>
  <c r="X155" i="21"/>
  <c r="X147" i="21"/>
  <c r="X139" i="21"/>
  <c r="X131" i="21"/>
  <c r="X123" i="21"/>
  <c r="X115" i="21"/>
  <c r="X107" i="21"/>
  <c r="X99" i="21"/>
  <c r="X91" i="21"/>
  <c r="X83" i="21"/>
  <c r="X75" i="21"/>
  <c r="X67" i="21"/>
  <c r="X59" i="21"/>
  <c r="X51" i="21"/>
  <c r="X45" i="21"/>
  <c r="X38" i="21"/>
  <c r="X210" i="21"/>
  <c r="X202" i="21"/>
  <c r="X194" i="21"/>
  <c r="X186" i="21"/>
  <c r="X178" i="21"/>
  <c r="X170" i="21"/>
  <c r="X162" i="21"/>
  <c r="X154" i="21"/>
  <c r="X146" i="21"/>
  <c r="X138" i="21"/>
  <c r="X130" i="21"/>
  <c r="X122" i="21"/>
  <c r="X114" i="21"/>
  <c r="X106" i="21"/>
  <c r="X98" i="21"/>
  <c r="X90" i="21"/>
  <c r="X82" i="21"/>
  <c r="X74" i="21"/>
  <c r="X66" i="21"/>
  <c r="X58" i="21"/>
  <c r="X41" i="21"/>
  <c r="X33" i="21"/>
  <c r="X25" i="21"/>
  <c r="X12" i="21"/>
  <c r="X200" i="21"/>
  <c r="X184" i="21"/>
  <c r="X168" i="21"/>
  <c r="X152" i="21"/>
  <c r="X136" i="21"/>
  <c r="X120" i="21"/>
  <c r="X100" i="21"/>
  <c r="X92" i="21"/>
  <c r="X80" i="21"/>
  <c r="X60" i="21"/>
  <c r="X46" i="21"/>
  <c r="X31" i="21"/>
  <c r="X15" i="21"/>
  <c r="X213" i="21"/>
  <c r="X205" i="21"/>
  <c r="X197" i="21"/>
  <c r="X189" i="21"/>
  <c r="X181" i="21"/>
  <c r="X173" i="21"/>
  <c r="X165" i="21"/>
  <c r="X157" i="21"/>
  <c r="X149" i="21"/>
  <c r="X141" i="21"/>
  <c r="X133" i="21"/>
  <c r="X125" i="21"/>
  <c r="X117" i="21"/>
  <c r="X109" i="21"/>
  <c r="X101" i="21"/>
  <c r="X93" i="21"/>
  <c r="X85" i="21"/>
  <c r="X77" i="21"/>
  <c r="X69" i="21"/>
  <c r="X61" i="21"/>
  <c r="X53" i="21"/>
  <c r="X36" i="21"/>
  <c r="X28" i="21"/>
  <c r="X20" i="21"/>
  <c r="X208" i="21"/>
  <c r="X196" i="21"/>
  <c r="X180" i="21"/>
  <c r="X164" i="21"/>
  <c r="X148" i="21"/>
  <c r="X132" i="21"/>
  <c r="X116" i="21"/>
  <c r="X104" i="21"/>
  <c r="X72" i="21"/>
  <c r="X56" i="21"/>
  <c r="X43" i="21"/>
  <c r="X27" i="21"/>
  <c r="X11" i="21"/>
  <c r="X47" i="21"/>
  <c r="X50" i="21"/>
  <c r="P143" i="21"/>
  <c r="S143" i="21" s="1"/>
  <c r="AS143" i="21" s="1"/>
  <c r="P63" i="21"/>
  <c r="S63" i="21" s="1"/>
  <c r="AK63" i="21" s="1"/>
  <c r="P148" i="21"/>
  <c r="S148" i="21" s="1"/>
  <c r="AS148" i="21" s="1"/>
  <c r="P82" i="21"/>
  <c r="S82" i="21" s="1"/>
  <c r="AS82" i="21" s="1"/>
  <c r="P142" i="21"/>
  <c r="S142" i="21" s="1"/>
  <c r="AK142" i="21" s="1"/>
  <c r="P47" i="21"/>
  <c r="S47" i="21" s="1"/>
  <c r="AS47" i="21" s="1"/>
  <c r="P157" i="21"/>
  <c r="S157" i="21" s="1"/>
  <c r="T157" i="21" s="1"/>
  <c r="P99" i="21"/>
  <c r="S99" i="21" s="1"/>
  <c r="AS99" i="21" s="1"/>
  <c r="P66" i="21"/>
  <c r="S66" i="21" s="1"/>
  <c r="AS66" i="21" s="1"/>
  <c r="P85" i="21"/>
  <c r="S85" i="21" s="1"/>
  <c r="AK85" i="21" s="1"/>
  <c r="P182" i="21"/>
  <c r="S182" i="21" s="1"/>
  <c r="AK182" i="21" s="1"/>
  <c r="P38" i="21"/>
  <c r="S38" i="21" s="1"/>
  <c r="AS38" i="21" s="1"/>
  <c r="P19" i="21"/>
  <c r="S19" i="21" s="1"/>
  <c r="AS19" i="21" s="1"/>
  <c r="P214" i="21"/>
  <c r="S214" i="21" s="1"/>
  <c r="AS214" i="21" s="1"/>
  <c r="P206" i="21"/>
  <c r="S206" i="21" s="1"/>
  <c r="AS206" i="21" s="1"/>
  <c r="P137" i="21"/>
  <c r="S137" i="21" s="1"/>
  <c r="AK137" i="21" s="1"/>
  <c r="P97" i="21"/>
  <c r="S97" i="21" s="1"/>
  <c r="AS97" i="21" s="1"/>
  <c r="P120" i="21"/>
  <c r="S120" i="21" s="1"/>
  <c r="AS120" i="21" s="1"/>
  <c r="P115" i="21"/>
  <c r="S115" i="21" s="1"/>
  <c r="AK115" i="21" s="1"/>
  <c r="P98" i="21"/>
  <c r="S98" i="21" s="1"/>
  <c r="AK98" i="21" s="1"/>
  <c r="P176" i="21"/>
  <c r="S176" i="21" s="1"/>
  <c r="AK176" i="21" s="1"/>
  <c r="Q22" i="21"/>
  <c r="U22" i="21" s="1"/>
  <c r="AI22" i="21"/>
  <c r="AJ22" i="21" s="1"/>
  <c r="AX22" i="21" s="1"/>
  <c r="P121" i="21"/>
  <c r="S121" i="21" s="1"/>
  <c r="AS121" i="21" s="1"/>
  <c r="P39" i="21"/>
  <c r="S39" i="21" s="1"/>
  <c r="AK39" i="21" s="1"/>
  <c r="P158" i="21"/>
  <c r="S158" i="21" s="1"/>
  <c r="AA158" i="21" s="1"/>
  <c r="P191" i="21"/>
  <c r="S191" i="21" s="1"/>
  <c r="AS191" i="21" s="1"/>
  <c r="Q18" i="21"/>
  <c r="U18" i="21" s="1"/>
  <c r="AI18" i="21"/>
  <c r="AJ18" i="21" s="1"/>
  <c r="AX18" i="21" s="1"/>
  <c r="Q14" i="21"/>
  <c r="U14" i="21" s="1"/>
  <c r="AI14" i="21"/>
  <c r="AJ14" i="21" s="1"/>
  <c r="AX14" i="21" s="1"/>
  <c r="P62" i="21"/>
  <c r="S62" i="21" s="1"/>
  <c r="AA62" i="21" s="1"/>
  <c r="P89" i="21"/>
  <c r="S89" i="21" s="1"/>
  <c r="AS89" i="21" s="1"/>
  <c r="P124" i="21"/>
  <c r="S124" i="21" s="1"/>
  <c r="AK124" i="21" s="1"/>
  <c r="P123" i="21"/>
  <c r="S123" i="21" s="1"/>
  <c r="AS123" i="21" s="1"/>
  <c r="P163" i="21"/>
  <c r="S163" i="21" s="1"/>
  <c r="AS163" i="21" s="1"/>
  <c r="P102" i="21"/>
  <c r="S102" i="21" s="1"/>
  <c r="AS102" i="21" s="1"/>
  <c r="P175" i="21"/>
  <c r="S175" i="21" s="1"/>
  <c r="AS175" i="21" s="1"/>
  <c r="Q13" i="21"/>
  <c r="U13" i="21" s="1"/>
  <c r="AI13" i="21"/>
  <c r="AJ13" i="21" s="1"/>
  <c r="AX13" i="21" s="1"/>
  <c r="P92" i="21"/>
  <c r="S92" i="21" s="1"/>
  <c r="AK92" i="21" s="1"/>
  <c r="P46" i="21"/>
  <c r="S46" i="21" s="1"/>
  <c r="AK46" i="21" s="1"/>
  <c r="P67" i="21"/>
  <c r="S67" i="21" s="1"/>
  <c r="T67" i="21" s="1"/>
  <c r="P23" i="21"/>
  <c r="S23" i="21" s="1"/>
  <c r="AS23" i="21" s="1"/>
  <c r="P140" i="21"/>
  <c r="S140" i="21" s="1"/>
  <c r="AK140" i="21" s="1"/>
  <c r="P95" i="21"/>
  <c r="S95" i="21" s="1"/>
  <c r="AS95" i="21" s="1"/>
  <c r="P139" i="21"/>
  <c r="S139" i="21" s="1"/>
  <c r="T139" i="21" s="1"/>
  <c r="P183" i="21"/>
  <c r="S183" i="21" s="1"/>
  <c r="T183" i="21" s="1"/>
  <c r="P126" i="21"/>
  <c r="S126" i="21" s="1"/>
  <c r="AK126" i="21" s="1"/>
  <c r="P200" i="21"/>
  <c r="S200" i="21" s="1"/>
  <c r="T200" i="21" s="1"/>
  <c r="P189" i="21"/>
  <c r="S189" i="21" s="1"/>
  <c r="AK189" i="21" s="1"/>
  <c r="Q17" i="21"/>
  <c r="U17" i="21" s="1"/>
  <c r="AI17" i="21"/>
  <c r="AJ17" i="21" s="1"/>
  <c r="AX17" i="21" s="1"/>
  <c r="AX11" i="21"/>
  <c r="Q76" i="21"/>
  <c r="U76" i="21" s="1"/>
  <c r="AI76" i="21"/>
  <c r="AJ76" i="21" s="1"/>
  <c r="AX76" i="21" s="1"/>
  <c r="Q26" i="21"/>
  <c r="U26" i="21" s="1"/>
  <c r="AI26" i="21"/>
  <c r="AJ26" i="21" s="1"/>
  <c r="AX26" i="21" s="1"/>
  <c r="P153" i="21"/>
  <c r="S153" i="21" s="1"/>
  <c r="T153" i="21" s="1"/>
  <c r="P113" i="21"/>
  <c r="S113" i="21" s="1"/>
  <c r="AA113" i="21" s="1"/>
  <c r="P80" i="21"/>
  <c r="S80" i="21" s="1"/>
  <c r="AA80" i="21" s="1"/>
  <c r="P54" i="21"/>
  <c r="S54" i="21" s="1"/>
  <c r="AA54" i="21" s="1"/>
  <c r="P34" i="21"/>
  <c r="S34" i="21" s="1"/>
  <c r="AA34" i="21" s="1"/>
  <c r="P83" i="21"/>
  <c r="S83" i="21" s="1"/>
  <c r="T83" i="21" s="1"/>
  <c r="P55" i="21"/>
  <c r="S55" i="21" s="1"/>
  <c r="AA55" i="21" s="1"/>
  <c r="P35" i="21"/>
  <c r="S35" i="21" s="1"/>
  <c r="AA35" i="21" s="1"/>
  <c r="P196" i="21"/>
  <c r="S196" i="21" s="1"/>
  <c r="T196" i="21" s="1"/>
  <c r="P132" i="21"/>
  <c r="S132" i="21" s="1"/>
  <c r="AA132" i="21" s="1"/>
  <c r="P152" i="21"/>
  <c r="S152" i="21" s="1"/>
  <c r="AA152" i="21" s="1"/>
  <c r="P166" i="21"/>
  <c r="S166" i="21" s="1"/>
  <c r="T166" i="21" s="1"/>
  <c r="P107" i="21"/>
  <c r="S107" i="21" s="1"/>
  <c r="AA107" i="21" s="1"/>
  <c r="P127" i="21"/>
  <c r="S127" i="21" s="1"/>
  <c r="AA127" i="21" s="1"/>
  <c r="P147" i="21"/>
  <c r="S147" i="21" s="1"/>
  <c r="T147" i="21" s="1"/>
  <c r="P169" i="21"/>
  <c r="S169" i="21" s="1"/>
  <c r="AA169" i="21" s="1"/>
  <c r="P114" i="21"/>
  <c r="S114" i="21" s="1"/>
  <c r="T114" i="21" s="1"/>
  <c r="P146" i="21"/>
  <c r="S146" i="21" s="1"/>
  <c r="T146" i="21" s="1"/>
  <c r="P167" i="21"/>
  <c r="S167" i="21" s="1"/>
  <c r="T167" i="21" s="1"/>
  <c r="P160" i="21"/>
  <c r="S160" i="21" s="1"/>
  <c r="T160" i="21" s="1"/>
  <c r="P179" i="21"/>
  <c r="S179" i="21" s="1"/>
  <c r="AA179" i="21" s="1"/>
  <c r="P145" i="21"/>
  <c r="S145" i="21" s="1"/>
  <c r="T145" i="21" s="1"/>
  <c r="P108" i="21"/>
  <c r="S108" i="21" s="1"/>
  <c r="T108" i="21" s="1"/>
  <c r="P70" i="21"/>
  <c r="S70" i="21" s="1"/>
  <c r="AA70" i="21" s="1"/>
  <c r="P50" i="21"/>
  <c r="S50" i="21" s="1"/>
  <c r="T50" i="21" s="1"/>
  <c r="P30" i="21"/>
  <c r="S30" i="21" s="1"/>
  <c r="AA30" i="21" s="1"/>
  <c r="P71" i="21"/>
  <c r="S71" i="21" s="1"/>
  <c r="AA71" i="21" s="1"/>
  <c r="P51" i="21"/>
  <c r="S51" i="21" s="1"/>
  <c r="T51" i="21" s="1"/>
  <c r="P31" i="21"/>
  <c r="S31" i="21" s="1"/>
  <c r="AA31" i="21" s="1"/>
  <c r="P116" i="21"/>
  <c r="S116" i="21" s="1"/>
  <c r="T116" i="21" s="1"/>
  <c r="P136" i="21"/>
  <c r="S136" i="21" s="1"/>
  <c r="AA136" i="21" s="1"/>
  <c r="P77" i="21"/>
  <c r="S77" i="21" s="1"/>
  <c r="T77" i="21" s="1"/>
  <c r="P91" i="21"/>
  <c r="S91" i="21" s="1"/>
  <c r="T91" i="21" s="1"/>
  <c r="P111" i="21"/>
  <c r="S111" i="21" s="1"/>
  <c r="T111" i="21" s="1"/>
  <c r="P131" i="21"/>
  <c r="S131" i="21" s="1"/>
  <c r="T131" i="21" s="1"/>
  <c r="P155" i="21"/>
  <c r="S155" i="21" s="1"/>
  <c r="AA155" i="21" s="1"/>
  <c r="P174" i="21"/>
  <c r="S174" i="21" s="1"/>
  <c r="AA174" i="21" s="1"/>
  <c r="P94" i="21"/>
  <c r="S94" i="21" s="1"/>
  <c r="T94" i="21" s="1"/>
  <c r="P118" i="21"/>
  <c r="S118" i="21" s="1"/>
  <c r="AA118" i="21" s="1"/>
  <c r="P162" i="21"/>
  <c r="S162" i="21" s="1"/>
  <c r="AA162" i="21" s="1"/>
  <c r="P198" i="21"/>
  <c r="S198" i="21" s="1"/>
  <c r="AA198" i="21" s="1"/>
  <c r="P164" i="21"/>
  <c r="S164" i="21" s="1"/>
  <c r="T164" i="21" s="1"/>
  <c r="P192" i="21"/>
  <c r="S192" i="21" s="1"/>
  <c r="AA192" i="21" s="1"/>
  <c r="T149" i="21"/>
  <c r="AK149" i="21"/>
  <c r="AS149" i="21"/>
  <c r="P110" i="21"/>
  <c r="S110" i="21" s="1"/>
  <c r="T110" i="21" s="1"/>
  <c r="P130" i="21"/>
  <c r="S130" i="21" s="1"/>
  <c r="P173" i="21"/>
  <c r="S173" i="21" s="1"/>
  <c r="P177" i="21"/>
  <c r="S177" i="21" s="1"/>
  <c r="T177" i="21" s="1"/>
  <c r="P208" i="21"/>
  <c r="S208" i="21" s="1"/>
  <c r="T208" i="21" s="1"/>
  <c r="P187" i="21"/>
  <c r="S187" i="21" s="1"/>
  <c r="P194" i="21"/>
  <c r="S194" i="21" s="1"/>
  <c r="P134" i="21"/>
  <c r="S134" i="21" s="1"/>
  <c r="T134" i="21" s="1"/>
  <c r="P150" i="21"/>
  <c r="S150" i="21" s="1"/>
  <c r="T150" i="21" s="1"/>
  <c r="P178" i="21"/>
  <c r="S178" i="21" s="1"/>
  <c r="T178" i="21" s="1"/>
  <c r="P159" i="21"/>
  <c r="S159" i="21" s="1"/>
  <c r="T159" i="21" s="1"/>
  <c r="P188" i="21"/>
  <c r="S188" i="21" s="1"/>
  <c r="T188" i="21" s="1"/>
  <c r="P202" i="21"/>
  <c r="S202" i="21" s="1"/>
  <c r="AA202" i="21" s="1"/>
  <c r="P210" i="21"/>
  <c r="S210" i="21" s="1"/>
  <c r="T210" i="21" s="1"/>
  <c r="P168" i="21"/>
  <c r="S168" i="21" s="1"/>
  <c r="T168" i="21" s="1"/>
  <c r="P195" i="21"/>
  <c r="S195" i="21" s="1"/>
  <c r="T195" i="21" s="1"/>
  <c r="P184" i="21"/>
  <c r="S184" i="21" s="1"/>
  <c r="T184" i="21" s="1"/>
  <c r="P181" i="21"/>
  <c r="S181" i="21" s="1"/>
  <c r="T181" i="21" s="1"/>
  <c r="P170" i="21"/>
  <c r="S170" i="21" s="1"/>
  <c r="P129" i="21"/>
  <c r="S129" i="21" s="1"/>
  <c r="T129" i="21" s="1"/>
  <c r="P100" i="21"/>
  <c r="S100" i="21" s="1"/>
  <c r="AA100" i="21" s="1"/>
  <c r="P74" i="21"/>
  <c r="S74" i="21" s="1"/>
  <c r="P58" i="21"/>
  <c r="S58" i="21" s="1"/>
  <c r="P42" i="21"/>
  <c r="S42" i="21" s="1"/>
  <c r="AA42" i="21" s="1"/>
  <c r="P105" i="21"/>
  <c r="S105" i="21" s="1"/>
  <c r="AA105" i="21" s="1"/>
  <c r="P75" i="21"/>
  <c r="S75" i="21" s="1"/>
  <c r="P59" i="21"/>
  <c r="S59" i="21" s="1"/>
  <c r="P43" i="21"/>
  <c r="S43" i="21" s="1"/>
  <c r="T43" i="21" s="1"/>
  <c r="P27" i="21"/>
  <c r="S27" i="21" s="1"/>
  <c r="AA27" i="21" s="1"/>
  <c r="P112" i="21"/>
  <c r="S112" i="21" s="1"/>
  <c r="P128" i="21"/>
  <c r="S128" i="21" s="1"/>
  <c r="P144" i="21"/>
  <c r="S144" i="21" s="1"/>
  <c r="T144" i="21" s="1"/>
  <c r="P81" i="21"/>
  <c r="S81" i="21" s="1"/>
  <c r="AA81" i="21" s="1"/>
  <c r="P87" i="21"/>
  <c r="S87" i="21" s="1"/>
  <c r="P103" i="21"/>
  <c r="S103" i="21" s="1"/>
  <c r="P119" i="21"/>
  <c r="S119" i="21" s="1"/>
  <c r="T119" i="21" s="1"/>
  <c r="P135" i="21"/>
  <c r="S135" i="21" s="1"/>
  <c r="AA135" i="21" s="1"/>
  <c r="P151" i="21"/>
  <c r="S151" i="21" s="1"/>
  <c r="P165" i="21"/>
  <c r="S165" i="21" s="1"/>
  <c r="P212" i="21"/>
  <c r="S212" i="21" s="1"/>
  <c r="AA212" i="21" s="1"/>
  <c r="P90" i="21"/>
  <c r="S90" i="21" s="1"/>
  <c r="T90" i="21" s="1"/>
  <c r="P106" i="21"/>
  <c r="S106" i="21" s="1"/>
  <c r="P122" i="21"/>
  <c r="S122" i="21" s="1"/>
  <c r="P138" i="21"/>
  <c r="S138" i="21" s="1"/>
  <c r="T138" i="21" s="1"/>
  <c r="P154" i="21"/>
  <c r="S154" i="21" s="1"/>
  <c r="AA154" i="21" s="1"/>
  <c r="P180" i="21"/>
  <c r="S180" i="21" s="1"/>
  <c r="P161" i="21"/>
  <c r="S161" i="21" s="1"/>
  <c r="P190" i="21"/>
  <c r="S190" i="21" s="1"/>
  <c r="T190" i="21" s="1"/>
  <c r="P204" i="21"/>
  <c r="S204" i="21" s="1"/>
  <c r="AA204" i="21" s="1"/>
  <c r="P156" i="21"/>
  <c r="S156" i="21" s="1"/>
  <c r="P172" i="21"/>
  <c r="S172" i="21" s="1"/>
  <c r="P171" i="21"/>
  <c r="S171" i="21" s="1"/>
  <c r="AA171" i="21" s="1"/>
  <c r="P186" i="21"/>
  <c r="S186" i="21" s="1"/>
  <c r="T186" i="21" s="1"/>
  <c r="P185" i="21"/>
  <c r="S185" i="21" s="1"/>
  <c r="P197" i="21"/>
  <c r="S197" i="21" s="1"/>
  <c r="T197" i="21" s="1"/>
  <c r="P193" i="21"/>
  <c r="S193" i="21" s="1"/>
  <c r="T193" i="21" s="1"/>
  <c r="P201" i="21"/>
  <c r="S201" i="21" s="1"/>
  <c r="P209" i="21"/>
  <c r="S209" i="21" s="1"/>
  <c r="P213" i="21"/>
  <c r="S213" i="21" s="1"/>
  <c r="P205" i="21"/>
  <c r="S205" i="21" s="1"/>
  <c r="P203" i="21"/>
  <c r="S203" i="21" s="1"/>
  <c r="P211" i="21"/>
  <c r="S211" i="21" s="1"/>
  <c r="P207" i="21"/>
  <c r="S207" i="21" s="1"/>
  <c r="P199" i="21"/>
  <c r="S199" i="21" s="1"/>
  <c r="P215" i="21"/>
  <c r="S215" i="21" s="1"/>
  <c r="P104" i="21"/>
  <c r="S104" i="21" s="1"/>
  <c r="P84" i="21"/>
  <c r="S84" i="21" s="1"/>
  <c r="P141" i="21"/>
  <c r="S141" i="21" s="1"/>
  <c r="P57" i="21"/>
  <c r="S57" i="21" s="1"/>
  <c r="P125" i="21"/>
  <c r="S125" i="21" s="1"/>
  <c r="P25" i="21"/>
  <c r="S25" i="21" s="1"/>
  <c r="P12" i="21"/>
  <c r="S12" i="21" s="1"/>
  <c r="P53" i="21"/>
  <c r="S53" i="21" s="1"/>
  <c r="P88" i="21"/>
  <c r="S88" i="21" s="1"/>
  <c r="P21" i="21"/>
  <c r="S21" i="21" s="1"/>
  <c r="P33" i="21"/>
  <c r="S33" i="21" s="1"/>
  <c r="P40" i="21"/>
  <c r="S40" i="21" s="1"/>
  <c r="P52" i="21"/>
  <c r="S52" i="21" s="1"/>
  <c r="P68" i="21"/>
  <c r="S68" i="21" s="1"/>
  <c r="P60" i="21"/>
  <c r="S60" i="21" s="1"/>
  <c r="P133" i="21"/>
  <c r="S133" i="21" s="1"/>
  <c r="P96" i="21"/>
  <c r="S96" i="21" s="1"/>
  <c r="P78" i="21"/>
  <c r="S78" i="21" s="1"/>
  <c r="P65" i="21"/>
  <c r="S65" i="21" s="1"/>
  <c r="P69" i="21"/>
  <c r="S69" i="21" s="1"/>
  <c r="P11" i="21"/>
  <c r="S11" i="21" s="1"/>
  <c r="P72" i="21"/>
  <c r="S72" i="21" s="1"/>
  <c r="P28" i="21"/>
  <c r="S28" i="21" s="1"/>
  <c r="P117" i="21"/>
  <c r="S117" i="21" s="1"/>
  <c r="P86" i="21"/>
  <c r="S86" i="21" s="1"/>
  <c r="P41" i="21"/>
  <c r="S41" i="21" s="1"/>
  <c r="P76" i="21"/>
  <c r="S76" i="21" s="1"/>
  <c r="P37" i="21"/>
  <c r="S37" i="21" s="1"/>
  <c r="P49" i="21"/>
  <c r="S49" i="21" s="1"/>
  <c r="P20" i="21"/>
  <c r="S20" i="21" s="1"/>
  <c r="P79" i="21"/>
  <c r="S79" i="21" s="1"/>
  <c r="P56" i="21"/>
  <c r="S56" i="21" s="1"/>
  <c r="P24" i="21"/>
  <c r="S24" i="21" s="1"/>
  <c r="P18" i="21"/>
  <c r="S18" i="21" s="1"/>
  <c r="P13" i="21"/>
  <c r="S13" i="21" s="1"/>
  <c r="P29" i="21"/>
  <c r="S29" i="21" s="1"/>
  <c r="P109" i="21"/>
  <c r="S109" i="21" s="1"/>
  <c r="P15" i="21"/>
  <c r="S15" i="21" s="1"/>
  <c r="P45" i="21"/>
  <c r="S45" i="21" s="1"/>
  <c r="P36" i="21"/>
  <c r="S36" i="21" s="1"/>
  <c r="P64" i="21"/>
  <c r="S64" i="21" s="1"/>
  <c r="P44" i="21"/>
  <c r="S44" i="21" s="1"/>
  <c r="P16" i="21"/>
  <c r="S16" i="21" s="1"/>
  <c r="P17" i="21"/>
  <c r="S17" i="21" s="1"/>
  <c r="P26" i="21"/>
  <c r="S26" i="21" s="1"/>
  <c r="P22" i="21"/>
  <c r="S22" i="21" s="1"/>
  <c r="P61" i="21"/>
  <c r="S61" i="21" s="1"/>
  <c r="P14" i="21"/>
  <c r="S14" i="21" s="1"/>
  <c r="P48" i="21"/>
  <c r="S48" i="21" s="1"/>
  <c r="P73" i="21"/>
  <c r="S73" i="21" s="1"/>
  <c r="P101" i="21"/>
  <c r="S101" i="21" s="1"/>
  <c r="P93" i="21"/>
  <c r="S93" i="21" s="1"/>
  <c r="P32" i="21"/>
  <c r="S32" i="21" s="1"/>
  <c r="AH11" i="21"/>
  <c r="AA149" i="21"/>
  <c r="T63" i="21" l="1"/>
  <c r="AA143" i="21"/>
  <c r="X26" i="21"/>
  <c r="X14" i="21"/>
  <c r="X22" i="21"/>
  <c r="X76" i="21"/>
  <c r="X17" i="21"/>
  <c r="X18" i="21"/>
  <c r="X13" i="21"/>
  <c r="AS115" i="21"/>
  <c r="BA115" i="21" s="1"/>
  <c r="T137" i="21"/>
  <c r="T95" i="21"/>
  <c r="T143" i="21"/>
  <c r="AK143" i="21"/>
  <c r="AL143" i="21" s="1"/>
  <c r="AK38" i="21"/>
  <c r="AL38" i="21" s="1"/>
  <c r="T34" i="21"/>
  <c r="AA97" i="21"/>
  <c r="AB97" i="21" s="1"/>
  <c r="AS63" i="21"/>
  <c r="AW63" i="21" s="1"/>
  <c r="AA63" i="21"/>
  <c r="AB63" i="21" s="1"/>
  <c r="AA148" i="21"/>
  <c r="AB148" i="21" s="1"/>
  <c r="AA19" i="21"/>
  <c r="AB19" i="21" s="1"/>
  <c r="AA77" i="21"/>
  <c r="T214" i="21"/>
  <c r="AA115" i="21"/>
  <c r="AB115" i="21" s="1"/>
  <c r="AA144" i="21"/>
  <c r="AB144" i="21" s="1"/>
  <c r="AA142" i="21"/>
  <c r="AB142" i="21" s="1"/>
  <c r="AS85" i="21"/>
  <c r="BA85" i="21" s="1"/>
  <c r="AK102" i="21"/>
  <c r="AM102" i="21" s="1"/>
  <c r="AK214" i="21"/>
  <c r="AM214" i="21" s="1"/>
  <c r="T89" i="21"/>
  <c r="T140" i="21"/>
  <c r="T92" i="21"/>
  <c r="T85" i="21"/>
  <c r="AA92" i="21"/>
  <c r="AB92" i="21" s="1"/>
  <c r="AA214" i="21"/>
  <c r="AB214" i="21" s="1"/>
  <c r="T47" i="21"/>
  <c r="AK47" i="21"/>
  <c r="AL47" i="21" s="1"/>
  <c r="T142" i="21"/>
  <c r="T39" i="21"/>
  <c r="AA39" i="21"/>
  <c r="AB39" i="21" s="1"/>
  <c r="AA102" i="21"/>
  <c r="AB102" i="21" s="1"/>
  <c r="T102" i="21"/>
  <c r="AK89" i="21"/>
  <c r="AL89" i="21" s="1"/>
  <c r="T126" i="21"/>
  <c r="AA89" i="21"/>
  <c r="AB89" i="21" s="1"/>
  <c r="AA47" i="21"/>
  <c r="AB47" i="21" s="1"/>
  <c r="AA140" i="21"/>
  <c r="AA85" i="21"/>
  <c r="AB85" i="21" s="1"/>
  <c r="AA126" i="21"/>
  <c r="AB126" i="21" s="1"/>
  <c r="T115" i="21"/>
  <c r="AS126" i="21"/>
  <c r="AT126" i="21" s="1"/>
  <c r="AS142" i="21"/>
  <c r="BA142" i="21" s="1"/>
  <c r="AS140" i="21"/>
  <c r="AW140" i="21" s="1"/>
  <c r="T35" i="21"/>
  <c r="AA98" i="21"/>
  <c r="AB98" i="21" s="1"/>
  <c r="AA166" i="21"/>
  <c r="AB166" i="21" s="1"/>
  <c r="T98" i="21"/>
  <c r="AA157" i="21"/>
  <c r="AB157" i="21" s="1"/>
  <c r="AA182" i="21"/>
  <c r="AB182" i="21" s="1"/>
  <c r="T30" i="21"/>
  <c r="AA139" i="21"/>
  <c r="AS176" i="21"/>
  <c r="BA176" i="21" s="1"/>
  <c r="T70" i="21"/>
  <c r="AA196" i="21"/>
  <c r="AB196" i="21" s="1"/>
  <c r="AS157" i="21"/>
  <c r="BA157" i="21" s="1"/>
  <c r="AS39" i="21"/>
  <c r="AW39" i="21" s="1"/>
  <c r="AA83" i="21"/>
  <c r="AB83" i="21" s="1"/>
  <c r="T113" i="21"/>
  <c r="AK82" i="21"/>
  <c r="AL82" i="21" s="1"/>
  <c r="AK148" i="21"/>
  <c r="AL148" i="21" s="1"/>
  <c r="T148" i="21"/>
  <c r="T174" i="21"/>
  <c r="T158" i="21"/>
  <c r="T132" i="21"/>
  <c r="AA46" i="21"/>
  <c r="AB46" i="21" s="1"/>
  <c r="AA91" i="21"/>
  <c r="AB91" i="21" s="1"/>
  <c r="AK157" i="21"/>
  <c r="AL157" i="21" s="1"/>
  <c r="AS200" i="21"/>
  <c r="AT200" i="21" s="1"/>
  <c r="AS98" i="21"/>
  <c r="BA98" i="21" s="1"/>
  <c r="AA95" i="21"/>
  <c r="AB95" i="21" s="1"/>
  <c r="AA200" i="21"/>
  <c r="AA177" i="21"/>
  <c r="AB177" i="21" s="1"/>
  <c r="T212" i="21"/>
  <c r="AS182" i="21"/>
  <c r="BA182" i="21" s="1"/>
  <c r="AK95" i="21"/>
  <c r="AL95" i="21" s="1"/>
  <c r="AK206" i="21"/>
  <c r="AL206" i="21" s="1"/>
  <c r="T179" i="21"/>
  <c r="T206" i="21"/>
  <c r="T42" i="21"/>
  <c r="AA137" i="21"/>
  <c r="AB137" i="21" s="1"/>
  <c r="AA206" i="21"/>
  <c r="AB206" i="21" s="1"/>
  <c r="AA134" i="21"/>
  <c r="AB134" i="21" s="1"/>
  <c r="T46" i="21"/>
  <c r="T124" i="21"/>
  <c r="AK158" i="21"/>
  <c r="AM158" i="21" s="1"/>
  <c r="AS46" i="21"/>
  <c r="AW46" i="21" s="1"/>
  <c r="AS124" i="21"/>
  <c r="AT124" i="21" s="1"/>
  <c r="AS137" i="21"/>
  <c r="BA137" i="21" s="1"/>
  <c r="T155" i="21"/>
  <c r="AA51" i="21"/>
  <c r="AB51" i="21" s="1"/>
  <c r="AA138" i="21"/>
  <c r="AK66" i="21"/>
  <c r="AL66" i="21" s="1"/>
  <c r="T162" i="21"/>
  <c r="T23" i="21"/>
  <c r="AA23" i="21"/>
  <c r="AB23" i="21" s="1"/>
  <c r="T120" i="21"/>
  <c r="AA114" i="21"/>
  <c r="AB114" i="21" s="1"/>
  <c r="AA176" i="21"/>
  <c r="AB176" i="21" s="1"/>
  <c r="T66" i="21"/>
  <c r="AK19" i="21"/>
  <c r="AL19" i="21" s="1"/>
  <c r="AS67" i="21"/>
  <c r="BA67" i="21" s="1"/>
  <c r="AA120" i="21"/>
  <c r="AB120" i="21" s="1"/>
  <c r="AA188" i="21"/>
  <c r="AB188" i="21" s="1"/>
  <c r="T163" i="21"/>
  <c r="AA66" i="21"/>
  <c r="AB66" i="21" s="1"/>
  <c r="AA119" i="21"/>
  <c r="AB119" i="21" s="1"/>
  <c r="T127" i="21"/>
  <c r="T19" i="21"/>
  <c r="T38" i="21"/>
  <c r="T97" i="21"/>
  <c r="AA82" i="21"/>
  <c r="AB82" i="21" s="1"/>
  <c r="AA43" i="21"/>
  <c r="AB43" i="21" s="1"/>
  <c r="AA67" i="21"/>
  <c r="AB67" i="21" s="1"/>
  <c r="AA195" i="21"/>
  <c r="AB195" i="21" s="1"/>
  <c r="T82" i="21"/>
  <c r="T191" i="21"/>
  <c r="T54" i="21"/>
  <c r="T189" i="21"/>
  <c r="AA191" i="21"/>
  <c r="AB191" i="21" s="1"/>
  <c r="AA189" i="21"/>
  <c r="AB189" i="21" s="1"/>
  <c r="T202" i="21"/>
  <c r="T99" i="21"/>
  <c r="AK191" i="21"/>
  <c r="AL191" i="21" s="1"/>
  <c r="AK97" i="21"/>
  <c r="AL97" i="21" s="1"/>
  <c r="AS139" i="21"/>
  <c r="AW139" i="21" s="1"/>
  <c r="AK67" i="21"/>
  <c r="AL67" i="21" s="1"/>
  <c r="T175" i="21"/>
  <c r="T182" i="21"/>
  <c r="T123" i="21"/>
  <c r="T100" i="21"/>
  <c r="AA129" i="21"/>
  <c r="AB129" i="21" s="1"/>
  <c r="AA38" i="21"/>
  <c r="AB38" i="21" s="1"/>
  <c r="AA124" i="21"/>
  <c r="AB124" i="21" s="1"/>
  <c r="AA99" i="21"/>
  <c r="AB99" i="21" s="1"/>
  <c r="AA123" i="21"/>
  <c r="AB123" i="21" s="1"/>
  <c r="AA167" i="21"/>
  <c r="AB167" i="21" s="1"/>
  <c r="AA208" i="21"/>
  <c r="AB208" i="21" s="1"/>
  <c r="AA175" i="21"/>
  <c r="AB175" i="21" s="1"/>
  <c r="AA190" i="21"/>
  <c r="AB190" i="21" s="1"/>
  <c r="T171" i="21"/>
  <c r="T31" i="21"/>
  <c r="AS158" i="21"/>
  <c r="AT158" i="21" s="1"/>
  <c r="AS189" i="21"/>
  <c r="AW189" i="21" s="1"/>
  <c r="AK200" i="21"/>
  <c r="AL200" i="21" s="1"/>
  <c r="AK175" i="21"/>
  <c r="AL175" i="21" s="1"/>
  <c r="AK123" i="21"/>
  <c r="AL123" i="21" s="1"/>
  <c r="AK99" i="21"/>
  <c r="AL99" i="21" s="1"/>
  <c r="AK139" i="21"/>
  <c r="AL139" i="21" s="1"/>
  <c r="T81" i="21"/>
  <c r="T176" i="21"/>
  <c r="T169" i="21"/>
  <c r="AA111" i="21"/>
  <c r="AB111" i="21" s="1"/>
  <c r="AA94" i="21"/>
  <c r="AB94" i="21" s="1"/>
  <c r="AA164" i="21"/>
  <c r="AB164" i="21" s="1"/>
  <c r="T105" i="21"/>
  <c r="AA116" i="21"/>
  <c r="AB116" i="21" s="1"/>
  <c r="AK120" i="21"/>
  <c r="AL120" i="21" s="1"/>
  <c r="AA145" i="21"/>
  <c r="AB145" i="21" s="1"/>
  <c r="AS92" i="21"/>
  <c r="AT92" i="21" s="1"/>
  <c r="AK23" i="21"/>
  <c r="AL23" i="21" s="1"/>
  <c r="AK121" i="21"/>
  <c r="AM121" i="21" s="1"/>
  <c r="AK183" i="21"/>
  <c r="AM183" i="21" s="1"/>
  <c r="T121" i="21"/>
  <c r="T154" i="21"/>
  <c r="T27" i="21"/>
  <c r="T198" i="21"/>
  <c r="AA121" i="21"/>
  <c r="AB121" i="21" s="1"/>
  <c r="AA153" i="21"/>
  <c r="AB153" i="21" s="1"/>
  <c r="AA50" i="21"/>
  <c r="AB50" i="21" s="1"/>
  <c r="AA90" i="21"/>
  <c r="AB90" i="21" s="1"/>
  <c r="AA110" i="21"/>
  <c r="AB110" i="21" s="1"/>
  <c r="AA184" i="21"/>
  <c r="AB184" i="21" s="1"/>
  <c r="AA183" i="21"/>
  <c r="AB183" i="21" s="1"/>
  <c r="AS62" i="21"/>
  <c r="AT62" i="21" s="1"/>
  <c r="AS183" i="21"/>
  <c r="BA183" i="21" s="1"/>
  <c r="AK163" i="21"/>
  <c r="AL163" i="21" s="1"/>
  <c r="T107" i="21"/>
  <c r="AA163" i="21"/>
  <c r="AB163" i="21" s="1"/>
  <c r="AA160" i="21"/>
  <c r="AB160" i="21" s="1"/>
  <c r="AK62" i="21"/>
  <c r="AL62" i="21" s="1"/>
  <c r="AJ216" i="21"/>
  <c r="T62" i="21"/>
  <c r="AA147" i="21"/>
  <c r="AB147" i="21" s="1"/>
  <c r="AA146" i="21"/>
  <c r="AB146" i="21" s="1"/>
  <c r="T80" i="21"/>
  <c r="T118" i="21"/>
  <c r="T152" i="21"/>
  <c r="T55" i="21"/>
  <c r="T71" i="21"/>
  <c r="T136" i="21"/>
  <c r="T192" i="21"/>
  <c r="AA108" i="21"/>
  <c r="AB108" i="21" s="1"/>
  <c r="AA131" i="21"/>
  <c r="AB131" i="21" s="1"/>
  <c r="T101" i="21"/>
  <c r="AS101" i="21"/>
  <c r="AK101" i="21"/>
  <c r="T61" i="21"/>
  <c r="AS61" i="21"/>
  <c r="AK61" i="21"/>
  <c r="T16" i="21"/>
  <c r="AS16" i="21"/>
  <c r="AK16" i="21"/>
  <c r="T45" i="21"/>
  <c r="AS45" i="21"/>
  <c r="AK45" i="21"/>
  <c r="AA13" i="21"/>
  <c r="AB13" i="21" s="1"/>
  <c r="AS13" i="21"/>
  <c r="AK13" i="21"/>
  <c r="T79" i="21"/>
  <c r="AS79" i="21"/>
  <c r="AK79" i="21"/>
  <c r="AA37" i="21"/>
  <c r="AB37" i="21" s="1"/>
  <c r="AS37" i="21"/>
  <c r="AK37" i="21"/>
  <c r="AA117" i="21"/>
  <c r="AB117" i="21" s="1"/>
  <c r="AS117" i="21"/>
  <c r="AK117" i="21"/>
  <c r="AA69" i="21"/>
  <c r="AB69" i="21" s="1"/>
  <c r="AK69" i="21"/>
  <c r="AS69" i="21"/>
  <c r="AA133" i="21"/>
  <c r="AB133" i="21" s="1"/>
  <c r="AK133" i="21"/>
  <c r="AS133" i="21"/>
  <c r="T40" i="21"/>
  <c r="AS40" i="21"/>
  <c r="AK40" i="21"/>
  <c r="T53" i="21"/>
  <c r="AS53" i="21"/>
  <c r="AK53" i="21"/>
  <c r="AA199" i="21"/>
  <c r="AB199" i="21" s="1"/>
  <c r="AK199" i="21"/>
  <c r="AS199" i="21"/>
  <c r="AA193" i="21"/>
  <c r="AB193" i="21" s="1"/>
  <c r="AS193" i="21"/>
  <c r="AK193" i="21"/>
  <c r="AS171" i="21"/>
  <c r="AK171" i="21"/>
  <c r="AS190" i="21"/>
  <c r="AK190" i="21"/>
  <c r="AK138" i="21"/>
  <c r="AS138" i="21"/>
  <c r="AK212" i="21"/>
  <c r="AS212" i="21"/>
  <c r="AS119" i="21"/>
  <c r="AK119" i="21"/>
  <c r="AS144" i="21"/>
  <c r="AK144" i="21"/>
  <c r="AS43" i="21"/>
  <c r="AK43" i="21"/>
  <c r="AK42" i="21"/>
  <c r="AS42" i="21"/>
  <c r="AS129" i="21"/>
  <c r="AK129" i="21"/>
  <c r="AK195" i="21"/>
  <c r="AS195" i="21"/>
  <c r="AS188" i="21"/>
  <c r="AK188" i="21"/>
  <c r="AK134" i="21"/>
  <c r="AS134" i="21"/>
  <c r="AS177" i="21"/>
  <c r="AK177" i="21"/>
  <c r="AL85" i="21"/>
  <c r="AM85" i="21"/>
  <c r="AT66" i="21"/>
  <c r="AW66" i="21"/>
  <c r="BA66" i="21"/>
  <c r="AL189" i="21"/>
  <c r="AM189" i="21"/>
  <c r="AL126" i="21"/>
  <c r="AM126" i="21"/>
  <c r="AK192" i="21"/>
  <c r="AS192" i="21"/>
  <c r="AS118" i="21"/>
  <c r="AK118" i="21"/>
  <c r="AS131" i="21"/>
  <c r="AK131" i="21"/>
  <c r="AS136" i="21"/>
  <c r="AK136" i="21"/>
  <c r="AS71" i="21"/>
  <c r="AK71" i="21"/>
  <c r="AS108" i="21"/>
  <c r="AK108" i="21"/>
  <c r="AL124" i="21"/>
  <c r="AM124" i="21"/>
  <c r="AM89" i="21"/>
  <c r="AL115" i="21"/>
  <c r="AM115" i="21"/>
  <c r="AS179" i="21"/>
  <c r="AK179" i="21"/>
  <c r="AS114" i="21"/>
  <c r="AK114" i="21"/>
  <c r="AS127" i="21"/>
  <c r="AK127" i="21"/>
  <c r="AS132" i="21"/>
  <c r="AK132" i="21"/>
  <c r="AS83" i="21"/>
  <c r="AK83" i="21"/>
  <c r="AS113" i="21"/>
  <c r="AK113" i="21"/>
  <c r="AT38" i="21"/>
  <c r="AW38" i="21"/>
  <c r="BA38" i="21"/>
  <c r="T73" i="21"/>
  <c r="AK73" i="21"/>
  <c r="AS73" i="21"/>
  <c r="T22" i="21"/>
  <c r="AS22" i="21"/>
  <c r="AK22" i="21"/>
  <c r="T44" i="21"/>
  <c r="AS44" i="21"/>
  <c r="AK44" i="21"/>
  <c r="T15" i="21"/>
  <c r="AK15" i="21"/>
  <c r="AS15" i="21"/>
  <c r="T18" i="21"/>
  <c r="AK18" i="21"/>
  <c r="AS18" i="21"/>
  <c r="AA76" i="21"/>
  <c r="AB76" i="21" s="1"/>
  <c r="AK76" i="21"/>
  <c r="AS76" i="21"/>
  <c r="T28" i="21"/>
  <c r="AS28" i="21"/>
  <c r="AK28" i="21"/>
  <c r="T65" i="21"/>
  <c r="AS65" i="21"/>
  <c r="AK65" i="21"/>
  <c r="T60" i="21"/>
  <c r="AS60" i="21"/>
  <c r="AK60" i="21"/>
  <c r="AA33" i="21"/>
  <c r="AB33" i="21" s="1"/>
  <c r="AK33" i="21"/>
  <c r="AS33" i="21"/>
  <c r="T12" i="21"/>
  <c r="AS12" i="21"/>
  <c r="AK12" i="21"/>
  <c r="T213" i="21"/>
  <c r="AS213" i="21"/>
  <c r="AK213" i="21"/>
  <c r="AA197" i="21"/>
  <c r="AB197" i="21" s="1"/>
  <c r="AS197" i="21"/>
  <c r="AK197" i="21"/>
  <c r="T172" i="21"/>
  <c r="AK172" i="21"/>
  <c r="AS172" i="21"/>
  <c r="AA161" i="21"/>
  <c r="AB161" i="21" s="1"/>
  <c r="AK161" i="21"/>
  <c r="AS161" i="21"/>
  <c r="AA122" i="21"/>
  <c r="AB122" i="21" s="1"/>
  <c r="AS122" i="21"/>
  <c r="AK122" i="21"/>
  <c r="T165" i="21"/>
  <c r="AK165" i="21"/>
  <c r="AS165" i="21"/>
  <c r="T103" i="21"/>
  <c r="AS103" i="21"/>
  <c r="AK103" i="21"/>
  <c r="T128" i="21"/>
  <c r="AS128" i="21"/>
  <c r="AK128" i="21"/>
  <c r="T59" i="21"/>
  <c r="AK59" i="21"/>
  <c r="AS59" i="21"/>
  <c r="AA58" i="21"/>
  <c r="AB58" i="21" s="1"/>
  <c r="AK58" i="21"/>
  <c r="AS58" i="21"/>
  <c r="AA170" i="21"/>
  <c r="AB170" i="21" s="1"/>
  <c r="AK170" i="21"/>
  <c r="AS170" i="21"/>
  <c r="AK168" i="21"/>
  <c r="AS168" i="21"/>
  <c r="AA159" i="21"/>
  <c r="AB159" i="21" s="1"/>
  <c r="AK159" i="21"/>
  <c r="AS159" i="21"/>
  <c r="AA194" i="21"/>
  <c r="AB194" i="21" s="1"/>
  <c r="AS194" i="21"/>
  <c r="AK194" i="21"/>
  <c r="AA173" i="21"/>
  <c r="AB173" i="21" s="1"/>
  <c r="AK173" i="21"/>
  <c r="AS173" i="21"/>
  <c r="BA149" i="21"/>
  <c r="AT149" i="21"/>
  <c r="AW149" i="21"/>
  <c r="AT191" i="21"/>
  <c r="AW191" i="21"/>
  <c r="BA191" i="21"/>
  <c r="AW85" i="21"/>
  <c r="BA23" i="21"/>
  <c r="AT23" i="21"/>
  <c r="AW23" i="21"/>
  <c r="AS164" i="21"/>
  <c r="AK164" i="21"/>
  <c r="AS94" i="21"/>
  <c r="AK94" i="21"/>
  <c r="AS111" i="21"/>
  <c r="AK111" i="21"/>
  <c r="AS116" i="21"/>
  <c r="AK116" i="21"/>
  <c r="AS30" i="21"/>
  <c r="AK30" i="21"/>
  <c r="AK145" i="21"/>
  <c r="AS145" i="21"/>
  <c r="BA175" i="21"/>
  <c r="AT175" i="21"/>
  <c r="AW175" i="21"/>
  <c r="BA163" i="21"/>
  <c r="AT163" i="21"/>
  <c r="AW163" i="21"/>
  <c r="AT89" i="21"/>
  <c r="AW89" i="21"/>
  <c r="BA89" i="21"/>
  <c r="AT115" i="21"/>
  <c r="AW115" i="21"/>
  <c r="AT97" i="21"/>
  <c r="AW97" i="21"/>
  <c r="BA97" i="21"/>
  <c r="AS160" i="21"/>
  <c r="AK160" i="21"/>
  <c r="AS107" i="21"/>
  <c r="AK107" i="21"/>
  <c r="AK196" i="21"/>
  <c r="AS196" i="21"/>
  <c r="AS34" i="21"/>
  <c r="AK34" i="21"/>
  <c r="AS153" i="21"/>
  <c r="AK153" i="21"/>
  <c r="AT206" i="21"/>
  <c r="BA206" i="21"/>
  <c r="AW206" i="21"/>
  <c r="AT214" i="21"/>
  <c r="BA214" i="21"/>
  <c r="AW214" i="21"/>
  <c r="BA148" i="21"/>
  <c r="AT148" i="21"/>
  <c r="AW148" i="21"/>
  <c r="T32" i="21"/>
  <c r="AS32" i="21"/>
  <c r="AK32" i="21"/>
  <c r="T48" i="21"/>
  <c r="AS48" i="21"/>
  <c r="AK48" i="21"/>
  <c r="AA26" i="21"/>
  <c r="AB26" i="21" s="1"/>
  <c r="AK26" i="21"/>
  <c r="AS26" i="21"/>
  <c r="T64" i="21"/>
  <c r="AK64" i="21"/>
  <c r="AS64" i="21"/>
  <c r="T109" i="21"/>
  <c r="AS109" i="21"/>
  <c r="AK109" i="21"/>
  <c r="T24" i="21"/>
  <c r="AS24" i="21"/>
  <c r="AK24" i="21"/>
  <c r="T20" i="21"/>
  <c r="AK20" i="21"/>
  <c r="AS20" i="21"/>
  <c r="T41" i="21"/>
  <c r="AS41" i="21"/>
  <c r="AK41" i="21"/>
  <c r="T72" i="21"/>
  <c r="AK72" i="21"/>
  <c r="AS72" i="21"/>
  <c r="T78" i="21"/>
  <c r="AK78" i="21"/>
  <c r="AS78" i="21"/>
  <c r="T68" i="21"/>
  <c r="AS68" i="21"/>
  <c r="AK68" i="21"/>
  <c r="AA21" i="21"/>
  <c r="AB21" i="21" s="1"/>
  <c r="AS21" i="21"/>
  <c r="AK21" i="21"/>
  <c r="AA25" i="21"/>
  <c r="AB25" i="21" s="1"/>
  <c r="AS25" i="21"/>
  <c r="AK25" i="21"/>
  <c r="AA57" i="21"/>
  <c r="AB57" i="21" s="1"/>
  <c r="AS57" i="21"/>
  <c r="AK57" i="21"/>
  <c r="T84" i="21"/>
  <c r="AK84" i="21"/>
  <c r="AS84" i="21"/>
  <c r="AA207" i="21"/>
  <c r="AB207" i="21" s="1"/>
  <c r="AK207" i="21"/>
  <c r="AS207" i="21"/>
  <c r="T211" i="21"/>
  <c r="AK211" i="21"/>
  <c r="AS211" i="21"/>
  <c r="T209" i="21"/>
  <c r="AS209" i="21"/>
  <c r="AK209" i="21"/>
  <c r="T185" i="21"/>
  <c r="AS185" i="21"/>
  <c r="AK185" i="21"/>
  <c r="AA156" i="21"/>
  <c r="AB156" i="21" s="1"/>
  <c r="AS156" i="21"/>
  <c r="AK156" i="21"/>
  <c r="T180" i="21"/>
  <c r="AS180" i="21"/>
  <c r="AK180" i="21"/>
  <c r="AA106" i="21"/>
  <c r="AB106" i="21" s="1"/>
  <c r="AS106" i="21"/>
  <c r="AK106" i="21"/>
  <c r="AA151" i="21"/>
  <c r="AB151" i="21" s="1"/>
  <c r="AK151" i="21"/>
  <c r="AS151" i="21"/>
  <c r="T87" i="21"/>
  <c r="AS87" i="21"/>
  <c r="AK87" i="21"/>
  <c r="AA112" i="21"/>
  <c r="AB112" i="21" s="1"/>
  <c r="AS112" i="21"/>
  <c r="AK112" i="21"/>
  <c r="T75" i="21"/>
  <c r="AS75" i="21"/>
  <c r="AK75" i="21"/>
  <c r="T74" i="21"/>
  <c r="AK74" i="21"/>
  <c r="AS74" i="21"/>
  <c r="AA181" i="21"/>
  <c r="AB181" i="21" s="1"/>
  <c r="AK181" i="21"/>
  <c r="AS181" i="21"/>
  <c r="AA210" i="21"/>
  <c r="AB210" i="21" s="1"/>
  <c r="AS210" i="21"/>
  <c r="AK210" i="21"/>
  <c r="AA178" i="21"/>
  <c r="AB178" i="21" s="1"/>
  <c r="AS178" i="21"/>
  <c r="AK178" i="21"/>
  <c r="AA187" i="21"/>
  <c r="AB187" i="21" s="1"/>
  <c r="AS187" i="21"/>
  <c r="AK187" i="21"/>
  <c r="T130" i="21"/>
  <c r="AK130" i="21"/>
  <c r="AS130" i="21"/>
  <c r="AL149" i="21"/>
  <c r="AM149" i="21"/>
  <c r="BA143" i="21"/>
  <c r="AT143" i="21"/>
  <c r="AW143" i="21"/>
  <c r="AW19" i="21"/>
  <c r="BA19" i="21"/>
  <c r="AT19" i="21"/>
  <c r="AL176" i="21"/>
  <c r="AM176" i="21"/>
  <c r="AL182" i="21"/>
  <c r="AM182" i="21"/>
  <c r="AL98" i="21"/>
  <c r="AM98" i="21"/>
  <c r="AL46" i="21"/>
  <c r="AM46" i="21"/>
  <c r="AS198" i="21"/>
  <c r="AK198" i="21"/>
  <c r="AS174" i="21"/>
  <c r="AK174" i="21"/>
  <c r="AS91" i="21"/>
  <c r="AK91" i="21"/>
  <c r="AS31" i="21"/>
  <c r="AK31" i="21"/>
  <c r="AK50" i="21"/>
  <c r="AS50" i="21"/>
  <c r="BA82" i="21"/>
  <c r="AT82" i="21"/>
  <c r="AW82" i="21"/>
  <c r="AL137" i="21"/>
  <c r="AM137" i="21"/>
  <c r="AS167" i="21"/>
  <c r="AK167" i="21"/>
  <c r="AS169" i="21"/>
  <c r="AK169" i="21"/>
  <c r="AK166" i="21"/>
  <c r="AS166" i="21"/>
  <c r="AS35" i="21"/>
  <c r="AK35" i="21"/>
  <c r="AS54" i="21"/>
  <c r="AK54" i="21"/>
  <c r="AL142" i="21"/>
  <c r="AM142" i="21"/>
  <c r="AL39" i="21"/>
  <c r="AM39" i="21"/>
  <c r="AL140" i="21"/>
  <c r="AM140" i="21"/>
  <c r="AL92" i="21"/>
  <c r="AM92" i="21"/>
  <c r="T93" i="21"/>
  <c r="AS93" i="21"/>
  <c r="AK93" i="21"/>
  <c r="T14" i="21"/>
  <c r="AS14" i="21"/>
  <c r="AK14" i="21"/>
  <c r="AA17" i="21"/>
  <c r="AB17" i="21" s="1"/>
  <c r="AK17" i="21"/>
  <c r="AS17" i="21"/>
  <c r="T36" i="21"/>
  <c r="AS36" i="21"/>
  <c r="AK36" i="21"/>
  <c r="T29" i="21"/>
  <c r="AK29" i="21"/>
  <c r="AS29" i="21"/>
  <c r="T56" i="21"/>
  <c r="AK56" i="21"/>
  <c r="AS56" i="21"/>
  <c r="AA49" i="21"/>
  <c r="AB49" i="21" s="1"/>
  <c r="AS49" i="21"/>
  <c r="AK49" i="21"/>
  <c r="T86" i="21"/>
  <c r="AK86" i="21"/>
  <c r="AS86" i="21"/>
  <c r="T11" i="21"/>
  <c r="AS11" i="21"/>
  <c r="AK11" i="21"/>
  <c r="AA96" i="21"/>
  <c r="AB96" i="21" s="1"/>
  <c r="AS96" i="21"/>
  <c r="AK96" i="21"/>
  <c r="T52" i="21"/>
  <c r="AS52" i="21"/>
  <c r="AK52" i="21"/>
  <c r="T88" i="21"/>
  <c r="AK88" i="21"/>
  <c r="AS88" i="21"/>
  <c r="AA125" i="21"/>
  <c r="AB125" i="21" s="1"/>
  <c r="AS125" i="21"/>
  <c r="AK125" i="21"/>
  <c r="T141" i="21"/>
  <c r="AK141" i="21"/>
  <c r="AS141" i="21"/>
  <c r="T104" i="21"/>
  <c r="AS104" i="21"/>
  <c r="AK104" i="21"/>
  <c r="AA215" i="21"/>
  <c r="AB215" i="21" s="1"/>
  <c r="AK215" i="21"/>
  <c r="AS215" i="21"/>
  <c r="AA203" i="21"/>
  <c r="AB203" i="21" s="1"/>
  <c r="AK203" i="21"/>
  <c r="AS203" i="21"/>
  <c r="AA205" i="21"/>
  <c r="AB205" i="21" s="1"/>
  <c r="AS205" i="21"/>
  <c r="AK205" i="21"/>
  <c r="AA201" i="21"/>
  <c r="AB201" i="21" s="1"/>
  <c r="AS201" i="21"/>
  <c r="AK201" i="21"/>
  <c r="AA186" i="21"/>
  <c r="AB186" i="21" s="1"/>
  <c r="AS186" i="21"/>
  <c r="AK186" i="21"/>
  <c r="T204" i="21"/>
  <c r="AK204" i="21"/>
  <c r="AS204" i="21"/>
  <c r="AK154" i="21"/>
  <c r="AS154" i="21"/>
  <c r="AS90" i="21"/>
  <c r="AK90" i="21"/>
  <c r="T135" i="21"/>
  <c r="AK135" i="21"/>
  <c r="AS135" i="21"/>
  <c r="AS81" i="21"/>
  <c r="AK81" i="21"/>
  <c r="AS27" i="21"/>
  <c r="AK27" i="21"/>
  <c r="AS105" i="21"/>
  <c r="AK105" i="21"/>
  <c r="AS100" i="21"/>
  <c r="AK100" i="21"/>
  <c r="AS184" i="21"/>
  <c r="AK184" i="21"/>
  <c r="AS202" i="21"/>
  <c r="AK202" i="21"/>
  <c r="AA150" i="21"/>
  <c r="AB150" i="21" s="1"/>
  <c r="AK150" i="21"/>
  <c r="AS150" i="21"/>
  <c r="AK208" i="21"/>
  <c r="AS208" i="21"/>
  <c r="AS110" i="21"/>
  <c r="AK110" i="21"/>
  <c r="AT47" i="21"/>
  <c r="BA47" i="21"/>
  <c r="AW47" i="21"/>
  <c r="AT95" i="21"/>
  <c r="AW95" i="21"/>
  <c r="BA95" i="21"/>
  <c r="AK162" i="21"/>
  <c r="AS162" i="21"/>
  <c r="AK155" i="21"/>
  <c r="AS155" i="21"/>
  <c r="AS77" i="21"/>
  <c r="AK77" i="21"/>
  <c r="AS51" i="21"/>
  <c r="AK51" i="21"/>
  <c r="AK70" i="21"/>
  <c r="AS70" i="21"/>
  <c r="AT102" i="21"/>
  <c r="AW102" i="21"/>
  <c r="BA102" i="21"/>
  <c r="AT123" i="21"/>
  <c r="AW123" i="21"/>
  <c r="BA123" i="21"/>
  <c r="AL63" i="21"/>
  <c r="AM63" i="21"/>
  <c r="AT120" i="21"/>
  <c r="AW120" i="21"/>
  <c r="BA120" i="21"/>
  <c r="AK146" i="21"/>
  <c r="AS146" i="21"/>
  <c r="AS147" i="21"/>
  <c r="AK147" i="21"/>
  <c r="AS152" i="21"/>
  <c r="AK152" i="21"/>
  <c r="AS55" i="21"/>
  <c r="AK55" i="21"/>
  <c r="AK80" i="21"/>
  <c r="AS80" i="21"/>
  <c r="AT99" i="21"/>
  <c r="AW99" i="21"/>
  <c r="BA99" i="21"/>
  <c r="AT121" i="21"/>
  <c r="AW121" i="21"/>
  <c r="BA121" i="21"/>
  <c r="AA87" i="21"/>
  <c r="AB87" i="21" s="1"/>
  <c r="T106" i="21"/>
  <c r="T112" i="21"/>
  <c r="AA75" i="21"/>
  <c r="AB75" i="21" s="1"/>
  <c r="T151" i="21"/>
  <c r="AA74" i="21"/>
  <c r="AB74" i="21" s="1"/>
  <c r="AA130" i="21"/>
  <c r="AB130" i="21" s="1"/>
  <c r="AA180" i="21"/>
  <c r="AB180" i="21" s="1"/>
  <c r="T194" i="21"/>
  <c r="T173" i="21"/>
  <c r="T156" i="21"/>
  <c r="T187" i="21"/>
  <c r="AB127" i="21"/>
  <c r="T161" i="21"/>
  <c r="AB132" i="21"/>
  <c r="AB138" i="21"/>
  <c r="AA168" i="21"/>
  <c r="AB168" i="21" s="1"/>
  <c r="AA59" i="21"/>
  <c r="AB59" i="21" s="1"/>
  <c r="AB149" i="21"/>
  <c r="AB200" i="21"/>
  <c r="AB105" i="21"/>
  <c r="AB100" i="21"/>
  <c r="AB152" i="21"/>
  <c r="AA103" i="21"/>
  <c r="AB103" i="21" s="1"/>
  <c r="AB135" i="21"/>
  <c r="AB202" i="21"/>
  <c r="AB118" i="21"/>
  <c r="AA165" i="21"/>
  <c r="AB165" i="21" s="1"/>
  <c r="AA172" i="21"/>
  <c r="AB172" i="21" s="1"/>
  <c r="AB171" i="21"/>
  <c r="AB192" i="21"/>
  <c r="AB154" i="21"/>
  <c r="AB155" i="21"/>
  <c r="AB143" i="21"/>
  <c r="AB162" i="21"/>
  <c r="AB139" i="21"/>
  <c r="AB179" i="21"/>
  <c r="AB198" i="21"/>
  <c r="AB140" i="21"/>
  <c r="AB113" i="21"/>
  <c r="T122" i="21"/>
  <c r="T170" i="21"/>
  <c r="T58" i="21"/>
  <c r="AB107" i="21"/>
  <c r="AB174" i="21"/>
  <c r="AB212" i="21"/>
  <c r="AB136" i="21"/>
  <c r="AB169" i="21"/>
  <c r="AB204" i="21"/>
  <c r="AB158" i="21"/>
  <c r="AA128" i="21"/>
  <c r="AB128" i="21" s="1"/>
  <c r="AA185" i="21"/>
  <c r="AB185" i="21" s="1"/>
  <c r="T201" i="21"/>
  <c r="T203" i="21"/>
  <c r="AA209" i="21"/>
  <c r="AB209" i="21" s="1"/>
  <c r="T207" i="21"/>
  <c r="AA213" i="21"/>
  <c r="AB213" i="21" s="1"/>
  <c r="T205" i="21"/>
  <c r="AA211" i="21"/>
  <c r="AB211" i="21" s="1"/>
  <c r="AA84" i="21"/>
  <c r="AB84" i="21" s="1"/>
  <c r="AA45" i="21"/>
  <c r="AB45" i="21" s="1"/>
  <c r="T17" i="21"/>
  <c r="AA86" i="21"/>
  <c r="AB86" i="21" s="1"/>
  <c r="AA56" i="21"/>
  <c r="AB56" i="21" s="1"/>
  <c r="T125" i="21"/>
  <c r="AA104" i="21"/>
  <c r="AB104" i="21" s="1"/>
  <c r="T76" i="21"/>
  <c r="AA12" i="21"/>
  <c r="AB12" i="21" s="1"/>
  <c r="AB31" i="21"/>
  <c r="AA73" i="21"/>
  <c r="AB73" i="21" s="1"/>
  <c r="AB70" i="21"/>
  <c r="AB54" i="21"/>
  <c r="AA60" i="21"/>
  <c r="AB60" i="21" s="1"/>
  <c r="AA65" i="21"/>
  <c r="AB65" i="21" s="1"/>
  <c r="AA18" i="21"/>
  <c r="AB18" i="21" s="1"/>
  <c r="T96" i="21"/>
  <c r="AA53" i="21"/>
  <c r="AB53" i="21" s="1"/>
  <c r="AA24" i="21"/>
  <c r="AB24" i="21" s="1"/>
  <c r="T69" i="21"/>
  <c r="AA11" i="21"/>
  <c r="AB11" i="21" s="1"/>
  <c r="AA36" i="21"/>
  <c r="AB36" i="21" s="1"/>
  <c r="AA93" i="21"/>
  <c r="AB93" i="21" s="1"/>
  <c r="T49" i="21"/>
  <c r="T215" i="21"/>
  <c r="AA14" i="21"/>
  <c r="AB14" i="21" s="1"/>
  <c r="AA29" i="21"/>
  <c r="AB29" i="21" s="1"/>
  <c r="AA88" i="21"/>
  <c r="AB88" i="21" s="1"/>
  <c r="AA52" i="21"/>
  <c r="AB52" i="21" s="1"/>
  <c r="AA141" i="21"/>
  <c r="AB141" i="21" s="1"/>
  <c r="AA64" i="21"/>
  <c r="AB64" i="21" s="1"/>
  <c r="T25" i="21"/>
  <c r="AA68" i="21"/>
  <c r="AB68" i="21" s="1"/>
  <c r="T21" i="21"/>
  <c r="T117" i="21"/>
  <c r="T13" i="21"/>
  <c r="T199" i="21"/>
  <c r="T37" i="21"/>
  <c r="AA79" i="21"/>
  <c r="AB79" i="21" s="1"/>
  <c r="T133" i="21"/>
  <c r="AA16" i="21"/>
  <c r="AB16" i="21" s="1"/>
  <c r="AA40" i="21"/>
  <c r="AB40" i="21" s="1"/>
  <c r="AA61" i="21"/>
  <c r="AB61" i="21" s="1"/>
  <c r="AA101" i="21"/>
  <c r="AB101" i="21" s="1"/>
  <c r="AA78" i="21"/>
  <c r="AB78" i="21" s="1"/>
  <c r="AA109" i="21"/>
  <c r="AB109" i="21" s="1"/>
  <c r="AA41" i="21"/>
  <c r="AB41" i="21" s="1"/>
  <c r="AA20" i="21"/>
  <c r="AB20" i="21" s="1"/>
  <c r="T57" i="21"/>
  <c r="AA72" i="21"/>
  <c r="AB72" i="21" s="1"/>
  <c r="AB35" i="21"/>
  <c r="T33" i="21"/>
  <c r="AA15" i="21"/>
  <c r="AB15" i="21" s="1"/>
  <c r="AA22" i="21"/>
  <c r="AB22" i="21" s="1"/>
  <c r="AB42" i="21"/>
  <c r="AB81" i="21"/>
  <c r="AB27" i="21"/>
  <c r="AG11" i="21"/>
  <c r="AF13" i="21" s="1"/>
  <c r="AA28" i="21"/>
  <c r="AB28" i="21" s="1"/>
  <c r="AB55" i="21"/>
  <c r="AB71" i="21"/>
  <c r="AB30" i="21"/>
  <c r="AB62" i="21"/>
  <c r="AB77" i="21"/>
  <c r="AA44" i="21"/>
  <c r="AB44" i="21" s="1"/>
  <c r="AB80" i="21"/>
  <c r="AB34" i="21"/>
  <c r="AA32" i="21"/>
  <c r="AB32" i="21" s="1"/>
  <c r="T26" i="21"/>
  <c r="AA48" i="21"/>
  <c r="AB48" i="21" s="1"/>
  <c r="AM38" i="21" l="1"/>
  <c r="X216" i="21"/>
  <c r="AN22" i="21" s="1"/>
  <c r="AO22" i="21" s="1"/>
  <c r="AZ22" i="21" s="1"/>
  <c r="AL158" i="21"/>
  <c r="AT46" i="21"/>
  <c r="AW182" i="21"/>
  <c r="AM143" i="21"/>
  <c r="BA39" i="21"/>
  <c r="AL102" i="21"/>
  <c r="BA63" i="21"/>
  <c r="AT39" i="21"/>
  <c r="AW142" i="21"/>
  <c r="AW176" i="21"/>
  <c r="AT142" i="21"/>
  <c r="AW137" i="21"/>
  <c r="AT176" i="21"/>
  <c r="AM19" i="21"/>
  <c r="AW200" i="21"/>
  <c r="AT140" i="21"/>
  <c r="AL214" i="21"/>
  <c r="AT63" i="21"/>
  <c r="AT139" i="21"/>
  <c r="AM157" i="21"/>
  <c r="BA124" i="21"/>
  <c r="AT85" i="21"/>
  <c r="AW157" i="21"/>
  <c r="AM120" i="21"/>
  <c r="BA126" i="21"/>
  <c r="AT182" i="21"/>
  <c r="AM139" i="21"/>
  <c r="AM62" i="21"/>
  <c r="BA139" i="21"/>
  <c r="AM23" i="21"/>
  <c r="BA46" i="21"/>
  <c r="BA140" i="21"/>
  <c r="AM47" i="21"/>
  <c r="AM82" i="21"/>
  <c r="AT157" i="21"/>
  <c r="AM67" i="21"/>
  <c r="AW124" i="21"/>
  <c r="AW126" i="21"/>
  <c r="BA62" i="21"/>
  <c r="AL121" i="21"/>
  <c r="AM95" i="21"/>
  <c r="BA158" i="21"/>
  <c r="AW98" i="21"/>
  <c r="AT67" i="21"/>
  <c r="AM99" i="21"/>
  <c r="AT137" i="21"/>
  <c r="AM148" i="21"/>
  <c r="AM206" i="21"/>
  <c r="AL183" i="21"/>
  <c r="BA200" i="21"/>
  <c r="AT98" i="21"/>
  <c r="AM200" i="21"/>
  <c r="AW67" i="21"/>
  <c r="AM97" i="21"/>
  <c r="AM123" i="21"/>
  <c r="AM66" i="21"/>
  <c r="AT183" i="21"/>
  <c r="BA189" i="21"/>
  <c r="AW183" i="21"/>
  <c r="AT189" i="21"/>
  <c r="AW158" i="21"/>
  <c r="AM175" i="21"/>
  <c r="AW62" i="21"/>
  <c r="AM191" i="21"/>
  <c r="BA92" i="21"/>
  <c r="AW92" i="21"/>
  <c r="AM163" i="21"/>
  <c r="AL80" i="21"/>
  <c r="AM80" i="21"/>
  <c r="BA152" i="21"/>
  <c r="AT152" i="21"/>
  <c r="AW152" i="21"/>
  <c r="AL146" i="21"/>
  <c r="AM146" i="21"/>
  <c r="AT51" i="21"/>
  <c r="BA51" i="21"/>
  <c r="AW51" i="21"/>
  <c r="AL155" i="21"/>
  <c r="AM155" i="21"/>
  <c r="AT110" i="21"/>
  <c r="AW110" i="21"/>
  <c r="BA110" i="21"/>
  <c r="AL150" i="21"/>
  <c r="AM150" i="21"/>
  <c r="AL184" i="21"/>
  <c r="AM184" i="21"/>
  <c r="AL105" i="21"/>
  <c r="AM105" i="21"/>
  <c r="AL81" i="21"/>
  <c r="AM81" i="21"/>
  <c r="AL154" i="21"/>
  <c r="AM154" i="21"/>
  <c r="AL186" i="21"/>
  <c r="AM186" i="21"/>
  <c r="AT201" i="21"/>
  <c r="AW201" i="21"/>
  <c r="BA201" i="21"/>
  <c r="AT215" i="21"/>
  <c r="AW215" i="21"/>
  <c r="BA215" i="21"/>
  <c r="BA141" i="21"/>
  <c r="AT141" i="21"/>
  <c r="AW141" i="21"/>
  <c r="AL52" i="21"/>
  <c r="AM52" i="21"/>
  <c r="AL86" i="21"/>
  <c r="AM86" i="21"/>
  <c r="AT29" i="21"/>
  <c r="BA29" i="21"/>
  <c r="AW29" i="21"/>
  <c r="AT36" i="21"/>
  <c r="AW36" i="21"/>
  <c r="BA36" i="21"/>
  <c r="AL93" i="21"/>
  <c r="AM93" i="21"/>
  <c r="AT54" i="21"/>
  <c r="AW54" i="21"/>
  <c r="BA54" i="21"/>
  <c r="AL166" i="21"/>
  <c r="AM166" i="21"/>
  <c r="BA167" i="21"/>
  <c r="AT167" i="21"/>
  <c r="AW167" i="21"/>
  <c r="AL50" i="21"/>
  <c r="AM50" i="21"/>
  <c r="AT91" i="21"/>
  <c r="BA91" i="21"/>
  <c r="AW91" i="21"/>
  <c r="AT198" i="21"/>
  <c r="BA198" i="21"/>
  <c r="AW198" i="21"/>
  <c r="AL178" i="21"/>
  <c r="AM178" i="21"/>
  <c r="AT210" i="21"/>
  <c r="BA210" i="21"/>
  <c r="AW210" i="21"/>
  <c r="AL75" i="21"/>
  <c r="AM75" i="21"/>
  <c r="AT112" i="21"/>
  <c r="AW112" i="21"/>
  <c r="BA112" i="21"/>
  <c r="AL106" i="21"/>
  <c r="AM106" i="21"/>
  <c r="BA180" i="21"/>
  <c r="AT180" i="21"/>
  <c r="AW180" i="21"/>
  <c r="AL209" i="21"/>
  <c r="AM209" i="21"/>
  <c r="AL207" i="21"/>
  <c r="AM207" i="21"/>
  <c r="AL84" i="21"/>
  <c r="AM84" i="21"/>
  <c r="BA25" i="21"/>
  <c r="AW25" i="21"/>
  <c r="AT25" i="21"/>
  <c r="AL78" i="21"/>
  <c r="AM78" i="21"/>
  <c r="AL41" i="21"/>
  <c r="AM41" i="21"/>
  <c r="AL20" i="21"/>
  <c r="AM20" i="21"/>
  <c r="AT64" i="21"/>
  <c r="AW64" i="21"/>
  <c r="BA64" i="21"/>
  <c r="AL26" i="21"/>
  <c r="AM26" i="21"/>
  <c r="BA153" i="21"/>
  <c r="AT153" i="21"/>
  <c r="AW153" i="21"/>
  <c r="AL196" i="21"/>
  <c r="AM196" i="21"/>
  <c r="AT30" i="21"/>
  <c r="AW30" i="21"/>
  <c r="BA30" i="21"/>
  <c r="AT111" i="21"/>
  <c r="AW111" i="21"/>
  <c r="BA111" i="21"/>
  <c r="BA164" i="21"/>
  <c r="AT164" i="21"/>
  <c r="AW164" i="21"/>
  <c r="AL173" i="21"/>
  <c r="AM173" i="21"/>
  <c r="BA168" i="21"/>
  <c r="AT168" i="21"/>
  <c r="AW168" i="21"/>
  <c r="AT59" i="21"/>
  <c r="BA59" i="21"/>
  <c r="AW59" i="21"/>
  <c r="AT128" i="21"/>
  <c r="AW128" i="21"/>
  <c r="BA128" i="21"/>
  <c r="AL122" i="21"/>
  <c r="AM122" i="21"/>
  <c r="AL161" i="21"/>
  <c r="AM161" i="21"/>
  <c r="AL213" i="21"/>
  <c r="AM213" i="21"/>
  <c r="AW12" i="21"/>
  <c r="AT12" i="21"/>
  <c r="BA12" i="21"/>
  <c r="AT65" i="21"/>
  <c r="BA65" i="21"/>
  <c r="AW65" i="21"/>
  <c r="BA76" i="21"/>
  <c r="AT76" i="21"/>
  <c r="AW76" i="21"/>
  <c r="AL44" i="21"/>
  <c r="AM44" i="21"/>
  <c r="AW22" i="21"/>
  <c r="AT22" i="21"/>
  <c r="BA22" i="21"/>
  <c r="BA83" i="21"/>
  <c r="AT83" i="21"/>
  <c r="AW83" i="21"/>
  <c r="AT127" i="21"/>
  <c r="AW127" i="21"/>
  <c r="BA127" i="21"/>
  <c r="BA179" i="21"/>
  <c r="AT179" i="21"/>
  <c r="AW179" i="21"/>
  <c r="AT108" i="21"/>
  <c r="AW108" i="21"/>
  <c r="BA108" i="21"/>
  <c r="BA136" i="21"/>
  <c r="AT136" i="21"/>
  <c r="AW136" i="21"/>
  <c r="AT118" i="21"/>
  <c r="AW118" i="21"/>
  <c r="BA118" i="21"/>
  <c r="BA134" i="21"/>
  <c r="AT134" i="21"/>
  <c r="AW134" i="21"/>
  <c r="AT195" i="21"/>
  <c r="AW195" i="21"/>
  <c r="BA195" i="21"/>
  <c r="AT42" i="21"/>
  <c r="AW42" i="21"/>
  <c r="BA42" i="21"/>
  <c r="AL144" i="21"/>
  <c r="AM144" i="21"/>
  <c r="AT212" i="21"/>
  <c r="BA212" i="21"/>
  <c r="AW212" i="21"/>
  <c r="AL190" i="21"/>
  <c r="AM190" i="21"/>
  <c r="AL193" i="21"/>
  <c r="AM193" i="21"/>
  <c r="AL133" i="21"/>
  <c r="AM133" i="21"/>
  <c r="AL117" i="21"/>
  <c r="AM117" i="21"/>
  <c r="AT37" i="21"/>
  <c r="BA37" i="21"/>
  <c r="AW37" i="21"/>
  <c r="AL45" i="21"/>
  <c r="AM45" i="21"/>
  <c r="BA16" i="21"/>
  <c r="AT16" i="21"/>
  <c r="AW16" i="21"/>
  <c r="AL55" i="21"/>
  <c r="AM55" i="21"/>
  <c r="AL147" i="21"/>
  <c r="AM147" i="21"/>
  <c r="BA70" i="21"/>
  <c r="AW70" i="21"/>
  <c r="AT70" i="21"/>
  <c r="AL77" i="21"/>
  <c r="AM77" i="21"/>
  <c r="BA162" i="21"/>
  <c r="AT162" i="21"/>
  <c r="AW162" i="21"/>
  <c r="AT208" i="21"/>
  <c r="BA208" i="21"/>
  <c r="AW208" i="21"/>
  <c r="AT184" i="21"/>
  <c r="BA184" i="21"/>
  <c r="AW184" i="21"/>
  <c r="AT105" i="21"/>
  <c r="AW105" i="21"/>
  <c r="BA105" i="21"/>
  <c r="BA81" i="21"/>
  <c r="AT81" i="21"/>
  <c r="AW81" i="21"/>
  <c r="AL90" i="21"/>
  <c r="AM90" i="21"/>
  <c r="AT204" i="21"/>
  <c r="BA204" i="21"/>
  <c r="AW204" i="21"/>
  <c r="BA186" i="21"/>
  <c r="AT186" i="21"/>
  <c r="AW186" i="21"/>
  <c r="AT203" i="21"/>
  <c r="AW203" i="21"/>
  <c r="BA203" i="21"/>
  <c r="AL215" i="21"/>
  <c r="AM215" i="21"/>
  <c r="AL141" i="21"/>
  <c r="AM141" i="21"/>
  <c r="AW88" i="21"/>
  <c r="BA88" i="21"/>
  <c r="AT88" i="21"/>
  <c r="AT52" i="21"/>
  <c r="AW52" i="21"/>
  <c r="BA52" i="21"/>
  <c r="AL11" i="21"/>
  <c r="AM11" i="21"/>
  <c r="AT56" i="21"/>
  <c r="AW56" i="21"/>
  <c r="BA56" i="21"/>
  <c r="AL29" i="21"/>
  <c r="AM29" i="21"/>
  <c r="AL14" i="21"/>
  <c r="AM14" i="21"/>
  <c r="AT93" i="21"/>
  <c r="AW93" i="21"/>
  <c r="BA93" i="21"/>
  <c r="AL35" i="21"/>
  <c r="AM35" i="21"/>
  <c r="AL169" i="21"/>
  <c r="AM169" i="21"/>
  <c r="AL31" i="21"/>
  <c r="AM31" i="21"/>
  <c r="AL174" i="21"/>
  <c r="AM174" i="21"/>
  <c r="AL187" i="21"/>
  <c r="AM187" i="21"/>
  <c r="BA178" i="21"/>
  <c r="AT178" i="21"/>
  <c r="AW178" i="21"/>
  <c r="BA74" i="21"/>
  <c r="AT74" i="21"/>
  <c r="AW74" i="21"/>
  <c r="BA75" i="21"/>
  <c r="AT75" i="21"/>
  <c r="AW75" i="21"/>
  <c r="BA151" i="21"/>
  <c r="AT151" i="21"/>
  <c r="AW151" i="21"/>
  <c r="AT106" i="21"/>
  <c r="AW106" i="21"/>
  <c r="BA106" i="21"/>
  <c r="AL185" i="21"/>
  <c r="AM185" i="21"/>
  <c r="AT209" i="21"/>
  <c r="AW209" i="21"/>
  <c r="BA209" i="21"/>
  <c r="AL57" i="21"/>
  <c r="AM57" i="21"/>
  <c r="AL68" i="21"/>
  <c r="AM68" i="21"/>
  <c r="AT41" i="21"/>
  <c r="BA41" i="21"/>
  <c r="AW41" i="21"/>
  <c r="AL109" i="21"/>
  <c r="AM109" i="21"/>
  <c r="AL64" i="21"/>
  <c r="AM64" i="21"/>
  <c r="AL32" i="21"/>
  <c r="AM32" i="21"/>
  <c r="AL34" i="21"/>
  <c r="AM34" i="21"/>
  <c r="AL107" i="21"/>
  <c r="AM107" i="21"/>
  <c r="AL160" i="21"/>
  <c r="AM160" i="21"/>
  <c r="BA145" i="21"/>
  <c r="AT145" i="21"/>
  <c r="AW145" i="21"/>
  <c r="AL116" i="21"/>
  <c r="AM116" i="21"/>
  <c r="AL94" i="21"/>
  <c r="AM94" i="21"/>
  <c r="BA159" i="21"/>
  <c r="AT159" i="21"/>
  <c r="AW159" i="21"/>
  <c r="AL168" i="21"/>
  <c r="AM168" i="21"/>
  <c r="AT58" i="21"/>
  <c r="AW58" i="21"/>
  <c r="BA58" i="21"/>
  <c r="AL59" i="21"/>
  <c r="AM59" i="21"/>
  <c r="BA165" i="21"/>
  <c r="AT165" i="21"/>
  <c r="AW165" i="21"/>
  <c r="AT122" i="21"/>
  <c r="AW122" i="21"/>
  <c r="BA122" i="21"/>
  <c r="AL197" i="21"/>
  <c r="AM197" i="21"/>
  <c r="AT213" i="21"/>
  <c r="AW213" i="21"/>
  <c r="BA213" i="21"/>
  <c r="AL60" i="21"/>
  <c r="AM60" i="21"/>
  <c r="AL76" i="21"/>
  <c r="AM76" i="21"/>
  <c r="AW15" i="21"/>
  <c r="AT15" i="21"/>
  <c r="BA15" i="21"/>
  <c r="AT44" i="21"/>
  <c r="AW44" i="21"/>
  <c r="BA44" i="21"/>
  <c r="AL113" i="21"/>
  <c r="AM113" i="21"/>
  <c r="AL132" i="21"/>
  <c r="AM132" i="21"/>
  <c r="AL114" i="21"/>
  <c r="AM114" i="21"/>
  <c r="AL71" i="21"/>
  <c r="AM71" i="21"/>
  <c r="AL131" i="21"/>
  <c r="AM131" i="21"/>
  <c r="AT192" i="21"/>
  <c r="BA192" i="21"/>
  <c r="AW192" i="21"/>
  <c r="AL134" i="21"/>
  <c r="AM134" i="21"/>
  <c r="AL195" i="21"/>
  <c r="AM195" i="21"/>
  <c r="AL42" i="21"/>
  <c r="AM42" i="21"/>
  <c r="BA144" i="21"/>
  <c r="AT144" i="21"/>
  <c r="AW144" i="21"/>
  <c r="AL212" i="21"/>
  <c r="AM212" i="21"/>
  <c r="AW190" i="21"/>
  <c r="AT190" i="21"/>
  <c r="BA190" i="21"/>
  <c r="AT193" i="21"/>
  <c r="AW193" i="21"/>
  <c r="BA193" i="21"/>
  <c r="AT199" i="21"/>
  <c r="AW199" i="21"/>
  <c r="BA199" i="21"/>
  <c r="AL40" i="21"/>
  <c r="AM40" i="21"/>
  <c r="AT117" i="21"/>
  <c r="AW117" i="21"/>
  <c r="BA117" i="21"/>
  <c r="AL13" i="21"/>
  <c r="AM13" i="21"/>
  <c r="AT45" i="21"/>
  <c r="BA45" i="21"/>
  <c r="AW45" i="21"/>
  <c r="AL101" i="21"/>
  <c r="AM101" i="21"/>
  <c r="AT55" i="21"/>
  <c r="BA55" i="21"/>
  <c r="AW55" i="21"/>
  <c r="BA147" i="21"/>
  <c r="AT147" i="21"/>
  <c r="AW147" i="21"/>
  <c r="AL70" i="21"/>
  <c r="AM70" i="21"/>
  <c r="BA77" i="21"/>
  <c r="AT77" i="21"/>
  <c r="AW77" i="21"/>
  <c r="AL162" i="21"/>
  <c r="AM162" i="21"/>
  <c r="AL208" i="21"/>
  <c r="AM208" i="21"/>
  <c r="AL202" i="21"/>
  <c r="AM202" i="21"/>
  <c r="AL100" i="21"/>
  <c r="AM100" i="21"/>
  <c r="AL27" i="21"/>
  <c r="AM27" i="21"/>
  <c r="BA135" i="21"/>
  <c r="AT135" i="21"/>
  <c r="AW135" i="21"/>
  <c r="AT90" i="21"/>
  <c r="AW90" i="21"/>
  <c r="BA90" i="21"/>
  <c r="AL204" i="21"/>
  <c r="AM204" i="21"/>
  <c r="AL205" i="21"/>
  <c r="AM205" i="21"/>
  <c r="AL203" i="21"/>
  <c r="AM203" i="21"/>
  <c r="AL104" i="21"/>
  <c r="AM104" i="21"/>
  <c r="AL125" i="21"/>
  <c r="AM125" i="21"/>
  <c r="AL88" i="21"/>
  <c r="AM88" i="21"/>
  <c r="AL96" i="21"/>
  <c r="AM96" i="21"/>
  <c r="AW11" i="21"/>
  <c r="BA11" i="21"/>
  <c r="AT11" i="21"/>
  <c r="AL49" i="21"/>
  <c r="AM49" i="21"/>
  <c r="AL56" i="21"/>
  <c r="AM56" i="21"/>
  <c r="AW17" i="21"/>
  <c r="BA17" i="21"/>
  <c r="AT17" i="21"/>
  <c r="AW14" i="21"/>
  <c r="AT14" i="21"/>
  <c r="BA14" i="21"/>
  <c r="AT35" i="21"/>
  <c r="BA35" i="21"/>
  <c r="AW35" i="21"/>
  <c r="BA169" i="21"/>
  <c r="AT169" i="21"/>
  <c r="AW169" i="21"/>
  <c r="AT31" i="21"/>
  <c r="BA31" i="21"/>
  <c r="AW31" i="21"/>
  <c r="BA174" i="21"/>
  <c r="AT174" i="21"/>
  <c r="AW174" i="21"/>
  <c r="BA130" i="21"/>
  <c r="AT130" i="21"/>
  <c r="AW130" i="21"/>
  <c r="BA187" i="21"/>
  <c r="AW187" i="21"/>
  <c r="AT187" i="21"/>
  <c r="BA181" i="21"/>
  <c r="AT181" i="21"/>
  <c r="AW181" i="21"/>
  <c r="AL74" i="21"/>
  <c r="AM74" i="21"/>
  <c r="AL87" i="21"/>
  <c r="AM87" i="21"/>
  <c r="AL151" i="21"/>
  <c r="AM151" i="21"/>
  <c r="AL156" i="21"/>
  <c r="AM156" i="21"/>
  <c r="AW185" i="21"/>
  <c r="AT185" i="21"/>
  <c r="BA185" i="21"/>
  <c r="AT211" i="21"/>
  <c r="AW211" i="21"/>
  <c r="BA211" i="21"/>
  <c r="AT57" i="21"/>
  <c r="BA57" i="21"/>
  <c r="AW57" i="21"/>
  <c r="AL21" i="21"/>
  <c r="AM21" i="21"/>
  <c r="AW68" i="21"/>
  <c r="AT68" i="21"/>
  <c r="BA68" i="21"/>
  <c r="AT72" i="21"/>
  <c r="AW72" i="21"/>
  <c r="BA72" i="21"/>
  <c r="AL24" i="21"/>
  <c r="AM24" i="21"/>
  <c r="AT109" i="21"/>
  <c r="AW109" i="21"/>
  <c r="BA109" i="21"/>
  <c r="AL48" i="21"/>
  <c r="AM48" i="21"/>
  <c r="AT32" i="21"/>
  <c r="AW32" i="21"/>
  <c r="BA32" i="21"/>
  <c r="AT34" i="21"/>
  <c r="AW34" i="21"/>
  <c r="BA34" i="21"/>
  <c r="AT107" i="21"/>
  <c r="AW107" i="21"/>
  <c r="BA107" i="21"/>
  <c r="BA160" i="21"/>
  <c r="AT160" i="21"/>
  <c r="AW160" i="21"/>
  <c r="AL145" i="21"/>
  <c r="AM145" i="21"/>
  <c r="AT116" i="21"/>
  <c r="AW116" i="21"/>
  <c r="BA116" i="21"/>
  <c r="AT94" i="21"/>
  <c r="AW94" i="21"/>
  <c r="BA94" i="21"/>
  <c r="AL194" i="21"/>
  <c r="AM194" i="21"/>
  <c r="AL159" i="21"/>
  <c r="AM159" i="21"/>
  <c r="BA170" i="21"/>
  <c r="AT170" i="21"/>
  <c r="AW170" i="21"/>
  <c r="AL58" i="21"/>
  <c r="AM58" i="21"/>
  <c r="AL103" i="21"/>
  <c r="AM103" i="21"/>
  <c r="AL165" i="21"/>
  <c r="AM165" i="21"/>
  <c r="BA172" i="21"/>
  <c r="AT172" i="21"/>
  <c r="AW172" i="21"/>
  <c r="AT197" i="21"/>
  <c r="AW197" i="21"/>
  <c r="BA197" i="21"/>
  <c r="AT33" i="21"/>
  <c r="BA33" i="21"/>
  <c r="AW33" i="21"/>
  <c r="AT60" i="21"/>
  <c r="AW60" i="21"/>
  <c r="BA60" i="21"/>
  <c r="AL28" i="21"/>
  <c r="AM28" i="21"/>
  <c r="AW18" i="21"/>
  <c r="AT18" i="21"/>
  <c r="BA18" i="21"/>
  <c r="AL15" i="21"/>
  <c r="AM15" i="21"/>
  <c r="AT73" i="21"/>
  <c r="BA73" i="21"/>
  <c r="AW73" i="21"/>
  <c r="AT113" i="21"/>
  <c r="AW113" i="21"/>
  <c r="BA113" i="21"/>
  <c r="BA132" i="21"/>
  <c r="AT132" i="21"/>
  <c r="AW132" i="21"/>
  <c r="AT114" i="21"/>
  <c r="AW114" i="21"/>
  <c r="BA114" i="21"/>
  <c r="AW71" i="21"/>
  <c r="AT71" i="21"/>
  <c r="BA71" i="21"/>
  <c r="BA131" i="21"/>
  <c r="AT131" i="21"/>
  <c r="AW131" i="21"/>
  <c r="AL192" i="21"/>
  <c r="AM192" i="21"/>
  <c r="AL177" i="21"/>
  <c r="AM177" i="21"/>
  <c r="AL188" i="21"/>
  <c r="AM188" i="21"/>
  <c r="AL129" i="21"/>
  <c r="AM129" i="21"/>
  <c r="AL43" i="21"/>
  <c r="AM43" i="21"/>
  <c r="AL119" i="21"/>
  <c r="AM119" i="21"/>
  <c r="BA138" i="21"/>
  <c r="AT138" i="21"/>
  <c r="AW138" i="21"/>
  <c r="AL171" i="21"/>
  <c r="AM171" i="21"/>
  <c r="AL199" i="21"/>
  <c r="AM199" i="21"/>
  <c r="AL53" i="21"/>
  <c r="AM53" i="21"/>
  <c r="AT40" i="21"/>
  <c r="AW40" i="21"/>
  <c r="BA40" i="21"/>
  <c r="BA69" i="21"/>
  <c r="AW69" i="21"/>
  <c r="AT69" i="21"/>
  <c r="AL79" i="21"/>
  <c r="AM79" i="21"/>
  <c r="BA13" i="21"/>
  <c r="AW13" i="21"/>
  <c r="AT13" i="21"/>
  <c r="AL61" i="21"/>
  <c r="AM61" i="21"/>
  <c r="AT101" i="21"/>
  <c r="AW101" i="21"/>
  <c r="BA101" i="21"/>
  <c r="BA80" i="21"/>
  <c r="AT80" i="21"/>
  <c r="AW80" i="21"/>
  <c r="AL152" i="21"/>
  <c r="AM152" i="21"/>
  <c r="BA146" i="21"/>
  <c r="AT146" i="21"/>
  <c r="AW146" i="21"/>
  <c r="AL51" i="21"/>
  <c r="AM51" i="21"/>
  <c r="BA155" i="21"/>
  <c r="AT155" i="21"/>
  <c r="AW155" i="21"/>
  <c r="AL110" i="21"/>
  <c r="AM110" i="21"/>
  <c r="BA150" i="21"/>
  <c r="AT150" i="21"/>
  <c r="AW150" i="21"/>
  <c r="AT202" i="21"/>
  <c r="BA202" i="21"/>
  <c r="AW202" i="21"/>
  <c r="AT100" i="21"/>
  <c r="AW100" i="21"/>
  <c r="BA100" i="21"/>
  <c r="AT27" i="21"/>
  <c r="AW27" i="21"/>
  <c r="BA27" i="21"/>
  <c r="AL135" i="21"/>
  <c r="AM135" i="21"/>
  <c r="BA154" i="21"/>
  <c r="AT154" i="21"/>
  <c r="AW154" i="21"/>
  <c r="AL201" i="21"/>
  <c r="AM201" i="21"/>
  <c r="AT205" i="21"/>
  <c r="AW205" i="21"/>
  <c r="BA205" i="21"/>
  <c r="AT104" i="21"/>
  <c r="AW104" i="21"/>
  <c r="BA104" i="21"/>
  <c r="AT125" i="21"/>
  <c r="AW125" i="21"/>
  <c r="BA125" i="21"/>
  <c r="AT96" i="21"/>
  <c r="AW96" i="21"/>
  <c r="BA96" i="21"/>
  <c r="BA86" i="21"/>
  <c r="AT86" i="21"/>
  <c r="AW86" i="21"/>
  <c r="AT49" i="21"/>
  <c r="BA49" i="21"/>
  <c r="AW49" i="21"/>
  <c r="AL36" i="21"/>
  <c r="AM36" i="21"/>
  <c r="AL17" i="21"/>
  <c r="AM17" i="21"/>
  <c r="AL54" i="21"/>
  <c r="AM54" i="21"/>
  <c r="BA166" i="21"/>
  <c r="AT166" i="21"/>
  <c r="AW166" i="21"/>
  <c r="AL167" i="21"/>
  <c r="AM167" i="21"/>
  <c r="AT50" i="21"/>
  <c r="AW50" i="21"/>
  <c r="BA50" i="21"/>
  <c r="AL91" i="21"/>
  <c r="AM91" i="21"/>
  <c r="AL198" i="21"/>
  <c r="AM198" i="21"/>
  <c r="AL130" i="21"/>
  <c r="AM130" i="21"/>
  <c r="AL210" i="21"/>
  <c r="AM210" i="21"/>
  <c r="AL181" i="21"/>
  <c r="AM181" i="21"/>
  <c r="AL112" i="21"/>
  <c r="AM112" i="21"/>
  <c r="BA87" i="21"/>
  <c r="AT87" i="21"/>
  <c r="AW87" i="21"/>
  <c r="AL180" i="21"/>
  <c r="AM180" i="21"/>
  <c r="BA156" i="21"/>
  <c r="AT156" i="21"/>
  <c r="AW156" i="21"/>
  <c r="AL211" i="21"/>
  <c r="AM211" i="21"/>
  <c r="AT207" i="21"/>
  <c r="AW207" i="21"/>
  <c r="BA207" i="21"/>
  <c r="BA84" i="21"/>
  <c r="AT84" i="21"/>
  <c r="AW84" i="21"/>
  <c r="AL25" i="21"/>
  <c r="AM25" i="21"/>
  <c r="AW21" i="21"/>
  <c r="BA21" i="21"/>
  <c r="AT21" i="21"/>
  <c r="BA78" i="21"/>
  <c r="AT78" i="21"/>
  <c r="AW78" i="21"/>
  <c r="AL72" i="21"/>
  <c r="AM72" i="21"/>
  <c r="BA20" i="21"/>
  <c r="AT20" i="21"/>
  <c r="AW20" i="21"/>
  <c r="BA24" i="21"/>
  <c r="AW24" i="21"/>
  <c r="AT24" i="21"/>
  <c r="BA26" i="21"/>
  <c r="AW26" i="21"/>
  <c r="AT26" i="21"/>
  <c r="AT48" i="21"/>
  <c r="AW48" i="21"/>
  <c r="BA48" i="21"/>
  <c r="AL153" i="21"/>
  <c r="AM153" i="21"/>
  <c r="AT196" i="21"/>
  <c r="BA196" i="21"/>
  <c r="AW196" i="21"/>
  <c r="AL30" i="21"/>
  <c r="AM30" i="21"/>
  <c r="AL111" i="21"/>
  <c r="AM111" i="21"/>
  <c r="AL164" i="21"/>
  <c r="AM164" i="21"/>
  <c r="BA173" i="21"/>
  <c r="AT173" i="21"/>
  <c r="AW173" i="21"/>
  <c r="AT194" i="21"/>
  <c r="BA194" i="21"/>
  <c r="AW194" i="21"/>
  <c r="AL170" i="21"/>
  <c r="AM170" i="21"/>
  <c r="AL128" i="21"/>
  <c r="AM128" i="21"/>
  <c r="AT103" i="21"/>
  <c r="AW103" i="21"/>
  <c r="BA103" i="21"/>
  <c r="BA161" i="21"/>
  <c r="AT161" i="21"/>
  <c r="AW161" i="21"/>
  <c r="AL172" i="21"/>
  <c r="AM172" i="21"/>
  <c r="AL12" i="21"/>
  <c r="AM12" i="21"/>
  <c r="AL33" i="21"/>
  <c r="AM33" i="21"/>
  <c r="AL65" i="21"/>
  <c r="AM65" i="21"/>
  <c r="AT28" i="21"/>
  <c r="AW28" i="21"/>
  <c r="BA28" i="21"/>
  <c r="AL18" i="21"/>
  <c r="AM18" i="21"/>
  <c r="AL22" i="21"/>
  <c r="AM22" i="21"/>
  <c r="AL73" i="21"/>
  <c r="AM73" i="21"/>
  <c r="AL83" i="21"/>
  <c r="AM83" i="21"/>
  <c r="AL127" i="21"/>
  <c r="AM127" i="21"/>
  <c r="AL179" i="21"/>
  <c r="AM179" i="21"/>
  <c r="AL108" i="21"/>
  <c r="AM108" i="21"/>
  <c r="AL136" i="21"/>
  <c r="AM136" i="21"/>
  <c r="AL118" i="21"/>
  <c r="AM118" i="21"/>
  <c r="BA177" i="21"/>
  <c r="AT177" i="21"/>
  <c r="AW177" i="21"/>
  <c r="BA188" i="21"/>
  <c r="AW188" i="21"/>
  <c r="AT188" i="21"/>
  <c r="AT129" i="21"/>
  <c r="AW129" i="21"/>
  <c r="BA129" i="21"/>
  <c r="AT43" i="21"/>
  <c r="BA43" i="21"/>
  <c r="AW43" i="21"/>
  <c r="AT119" i="21"/>
  <c r="AW119" i="21"/>
  <c r="BA119" i="21"/>
  <c r="AL138" i="21"/>
  <c r="AM138" i="21"/>
  <c r="BA171" i="21"/>
  <c r="AT171" i="21"/>
  <c r="AW171" i="21"/>
  <c r="AT53" i="21"/>
  <c r="BA53" i="21"/>
  <c r="AW53" i="21"/>
  <c r="BA133" i="21"/>
  <c r="AT133" i="21"/>
  <c r="AW133" i="21"/>
  <c r="AL69" i="21"/>
  <c r="AM69" i="21"/>
  <c r="AL37" i="21"/>
  <c r="AM37" i="21"/>
  <c r="BA79" i="21"/>
  <c r="AT79" i="21"/>
  <c r="AW79" i="21"/>
  <c r="AL16" i="21"/>
  <c r="AM16" i="21"/>
  <c r="AT61" i="21"/>
  <c r="BA61" i="21"/>
  <c r="AW61" i="21"/>
  <c r="AC110" i="21"/>
  <c r="AC208" i="21"/>
  <c r="AC175" i="21"/>
  <c r="AC105" i="21"/>
  <c r="AC204" i="21"/>
  <c r="AC57" i="21"/>
  <c r="AC58" i="21"/>
  <c r="AC90" i="21"/>
  <c r="AC144" i="21"/>
  <c r="AC46" i="21"/>
  <c r="AC83" i="21"/>
  <c r="AC100" i="21"/>
  <c r="AC70" i="21"/>
  <c r="AC131" i="21"/>
  <c r="AC193" i="21"/>
  <c r="AC119" i="21"/>
  <c r="AC123" i="21"/>
  <c r="AC60" i="21"/>
  <c r="AC192" i="21"/>
  <c r="AC172" i="21"/>
  <c r="AC195" i="21"/>
  <c r="AC186" i="21"/>
  <c r="AC141" i="21"/>
  <c r="AC21" i="21"/>
  <c r="AC99" i="21"/>
  <c r="AC166" i="21"/>
  <c r="AC102" i="21"/>
  <c r="AC210" i="21"/>
  <c r="AC137" i="21"/>
  <c r="AC56" i="21"/>
  <c r="AC162" i="21"/>
  <c r="AC11" i="21"/>
  <c r="AC26" i="21"/>
  <c r="AC25" i="21"/>
  <c r="AC132" i="21"/>
  <c r="AC127" i="21"/>
  <c r="AC107" i="21"/>
  <c r="AC207" i="21"/>
  <c r="AC164" i="21"/>
  <c r="AC27" i="21"/>
  <c r="AC205" i="21"/>
  <c r="AC112" i="21"/>
  <c r="AC151" i="21"/>
  <c r="AC182" i="21"/>
  <c r="AC80" i="21"/>
  <c r="AC51" i="21"/>
  <c r="AC77" i="21"/>
  <c r="AC62" i="21"/>
  <c r="AC28" i="21"/>
  <c r="AC24" i="21"/>
  <c r="AC74" i="21"/>
  <c r="AC53" i="21"/>
  <c r="AC109" i="21"/>
  <c r="T8" i="21"/>
  <c r="T2" i="21" s="1"/>
  <c r="AC209" i="21"/>
  <c r="AC177" i="21"/>
  <c r="AC206" i="21"/>
  <c r="AC148" i="21"/>
  <c r="AC116" i="21"/>
  <c r="AC181" i="21"/>
  <c r="AC125" i="21"/>
  <c r="AC93" i="21"/>
  <c r="AC143" i="21"/>
  <c r="AC111" i="21"/>
  <c r="AC44" i="21"/>
  <c r="AC69" i="21"/>
  <c r="AC37" i="21"/>
  <c r="AC156" i="21"/>
  <c r="AC54" i="21"/>
  <c r="AC47" i="21"/>
  <c r="AC157" i="21"/>
  <c r="AC13" i="21"/>
  <c r="AC14" i="21"/>
  <c r="AC191" i="21"/>
  <c r="AC185" i="21"/>
  <c r="AC180" i="21"/>
  <c r="AC147" i="21"/>
  <c r="AC115" i="21"/>
  <c r="AC103" i="21"/>
  <c r="AC91" i="21"/>
  <c r="AC134" i="21"/>
  <c r="AC55" i="21"/>
  <c r="AC50" i="21"/>
  <c r="AC188" i="21"/>
  <c r="AC189" i="21"/>
  <c r="AC128" i="21"/>
  <c r="AC96" i="21"/>
  <c r="AC153" i="21"/>
  <c r="AC121" i="21"/>
  <c r="AC89" i="21"/>
  <c r="AC135" i="21"/>
  <c r="AC72" i="21"/>
  <c r="AC40" i="21"/>
  <c r="AC73" i="21"/>
  <c r="AC41" i="21"/>
  <c r="AC98" i="21"/>
  <c r="AC85" i="21"/>
  <c r="AC19" i="21"/>
  <c r="AC211" i="21"/>
  <c r="AC178" i="21"/>
  <c r="AC212" i="21"/>
  <c r="AC176" i="21"/>
  <c r="AC150" i="21"/>
  <c r="AC66" i="21"/>
  <c r="AC201" i="21"/>
  <c r="AC169" i="21"/>
  <c r="AC198" i="21"/>
  <c r="AC140" i="21"/>
  <c r="AC108" i="21"/>
  <c r="AC149" i="21"/>
  <c r="AC117" i="21"/>
  <c r="AC168" i="21"/>
  <c r="AC138" i="21"/>
  <c r="AC68" i="21"/>
  <c r="AC36" i="21"/>
  <c r="AC61" i="21"/>
  <c r="AC29" i="21"/>
  <c r="AC106" i="21"/>
  <c r="AC38" i="21"/>
  <c r="AC30" i="21"/>
  <c r="AC81" i="21"/>
  <c r="AC34" i="21"/>
  <c r="AC215" i="21"/>
  <c r="AC183" i="21"/>
  <c r="AC174" i="21"/>
  <c r="AC159" i="21"/>
  <c r="AC155" i="21"/>
  <c r="AC142" i="21"/>
  <c r="AC165" i="21"/>
  <c r="AC87" i="21"/>
  <c r="AC63" i="21"/>
  <c r="AC118" i="21"/>
  <c r="AC23" i="21"/>
  <c r="AC18" i="21"/>
  <c r="AC213" i="21"/>
  <c r="AC173" i="21"/>
  <c r="AC167" i="21"/>
  <c r="AC152" i="21"/>
  <c r="AC120" i="21"/>
  <c r="AC88" i="21"/>
  <c r="AC145" i="21"/>
  <c r="AC113" i="21"/>
  <c r="AC79" i="21"/>
  <c r="AC130" i="21"/>
  <c r="AC64" i="21"/>
  <c r="AC32" i="21"/>
  <c r="AC65" i="21"/>
  <c r="AC33" i="21"/>
  <c r="AC84" i="21"/>
  <c r="AC67" i="21"/>
  <c r="AD11" i="21"/>
  <c r="AC203" i="21"/>
  <c r="AC170" i="21"/>
  <c r="AC197" i="21"/>
  <c r="AC161" i="21"/>
  <c r="AC139" i="21"/>
  <c r="AC15" i="21"/>
  <c r="AC184" i="21"/>
  <c r="AC179" i="21"/>
  <c r="AE179" i="21" s="1"/>
  <c r="V179" i="21" s="1"/>
  <c r="AC160" i="21"/>
  <c r="AC124" i="21"/>
  <c r="AC92" i="21"/>
  <c r="AC133" i="21"/>
  <c r="AE133" i="21" s="1"/>
  <c r="V133" i="21" s="1"/>
  <c r="AC101" i="21"/>
  <c r="AC75" i="21"/>
  <c r="AC122" i="21"/>
  <c r="AC52" i="21"/>
  <c r="AE52" i="21" s="1"/>
  <c r="V52" i="21" s="1"/>
  <c r="AC20" i="21"/>
  <c r="AC45" i="21"/>
  <c r="AC12" i="21"/>
  <c r="AC71" i="21"/>
  <c r="AE71" i="21" s="1"/>
  <c r="V71" i="21" s="1"/>
  <c r="AC17" i="21"/>
  <c r="AC94" i="21"/>
  <c r="AC39" i="21"/>
  <c r="AC31" i="21"/>
  <c r="AE31" i="21" s="1"/>
  <c r="V31" i="21" s="1"/>
  <c r="AC199" i="21"/>
  <c r="AC194" i="21"/>
  <c r="AC158" i="21"/>
  <c r="AC190" i="21"/>
  <c r="AC196" i="21"/>
  <c r="AC126" i="21"/>
  <c r="AC86" i="21"/>
  <c r="AC76" i="21"/>
  <c r="AC43" i="21"/>
  <c r="AC95" i="21"/>
  <c r="AC78" i="21"/>
  <c r="AC214" i="21"/>
  <c r="AC202" i="21"/>
  <c r="AC136" i="21"/>
  <c r="AC104" i="21"/>
  <c r="AC163" i="21"/>
  <c r="AC129" i="21"/>
  <c r="AC97" i="21"/>
  <c r="AC146" i="21"/>
  <c r="AC114" i="21"/>
  <c r="AC48" i="21"/>
  <c r="AC82" i="21"/>
  <c r="AC49" i="21"/>
  <c r="AC16" i="21"/>
  <c r="AC59" i="21"/>
  <c r="AC35" i="21"/>
  <c r="AC42" i="21"/>
  <c r="AC187" i="21"/>
  <c r="AE187" i="21" s="1"/>
  <c r="V187" i="21" s="1"/>
  <c r="AC154" i="21"/>
  <c r="AC200" i="21"/>
  <c r="AC171" i="21"/>
  <c r="AC22" i="21"/>
  <c r="AE22" i="21" s="1"/>
  <c r="V22" i="21" s="1"/>
  <c r="AN26" i="21" l="1"/>
  <c r="AO26" i="21" s="1"/>
  <c r="AZ26" i="21" s="1"/>
  <c r="AN18" i="21"/>
  <c r="AO18" i="21" s="1"/>
  <c r="AZ18" i="21" s="1"/>
  <c r="AN17" i="21"/>
  <c r="AO17" i="21" s="1"/>
  <c r="AZ17" i="21" s="1"/>
  <c r="AN50" i="21"/>
  <c r="AO50" i="21" s="1"/>
  <c r="AZ50" i="21" s="1"/>
  <c r="AN28" i="21"/>
  <c r="AO28" i="21" s="1"/>
  <c r="AZ28" i="21" s="1"/>
  <c r="AN165" i="21"/>
  <c r="AO165" i="21" s="1"/>
  <c r="AZ165" i="21" s="1"/>
  <c r="AN152" i="21"/>
  <c r="AO152" i="21" s="1"/>
  <c r="AZ152" i="21" s="1"/>
  <c r="AN148" i="21"/>
  <c r="AO148" i="21" s="1"/>
  <c r="AZ148" i="21" s="1"/>
  <c r="AN117" i="21"/>
  <c r="AO117" i="21" s="1"/>
  <c r="AZ117" i="21" s="1"/>
  <c r="AN60" i="21"/>
  <c r="AO60" i="21" s="1"/>
  <c r="AZ60" i="21" s="1"/>
  <c r="AN74" i="21"/>
  <c r="AO74" i="21" s="1"/>
  <c r="AZ74" i="21" s="1"/>
  <c r="AN202" i="21"/>
  <c r="AO202" i="21" s="1"/>
  <c r="AZ202" i="21" s="1"/>
  <c r="AN147" i="21"/>
  <c r="AO147" i="21" s="1"/>
  <c r="AZ147" i="21" s="1"/>
  <c r="AN135" i="21"/>
  <c r="AO135" i="21" s="1"/>
  <c r="AZ135" i="21" s="1"/>
  <c r="AN156" i="21"/>
  <c r="AO156" i="21" s="1"/>
  <c r="AZ156" i="21" s="1"/>
  <c r="AN121" i="21"/>
  <c r="AO121" i="21" s="1"/>
  <c r="AZ121" i="21" s="1"/>
  <c r="AN68" i="21"/>
  <c r="AO68" i="21" s="1"/>
  <c r="AZ68" i="21" s="1"/>
  <c r="AN78" i="21"/>
  <c r="AO78" i="21" s="1"/>
  <c r="AZ78" i="21" s="1"/>
  <c r="AN214" i="21"/>
  <c r="AO214" i="21" s="1"/>
  <c r="AZ214" i="21" s="1"/>
  <c r="AN104" i="21"/>
  <c r="AO104" i="21" s="1"/>
  <c r="AZ104" i="21" s="1"/>
  <c r="AN93" i="21"/>
  <c r="AO93" i="21" s="1"/>
  <c r="AZ93" i="21" s="1"/>
  <c r="AN15" i="21"/>
  <c r="AO15" i="21" s="1"/>
  <c r="AZ15" i="21" s="1"/>
  <c r="AN41" i="21"/>
  <c r="AO41" i="21" s="1"/>
  <c r="AZ41" i="21" s="1"/>
  <c r="AN178" i="21"/>
  <c r="AO178" i="21" s="1"/>
  <c r="AZ178" i="21" s="1"/>
  <c r="AN123" i="21"/>
  <c r="AO123" i="21" s="1"/>
  <c r="AZ123" i="21" s="1"/>
  <c r="AN95" i="21"/>
  <c r="AO95" i="21" s="1"/>
  <c r="AZ95" i="21" s="1"/>
  <c r="AN112" i="21"/>
  <c r="AO112" i="21" s="1"/>
  <c r="AZ112" i="21" s="1"/>
  <c r="AN97" i="21"/>
  <c r="AO97" i="21" s="1"/>
  <c r="AZ97" i="21" s="1"/>
  <c r="AN23" i="21"/>
  <c r="AO23" i="21" s="1"/>
  <c r="AZ23" i="21" s="1"/>
  <c r="AN54" i="21"/>
  <c r="AO54" i="21" s="1"/>
  <c r="AZ54" i="21" s="1"/>
  <c r="AN182" i="21"/>
  <c r="AO182" i="21" s="1"/>
  <c r="AZ182" i="21" s="1"/>
  <c r="AN12" i="21"/>
  <c r="AO12" i="21" s="1"/>
  <c r="AZ12" i="21" s="1"/>
  <c r="AN154" i="21"/>
  <c r="AO154" i="21" s="1"/>
  <c r="AZ154" i="21" s="1"/>
  <c r="AN99" i="21"/>
  <c r="AO99" i="21" s="1"/>
  <c r="AZ99" i="21" s="1"/>
  <c r="AN48" i="21"/>
  <c r="AO48" i="21" s="1"/>
  <c r="AZ48" i="21" s="1"/>
  <c r="AN49" i="21"/>
  <c r="AO49" i="21" s="1"/>
  <c r="AZ49" i="21" s="1"/>
  <c r="AN73" i="21"/>
  <c r="AO73" i="21" s="1"/>
  <c r="AZ73" i="21" s="1"/>
  <c r="AN201" i="21"/>
  <c r="AO201" i="21" s="1"/>
  <c r="AZ201" i="21" s="1"/>
  <c r="AN21" i="21"/>
  <c r="AO21" i="21" s="1"/>
  <c r="AZ21" i="21" s="1"/>
  <c r="AN158" i="21"/>
  <c r="AO158" i="21" s="1"/>
  <c r="AZ158" i="21" s="1"/>
  <c r="AN199" i="21"/>
  <c r="AO199" i="21" s="1"/>
  <c r="AZ199" i="21" s="1"/>
  <c r="AN196" i="21"/>
  <c r="AO196" i="21" s="1"/>
  <c r="AZ196" i="21" s="1"/>
  <c r="AN141" i="21"/>
  <c r="AO141" i="21" s="1"/>
  <c r="AZ141" i="21" s="1"/>
  <c r="AN100" i="21"/>
  <c r="AO100" i="21" s="1"/>
  <c r="AZ100" i="21" s="1"/>
  <c r="AN98" i="21"/>
  <c r="AO98" i="21" s="1"/>
  <c r="AZ98" i="21" s="1"/>
  <c r="AN45" i="21"/>
  <c r="AO45" i="21" s="1"/>
  <c r="AZ45" i="21" s="1"/>
  <c r="AN171" i="21"/>
  <c r="AO171" i="21" s="1"/>
  <c r="AZ171" i="21" s="1"/>
  <c r="AN175" i="21"/>
  <c r="AO175" i="21" s="1"/>
  <c r="AZ175" i="21" s="1"/>
  <c r="AN204" i="21"/>
  <c r="AO204" i="21" s="1"/>
  <c r="AZ204" i="21" s="1"/>
  <c r="AN145" i="21"/>
  <c r="AO145" i="21" s="1"/>
  <c r="AZ145" i="21" s="1"/>
  <c r="AN108" i="21"/>
  <c r="AO108" i="21" s="1"/>
  <c r="AZ108" i="21" s="1"/>
  <c r="AN102" i="21"/>
  <c r="AO102" i="21" s="1"/>
  <c r="AZ102" i="21" s="1"/>
  <c r="AN71" i="21"/>
  <c r="AO71" i="21" s="1"/>
  <c r="AZ71" i="21" s="1"/>
  <c r="AN43" i="21"/>
  <c r="AO43" i="21" s="1"/>
  <c r="AZ43" i="21" s="1"/>
  <c r="AN69" i="21"/>
  <c r="AO69" i="21" s="1"/>
  <c r="AZ69" i="21" s="1"/>
  <c r="AN197" i="21"/>
  <c r="AO197" i="21" s="1"/>
  <c r="AZ197" i="21" s="1"/>
  <c r="AN208" i="21"/>
  <c r="AO208" i="21" s="1"/>
  <c r="AZ208" i="21" s="1"/>
  <c r="AN149" i="21"/>
  <c r="AO149" i="21" s="1"/>
  <c r="AZ149" i="21" s="1"/>
  <c r="AN120" i="21"/>
  <c r="AO120" i="21" s="1"/>
  <c r="AZ120" i="21" s="1"/>
  <c r="AN106" i="21"/>
  <c r="AO106" i="21" s="1"/>
  <c r="AZ106" i="21" s="1"/>
  <c r="AN51" i="21"/>
  <c r="AO51" i="21" s="1"/>
  <c r="AZ51" i="21" s="1"/>
  <c r="AN179" i="21"/>
  <c r="AO179" i="21" s="1"/>
  <c r="AZ179" i="21" s="1"/>
  <c r="AN191" i="21"/>
  <c r="AO191" i="21" s="1"/>
  <c r="AZ191" i="21" s="1"/>
  <c r="AN16" i="21"/>
  <c r="AO16" i="21" s="1"/>
  <c r="AZ16" i="21" s="1"/>
  <c r="AN153" i="21"/>
  <c r="AO153" i="21" s="1"/>
  <c r="AZ153" i="21" s="1"/>
  <c r="AN128" i="21"/>
  <c r="AO128" i="21" s="1"/>
  <c r="AZ128" i="21" s="1"/>
  <c r="AN110" i="21"/>
  <c r="AO110" i="21" s="1"/>
  <c r="AZ110" i="21" s="1"/>
  <c r="AN87" i="21"/>
  <c r="AO87" i="21" s="1"/>
  <c r="AZ87" i="21" s="1"/>
  <c r="AN164" i="21"/>
  <c r="AO164" i="21" s="1"/>
  <c r="AZ164" i="21" s="1"/>
  <c r="AN125" i="21"/>
  <c r="AO125" i="21" s="1"/>
  <c r="AZ125" i="21" s="1"/>
  <c r="AN80" i="21"/>
  <c r="AO80" i="21" s="1"/>
  <c r="AZ80" i="21" s="1"/>
  <c r="AN82" i="21"/>
  <c r="AO82" i="21" s="1"/>
  <c r="AZ82" i="21" s="1"/>
  <c r="AN210" i="21"/>
  <c r="AO210" i="21" s="1"/>
  <c r="AZ210" i="21" s="1"/>
  <c r="AN155" i="21"/>
  <c r="AO155" i="21" s="1"/>
  <c r="AZ155" i="21" s="1"/>
  <c r="AN151" i="21"/>
  <c r="AO151" i="21" s="1"/>
  <c r="AZ151" i="21" s="1"/>
  <c r="AN172" i="21"/>
  <c r="AO172" i="21" s="1"/>
  <c r="AZ172" i="21" s="1"/>
  <c r="AN129" i="21"/>
  <c r="AO129" i="21" s="1"/>
  <c r="AZ129" i="21" s="1"/>
  <c r="AN84" i="21"/>
  <c r="AO84" i="21" s="1"/>
  <c r="AZ84" i="21" s="1"/>
  <c r="AN86" i="21"/>
  <c r="AO86" i="21" s="1"/>
  <c r="AZ86" i="21" s="1"/>
  <c r="AN42" i="21"/>
  <c r="AO42" i="21" s="1"/>
  <c r="AZ42" i="21" s="1"/>
  <c r="AN58" i="21"/>
  <c r="AO58" i="21" s="1"/>
  <c r="AZ58" i="21" s="1"/>
  <c r="AN186" i="21"/>
  <c r="AO186" i="21" s="1"/>
  <c r="AZ186" i="21" s="1"/>
  <c r="AN131" i="21"/>
  <c r="AO131" i="21" s="1"/>
  <c r="AZ131" i="21" s="1"/>
  <c r="AN111" i="21"/>
  <c r="AO111" i="21" s="1"/>
  <c r="AZ111" i="21" s="1"/>
  <c r="AN124" i="21"/>
  <c r="AO124" i="21" s="1"/>
  <c r="AZ124" i="21" s="1"/>
  <c r="AN105" i="21"/>
  <c r="AO105" i="21" s="1"/>
  <c r="AZ105" i="21" s="1"/>
  <c r="AN39" i="21"/>
  <c r="AO39" i="21" s="1"/>
  <c r="AZ39" i="21" s="1"/>
  <c r="AN62" i="21"/>
  <c r="AO62" i="21" s="1"/>
  <c r="AZ62" i="21" s="1"/>
  <c r="AN190" i="21"/>
  <c r="AO190" i="21" s="1"/>
  <c r="AZ190" i="21" s="1"/>
  <c r="AN47" i="21"/>
  <c r="AO47" i="21" s="1"/>
  <c r="AZ47" i="21" s="1"/>
  <c r="AN36" i="21"/>
  <c r="AO36" i="21" s="1"/>
  <c r="AZ36" i="21" s="1"/>
  <c r="AN173" i="21"/>
  <c r="AO173" i="21" s="1"/>
  <c r="AZ173" i="21" s="1"/>
  <c r="AN168" i="21"/>
  <c r="AO168" i="21" s="1"/>
  <c r="AZ168" i="21" s="1"/>
  <c r="AN130" i="21"/>
  <c r="AO130" i="21" s="1"/>
  <c r="AZ130" i="21" s="1"/>
  <c r="AN75" i="21"/>
  <c r="AO75" i="21" s="1"/>
  <c r="AZ75" i="21" s="1"/>
  <c r="AN203" i="21"/>
  <c r="AO203" i="21" s="1"/>
  <c r="AZ203" i="21" s="1"/>
  <c r="AN30" i="21"/>
  <c r="AO30" i="21" s="1"/>
  <c r="AZ30" i="21" s="1"/>
  <c r="AN40" i="21"/>
  <c r="AO40" i="21" s="1"/>
  <c r="AZ40" i="21" s="1"/>
  <c r="AN177" i="21"/>
  <c r="AO177" i="21" s="1"/>
  <c r="AZ177" i="21" s="1"/>
  <c r="AN176" i="21"/>
  <c r="AO176" i="21" s="1"/>
  <c r="AZ176" i="21" s="1"/>
  <c r="AN134" i="21"/>
  <c r="AO134" i="21" s="1"/>
  <c r="AZ134" i="21" s="1"/>
  <c r="AN143" i="21"/>
  <c r="AO143" i="21" s="1"/>
  <c r="AZ143" i="21" s="1"/>
  <c r="AN116" i="21"/>
  <c r="AO116" i="21" s="1"/>
  <c r="AZ116" i="21" s="1"/>
  <c r="AN101" i="21"/>
  <c r="AO101" i="21" s="1"/>
  <c r="AZ101" i="21" s="1"/>
  <c r="AN31" i="21"/>
  <c r="AO31" i="21" s="1"/>
  <c r="AZ31" i="21" s="1"/>
  <c r="AN11" i="21"/>
  <c r="AO11" i="21" s="1"/>
  <c r="AN53" i="21"/>
  <c r="AO53" i="21" s="1"/>
  <c r="AZ53" i="21" s="1"/>
  <c r="AN181" i="21"/>
  <c r="AO181" i="21" s="1"/>
  <c r="AZ181" i="21" s="1"/>
  <c r="AN184" i="21"/>
  <c r="AO184" i="21" s="1"/>
  <c r="AZ184" i="21" s="1"/>
  <c r="AN138" i="21"/>
  <c r="AO138" i="21" s="1"/>
  <c r="AZ138" i="21" s="1"/>
  <c r="AN83" i="21"/>
  <c r="AO83" i="21" s="1"/>
  <c r="AZ83" i="21" s="1"/>
  <c r="AN211" i="21"/>
  <c r="AO211" i="21" s="1"/>
  <c r="AZ211" i="21" s="1"/>
  <c r="AN19" i="21"/>
  <c r="AO19" i="21" s="1"/>
  <c r="AZ19" i="21" s="1"/>
  <c r="AN57" i="21"/>
  <c r="AO57" i="21" s="1"/>
  <c r="AZ57" i="21" s="1"/>
  <c r="AN185" i="21"/>
  <c r="AO185" i="21" s="1"/>
  <c r="AZ185" i="21" s="1"/>
  <c r="AN192" i="21"/>
  <c r="AO192" i="21" s="1"/>
  <c r="AZ192" i="21" s="1"/>
  <c r="AN142" i="21"/>
  <c r="AO142" i="21" s="1"/>
  <c r="AZ142" i="21" s="1"/>
  <c r="AN159" i="21"/>
  <c r="AO159" i="21" s="1"/>
  <c r="AZ159" i="21" s="1"/>
  <c r="AN20" i="21"/>
  <c r="AO20" i="21" s="1"/>
  <c r="AZ20" i="21" s="1"/>
  <c r="AN157" i="21"/>
  <c r="AO157" i="21" s="1"/>
  <c r="AZ157" i="21" s="1"/>
  <c r="AN136" i="21"/>
  <c r="AO136" i="21" s="1"/>
  <c r="AZ136" i="21" s="1"/>
  <c r="AN114" i="21"/>
  <c r="AO114" i="21" s="1"/>
  <c r="AZ114" i="21" s="1"/>
  <c r="AN59" i="21"/>
  <c r="AO59" i="21" s="1"/>
  <c r="AZ59" i="21" s="1"/>
  <c r="AN187" i="21"/>
  <c r="AO187" i="21" s="1"/>
  <c r="AZ187" i="21" s="1"/>
  <c r="AN207" i="21"/>
  <c r="AO207" i="21" s="1"/>
  <c r="AZ207" i="21" s="1"/>
  <c r="AN24" i="21"/>
  <c r="AO24" i="21" s="1"/>
  <c r="AZ24" i="21" s="1"/>
  <c r="AN161" i="21"/>
  <c r="AO161" i="21" s="1"/>
  <c r="AZ161" i="21" s="1"/>
  <c r="AN144" i="21"/>
  <c r="AO144" i="21" s="1"/>
  <c r="AZ144" i="21" s="1"/>
  <c r="AN118" i="21"/>
  <c r="AO118" i="21" s="1"/>
  <c r="AZ118" i="21" s="1"/>
  <c r="AN103" i="21"/>
  <c r="AO103" i="21" s="1"/>
  <c r="AZ103" i="21" s="1"/>
  <c r="AN90" i="21"/>
  <c r="AO90" i="21" s="1"/>
  <c r="AZ90" i="21" s="1"/>
  <c r="AN38" i="21"/>
  <c r="AO38" i="21" s="1"/>
  <c r="AZ38" i="21" s="1"/>
  <c r="AN163" i="21"/>
  <c r="AO163" i="21" s="1"/>
  <c r="AZ163" i="21" s="1"/>
  <c r="AN167" i="21"/>
  <c r="AO167" i="21" s="1"/>
  <c r="AZ167" i="21" s="1"/>
  <c r="AN188" i="21"/>
  <c r="AO188" i="21" s="1"/>
  <c r="AZ188" i="21" s="1"/>
  <c r="AN137" i="21"/>
  <c r="AO137" i="21" s="1"/>
  <c r="AZ137" i="21" s="1"/>
  <c r="AN96" i="21"/>
  <c r="AO96" i="21" s="1"/>
  <c r="AZ96" i="21" s="1"/>
  <c r="AN94" i="21"/>
  <c r="AO94" i="21" s="1"/>
  <c r="AZ94" i="21" s="1"/>
  <c r="AN55" i="21"/>
  <c r="AO55" i="21" s="1"/>
  <c r="AZ55" i="21" s="1"/>
  <c r="AN56" i="21"/>
  <c r="AO56" i="21" s="1"/>
  <c r="AZ56" i="21" s="1"/>
  <c r="AN77" i="21"/>
  <c r="AO77" i="21" s="1"/>
  <c r="AZ77" i="21" s="1"/>
  <c r="AN205" i="21"/>
  <c r="AO205" i="21" s="1"/>
  <c r="AZ205" i="21" s="1"/>
  <c r="AN25" i="21"/>
  <c r="AO25" i="21" s="1"/>
  <c r="AZ25" i="21" s="1"/>
  <c r="AN162" i="21"/>
  <c r="AO162" i="21" s="1"/>
  <c r="AZ162" i="21" s="1"/>
  <c r="AN107" i="21"/>
  <c r="AO107" i="21" s="1"/>
  <c r="AZ107" i="21" s="1"/>
  <c r="AN63" i="21"/>
  <c r="AO63" i="21" s="1"/>
  <c r="AZ63" i="21" s="1"/>
  <c r="AN64" i="21"/>
  <c r="AO64" i="21" s="1"/>
  <c r="AZ64" i="21" s="1"/>
  <c r="AN81" i="21"/>
  <c r="AO81" i="21" s="1"/>
  <c r="AZ81" i="21" s="1"/>
  <c r="AN209" i="21"/>
  <c r="AO209" i="21" s="1"/>
  <c r="AZ209" i="21" s="1"/>
  <c r="AN29" i="21"/>
  <c r="AO29" i="21" s="1"/>
  <c r="AZ29" i="21" s="1"/>
  <c r="AN166" i="21"/>
  <c r="AO166" i="21" s="1"/>
  <c r="AZ166" i="21" s="1"/>
  <c r="AN215" i="21"/>
  <c r="AO215" i="21" s="1"/>
  <c r="AZ215" i="21" s="1"/>
  <c r="AN180" i="21"/>
  <c r="AO180" i="21" s="1"/>
  <c r="AZ180" i="21" s="1"/>
  <c r="AN133" i="21"/>
  <c r="AO133" i="21" s="1"/>
  <c r="AZ133" i="21" s="1"/>
  <c r="AN92" i="21"/>
  <c r="AO92" i="21" s="1"/>
  <c r="AZ92" i="21" s="1"/>
  <c r="AN72" i="21"/>
  <c r="AO72" i="21" s="1"/>
  <c r="AZ72" i="21" s="1"/>
  <c r="AN85" i="21"/>
  <c r="AO85" i="21" s="1"/>
  <c r="AZ85" i="21" s="1"/>
  <c r="AN213" i="21"/>
  <c r="AO213" i="21" s="1"/>
  <c r="AZ213" i="21" s="1"/>
  <c r="AN33" i="21"/>
  <c r="AO33" i="21" s="1"/>
  <c r="AZ33" i="21" s="1"/>
  <c r="AN170" i="21"/>
  <c r="AO170" i="21" s="1"/>
  <c r="AZ170" i="21" s="1"/>
  <c r="AN115" i="21"/>
  <c r="AO115" i="21" s="1"/>
  <c r="AZ115" i="21" s="1"/>
  <c r="AN79" i="21"/>
  <c r="AO79" i="21" s="1"/>
  <c r="AZ79" i="21" s="1"/>
  <c r="AN88" i="21"/>
  <c r="AO88" i="21" s="1"/>
  <c r="AZ88" i="21" s="1"/>
  <c r="AN89" i="21"/>
  <c r="AO89" i="21" s="1"/>
  <c r="AZ89" i="21" s="1"/>
  <c r="AN34" i="21"/>
  <c r="AO34" i="21" s="1"/>
  <c r="AZ34" i="21" s="1"/>
  <c r="AN37" i="21"/>
  <c r="AO37" i="21" s="1"/>
  <c r="AZ37" i="21" s="1"/>
  <c r="AN174" i="21"/>
  <c r="AO174" i="21" s="1"/>
  <c r="AZ174" i="21" s="1"/>
  <c r="AN27" i="21"/>
  <c r="AO27" i="21" s="1"/>
  <c r="AZ27" i="21" s="1"/>
  <c r="AN61" i="21"/>
  <c r="AO61" i="21" s="1"/>
  <c r="AZ61" i="21" s="1"/>
  <c r="AN189" i="21"/>
  <c r="AO189" i="21" s="1"/>
  <c r="AZ189" i="21" s="1"/>
  <c r="AN200" i="21"/>
  <c r="AO200" i="21" s="1"/>
  <c r="AZ200" i="21" s="1"/>
  <c r="AN146" i="21"/>
  <c r="AO146" i="21" s="1"/>
  <c r="AZ146" i="21" s="1"/>
  <c r="AN91" i="21"/>
  <c r="AO91" i="21" s="1"/>
  <c r="AZ91" i="21" s="1"/>
  <c r="AN206" i="21"/>
  <c r="AO206" i="21" s="1"/>
  <c r="AZ206" i="21" s="1"/>
  <c r="AN35" i="21"/>
  <c r="AO35" i="21" s="1"/>
  <c r="AZ35" i="21" s="1"/>
  <c r="AN65" i="21"/>
  <c r="AO65" i="21" s="1"/>
  <c r="AZ65" i="21" s="1"/>
  <c r="AN193" i="21"/>
  <c r="AO193" i="21" s="1"/>
  <c r="AZ193" i="21" s="1"/>
  <c r="AN212" i="21"/>
  <c r="AO212" i="21" s="1"/>
  <c r="AZ212" i="21" s="1"/>
  <c r="AN150" i="21"/>
  <c r="AO150" i="21" s="1"/>
  <c r="AZ150" i="21" s="1"/>
  <c r="AN183" i="21"/>
  <c r="AO183" i="21" s="1"/>
  <c r="AZ183" i="21" s="1"/>
  <c r="AN122" i="21"/>
  <c r="AO122" i="21" s="1"/>
  <c r="AZ122" i="21" s="1"/>
  <c r="AN67" i="21"/>
  <c r="AO67" i="21" s="1"/>
  <c r="AZ67" i="21" s="1"/>
  <c r="AN195" i="21"/>
  <c r="AO195" i="21" s="1"/>
  <c r="AZ195" i="21" s="1"/>
  <c r="AN44" i="21"/>
  <c r="AO44" i="21" s="1"/>
  <c r="AZ44" i="21" s="1"/>
  <c r="AN32" i="21"/>
  <c r="AO32" i="21" s="1"/>
  <c r="AZ32" i="21" s="1"/>
  <c r="AN169" i="21"/>
  <c r="AO169" i="21" s="1"/>
  <c r="AZ169" i="21" s="1"/>
  <c r="AN160" i="21"/>
  <c r="AO160" i="21" s="1"/>
  <c r="AZ160" i="21" s="1"/>
  <c r="AN126" i="21"/>
  <c r="AO126" i="21" s="1"/>
  <c r="AZ126" i="21" s="1"/>
  <c r="AN127" i="21"/>
  <c r="AO127" i="21" s="1"/>
  <c r="AZ127" i="21" s="1"/>
  <c r="AN132" i="21"/>
  <c r="AO132" i="21" s="1"/>
  <c r="AZ132" i="21" s="1"/>
  <c r="AN109" i="21"/>
  <c r="AO109" i="21" s="1"/>
  <c r="AZ109" i="21" s="1"/>
  <c r="AN46" i="21"/>
  <c r="AO46" i="21" s="1"/>
  <c r="AZ46" i="21" s="1"/>
  <c r="AN66" i="21"/>
  <c r="AO66" i="21" s="1"/>
  <c r="AZ66" i="21" s="1"/>
  <c r="AN194" i="21"/>
  <c r="AO194" i="21" s="1"/>
  <c r="AZ194" i="21" s="1"/>
  <c r="AN139" i="21"/>
  <c r="AO139" i="21" s="1"/>
  <c r="AZ139" i="21" s="1"/>
  <c r="AN119" i="21"/>
  <c r="AO119" i="21" s="1"/>
  <c r="AZ119" i="21" s="1"/>
  <c r="AN140" i="21"/>
  <c r="AO140" i="21" s="1"/>
  <c r="AZ140" i="21" s="1"/>
  <c r="AN113" i="21"/>
  <c r="AO113" i="21" s="1"/>
  <c r="AZ113" i="21" s="1"/>
  <c r="AN52" i="21"/>
  <c r="AO52" i="21" s="1"/>
  <c r="AZ52" i="21" s="1"/>
  <c r="AN70" i="21"/>
  <c r="AO70" i="21" s="1"/>
  <c r="AZ70" i="21" s="1"/>
  <c r="AN198" i="21"/>
  <c r="AO198" i="21" s="1"/>
  <c r="AZ198" i="21" s="1"/>
  <c r="AN13" i="21"/>
  <c r="AO13" i="21" s="1"/>
  <c r="AZ13" i="21" s="1"/>
  <c r="AN14" i="21"/>
  <c r="AO14" i="21" s="1"/>
  <c r="AZ14" i="21" s="1"/>
  <c r="AN76" i="21"/>
  <c r="AO76" i="21" s="1"/>
  <c r="AZ76" i="21" s="1"/>
  <c r="AE78" i="21"/>
  <c r="V78" i="21" s="1"/>
  <c r="Y78" i="21" s="1"/>
  <c r="AE86" i="21"/>
  <c r="V86" i="21" s="1"/>
  <c r="W86" i="21" s="1"/>
  <c r="AE158" i="21"/>
  <c r="V158" i="21" s="1"/>
  <c r="Y158" i="21" s="1"/>
  <c r="AE35" i="21"/>
  <c r="V35" i="21" s="1"/>
  <c r="Y35" i="21" s="1"/>
  <c r="AE82" i="21"/>
  <c r="V82" i="21" s="1"/>
  <c r="Y82" i="21" s="1"/>
  <c r="AE97" i="21"/>
  <c r="V97" i="21" s="1"/>
  <c r="W97" i="21" s="1"/>
  <c r="AE136" i="21"/>
  <c r="V136" i="21" s="1"/>
  <c r="Y136" i="21" s="1"/>
  <c r="AE170" i="21"/>
  <c r="V170" i="21" s="1"/>
  <c r="Y22" i="21"/>
  <c r="W22" i="21"/>
  <c r="Y187" i="21"/>
  <c r="W187" i="21"/>
  <c r="Y31" i="21"/>
  <c r="W31" i="21"/>
  <c r="Y71" i="21"/>
  <c r="W71" i="21"/>
  <c r="Y52" i="21"/>
  <c r="W52" i="21"/>
  <c r="Y133" i="21"/>
  <c r="W133" i="21"/>
  <c r="Y179" i="21"/>
  <c r="W179" i="21"/>
  <c r="AT216" i="21"/>
  <c r="T5" i="21" s="1"/>
  <c r="AL216" i="21"/>
  <c r="AM216" i="21"/>
  <c r="AE57" i="21"/>
  <c r="V57" i="21" s="1"/>
  <c r="AE54" i="21"/>
  <c r="V54" i="21" s="1"/>
  <c r="AE27" i="21"/>
  <c r="V27" i="21" s="1"/>
  <c r="AE116" i="21"/>
  <c r="V116" i="21" s="1"/>
  <c r="AE68" i="21"/>
  <c r="V68" i="21" s="1"/>
  <c r="AE60" i="21"/>
  <c r="V60" i="21" s="1"/>
  <c r="AE14" i="21"/>
  <c r="V14" i="21" s="1"/>
  <c r="AE107" i="21"/>
  <c r="V107" i="21" s="1"/>
  <c r="AE19" i="21"/>
  <c r="V19" i="21" s="1"/>
  <c r="AE102" i="21"/>
  <c r="V102" i="21" s="1"/>
  <c r="AE164" i="21"/>
  <c r="V164" i="21" s="1"/>
  <c r="AE11" i="21"/>
  <c r="V11" i="21" s="1"/>
  <c r="AE98" i="21"/>
  <c r="V98" i="21" s="1"/>
  <c r="AE93" i="21"/>
  <c r="V93" i="21" s="1"/>
  <c r="AE123" i="21"/>
  <c r="V123" i="21" s="1"/>
  <c r="AE142" i="21"/>
  <c r="V142" i="21" s="1"/>
  <c r="AE186" i="21"/>
  <c r="V186" i="21" s="1"/>
  <c r="AE171" i="21"/>
  <c r="V171" i="21" s="1"/>
  <c r="AE72" i="21"/>
  <c r="V72" i="21" s="1"/>
  <c r="AE87" i="21"/>
  <c r="V87" i="21" s="1"/>
  <c r="AE135" i="21"/>
  <c r="V135" i="21" s="1"/>
  <c r="AE144" i="21"/>
  <c r="V144" i="21" s="1"/>
  <c r="AE214" i="21"/>
  <c r="V214" i="21" s="1"/>
  <c r="AE32" i="21"/>
  <c r="V32" i="21" s="1"/>
  <c r="AE23" i="21"/>
  <c r="V23" i="21" s="1"/>
  <c r="AE106" i="21"/>
  <c r="V106" i="21" s="1"/>
  <c r="AE101" i="21"/>
  <c r="V101" i="21" s="1"/>
  <c r="AE212" i="21"/>
  <c r="V212" i="21" s="1"/>
  <c r="AE122" i="21"/>
  <c r="V122" i="21" s="1"/>
  <c r="AE90" i="21"/>
  <c r="V90" i="21" s="1"/>
  <c r="AE139" i="21"/>
  <c r="V139" i="21" s="1"/>
  <c r="AE195" i="21"/>
  <c r="V195" i="21" s="1"/>
  <c r="AE207" i="21"/>
  <c r="V207" i="21" s="1"/>
  <c r="AE141" i="21"/>
  <c r="V141" i="21" s="1"/>
  <c r="AE65" i="21"/>
  <c r="V65" i="21" s="1"/>
  <c r="AE79" i="21"/>
  <c r="V79" i="21" s="1"/>
  <c r="AE18" i="21"/>
  <c r="V18" i="21" s="1"/>
  <c r="AE159" i="21"/>
  <c r="V159" i="21" s="1"/>
  <c r="AE38" i="21"/>
  <c r="V38" i="21" s="1"/>
  <c r="AE36" i="21"/>
  <c r="V36" i="21" s="1"/>
  <c r="AE66" i="21"/>
  <c r="V66" i="21" s="1"/>
  <c r="AE178" i="21"/>
  <c r="V178" i="21" s="1"/>
  <c r="AE73" i="21"/>
  <c r="V73" i="21" s="1"/>
  <c r="AE89" i="21"/>
  <c r="V89" i="21" s="1"/>
  <c r="AE128" i="21"/>
  <c r="V128" i="21" s="1"/>
  <c r="AE50" i="21"/>
  <c r="V50" i="21" s="1"/>
  <c r="AE103" i="21"/>
  <c r="V103" i="21" s="1"/>
  <c r="AE44" i="21"/>
  <c r="V44" i="21" s="1"/>
  <c r="AE125" i="21"/>
  <c r="V125" i="21" s="1"/>
  <c r="AE206" i="21"/>
  <c r="V206" i="21" s="1"/>
  <c r="AE85" i="21"/>
  <c r="V85" i="21" s="1"/>
  <c r="AE64" i="21"/>
  <c r="V64" i="21" s="1"/>
  <c r="AE16" i="21"/>
  <c r="V16" i="21" s="1"/>
  <c r="AE58" i="21"/>
  <c r="V58" i="21" s="1"/>
  <c r="AE13" i="21"/>
  <c r="V13" i="21" s="1"/>
  <c r="AE29" i="21"/>
  <c r="V29" i="21" s="1"/>
  <c r="AE108" i="21"/>
  <c r="V108" i="21" s="1"/>
  <c r="AE41" i="21"/>
  <c r="V41" i="21" s="1"/>
  <c r="AE80" i="21"/>
  <c r="V80" i="21" s="1"/>
  <c r="AE69" i="21"/>
  <c r="V69" i="21" s="1"/>
  <c r="AE104" i="21"/>
  <c r="V104" i="21" s="1"/>
  <c r="AE99" i="21"/>
  <c r="V99" i="21" s="1"/>
  <c r="AE12" i="21"/>
  <c r="V12" i="21" s="1"/>
  <c r="AE92" i="21"/>
  <c r="V92" i="21" s="1"/>
  <c r="AE24" i="21"/>
  <c r="V24" i="21" s="1"/>
  <c r="AE161" i="21"/>
  <c r="V161" i="21" s="1"/>
  <c r="AE182" i="21"/>
  <c r="V182" i="21" s="1"/>
  <c r="AE121" i="21"/>
  <c r="V121" i="21" s="1"/>
  <c r="AE204" i="21"/>
  <c r="V204" i="21" s="1"/>
  <c r="AE156" i="21"/>
  <c r="V156" i="21" s="1"/>
  <c r="AE160" i="21"/>
  <c r="V160" i="21" s="1"/>
  <c r="AE146" i="21"/>
  <c r="V146" i="21" s="1"/>
  <c r="AE137" i="21"/>
  <c r="V137" i="21" s="1"/>
  <c r="AE210" i="21"/>
  <c r="V210" i="21" s="1"/>
  <c r="AE91" i="21"/>
  <c r="V91" i="21" s="1"/>
  <c r="AE185" i="21"/>
  <c r="V185" i="21" s="1"/>
  <c r="AE21" i="21"/>
  <c r="V21" i="21" s="1"/>
  <c r="AE127" i="21"/>
  <c r="V127" i="21" s="1"/>
  <c r="AE100" i="21"/>
  <c r="V100" i="21" s="1"/>
  <c r="AE126" i="21"/>
  <c r="V126" i="21" s="1"/>
  <c r="AE194" i="21"/>
  <c r="V194" i="21" s="1"/>
  <c r="AE84" i="21"/>
  <c r="V84" i="21" s="1"/>
  <c r="AE62" i="21"/>
  <c r="V62" i="21" s="1"/>
  <c r="AE49" i="21"/>
  <c r="V49" i="21" s="1"/>
  <c r="AE113" i="21"/>
  <c r="V113" i="21" s="1"/>
  <c r="AE95" i="21"/>
  <c r="V95" i="21" s="1"/>
  <c r="AE47" i="21"/>
  <c r="V47" i="21" s="1"/>
  <c r="AE61" i="21"/>
  <c r="V61" i="21" s="1"/>
  <c r="AE42" i="21"/>
  <c r="V42" i="21" s="1"/>
  <c r="AE96" i="21"/>
  <c r="V96" i="21" s="1"/>
  <c r="AE46" i="21"/>
  <c r="V46" i="21" s="1"/>
  <c r="AE39" i="21"/>
  <c r="V39" i="21" s="1"/>
  <c r="AE70" i="21"/>
  <c r="V70" i="21" s="1"/>
  <c r="AE45" i="21"/>
  <c r="V45" i="21" s="1"/>
  <c r="AE77" i="21"/>
  <c r="V77" i="21" s="1"/>
  <c r="AE56" i="21"/>
  <c r="V56" i="21" s="1"/>
  <c r="AE211" i="21"/>
  <c r="V211" i="21" s="1"/>
  <c r="AE208" i="21"/>
  <c r="V208" i="21" s="1"/>
  <c r="AE119" i="21"/>
  <c r="V119" i="21" s="1"/>
  <c r="AE166" i="21"/>
  <c r="V166" i="21" s="1"/>
  <c r="AE177" i="21"/>
  <c r="V177" i="21" s="1"/>
  <c r="AE184" i="21"/>
  <c r="V184" i="21" s="1"/>
  <c r="AE129" i="21"/>
  <c r="V129" i="21" s="1"/>
  <c r="AE118" i="21"/>
  <c r="V118" i="21" s="1"/>
  <c r="AE174" i="21"/>
  <c r="V174" i="21" s="1"/>
  <c r="AE172" i="21"/>
  <c r="V172" i="21" s="1"/>
  <c r="AE193" i="21"/>
  <c r="V193" i="21" s="1"/>
  <c r="AE34" i="21"/>
  <c r="V34" i="21" s="1"/>
  <c r="AE53" i="21"/>
  <c r="V53" i="21" s="1"/>
  <c r="AE83" i="21"/>
  <c r="V83" i="21" s="1"/>
  <c r="AE132" i="21"/>
  <c r="V132" i="21" s="1"/>
  <c r="AE200" i="21"/>
  <c r="V200" i="21" s="1"/>
  <c r="AE114" i="21"/>
  <c r="V114" i="21" s="1"/>
  <c r="AE163" i="21"/>
  <c r="V163" i="21" s="1"/>
  <c r="AE196" i="21"/>
  <c r="V196" i="21" s="1"/>
  <c r="AE199" i="21"/>
  <c r="V199" i="21" s="1"/>
  <c r="AE124" i="21"/>
  <c r="V124" i="21" s="1"/>
  <c r="AE110" i="21"/>
  <c r="V110" i="21" s="1"/>
  <c r="AE51" i="21"/>
  <c r="V51" i="21" s="1"/>
  <c r="AE48" i="21"/>
  <c r="V48" i="21" s="1"/>
  <c r="AE88" i="21"/>
  <c r="V88" i="21" s="1"/>
  <c r="AE43" i="21"/>
  <c r="V43" i="21" s="1"/>
  <c r="AE59" i="21"/>
  <c r="V59" i="21" s="1"/>
  <c r="AE40" i="21"/>
  <c r="V40" i="21" s="1"/>
  <c r="AE74" i="21"/>
  <c r="V74" i="21" s="1"/>
  <c r="AE94" i="21"/>
  <c r="V94" i="21" s="1"/>
  <c r="AE111" i="21"/>
  <c r="V111" i="21" s="1"/>
  <c r="AE55" i="21"/>
  <c r="V55" i="21" s="1"/>
  <c r="AE26" i="21"/>
  <c r="V26" i="21" s="1"/>
  <c r="AE75" i="21"/>
  <c r="V75" i="21" s="1"/>
  <c r="AE25" i="21"/>
  <c r="V25" i="21" s="1"/>
  <c r="AE105" i="21"/>
  <c r="V105" i="21" s="1"/>
  <c r="AE203" i="21"/>
  <c r="V203" i="21" s="1"/>
  <c r="AE150" i="21"/>
  <c r="V150" i="21" s="1"/>
  <c r="AE162" i="21"/>
  <c r="V162" i="21" s="1"/>
  <c r="AE151" i="21"/>
  <c r="V151" i="21" s="1"/>
  <c r="AE189" i="21"/>
  <c r="V189" i="21" s="1"/>
  <c r="AE131" i="21"/>
  <c r="V131" i="21" s="1"/>
  <c r="AE192" i="21"/>
  <c r="V192" i="21" s="1"/>
  <c r="AE181" i="21"/>
  <c r="V181" i="21" s="1"/>
  <c r="AE209" i="21"/>
  <c r="V209" i="21" s="1"/>
  <c r="AE202" i="21"/>
  <c r="V202" i="21" s="1"/>
  <c r="AE165" i="21"/>
  <c r="V165" i="21" s="1"/>
  <c r="AE183" i="21"/>
  <c r="V183" i="21" s="1"/>
  <c r="AE112" i="21"/>
  <c r="V112" i="21" s="1"/>
  <c r="AE205" i="21"/>
  <c r="V205" i="21" s="1"/>
  <c r="AE115" i="21"/>
  <c r="V115" i="21" s="1"/>
  <c r="AE81" i="21"/>
  <c r="V81" i="21" s="1"/>
  <c r="AE28" i="21"/>
  <c r="V28" i="21" s="1"/>
  <c r="AE109" i="21"/>
  <c r="V109" i="21" s="1"/>
  <c r="AE175" i="21"/>
  <c r="V175" i="21" s="1"/>
  <c r="AE154" i="21"/>
  <c r="V154" i="21" s="1"/>
  <c r="AE76" i="21"/>
  <c r="V76" i="21" s="1"/>
  <c r="AE190" i="21"/>
  <c r="V190" i="21" s="1"/>
  <c r="AE17" i="21"/>
  <c r="V17" i="21" s="1"/>
  <c r="AE20" i="21"/>
  <c r="V20" i="21" s="1"/>
  <c r="AE15" i="21"/>
  <c r="V15" i="21" s="1"/>
  <c r="AE197" i="21"/>
  <c r="V197" i="21" s="1"/>
  <c r="AE33" i="21"/>
  <c r="V33" i="21" s="1"/>
  <c r="AE130" i="21"/>
  <c r="V130" i="21" s="1"/>
  <c r="AE180" i="21"/>
  <c r="V180" i="21" s="1"/>
  <c r="AE148" i="21"/>
  <c r="V148" i="21" s="1"/>
  <c r="AE173" i="21"/>
  <c r="V173" i="21" s="1"/>
  <c r="AE63" i="21"/>
  <c r="V63" i="21" s="1"/>
  <c r="AE155" i="21"/>
  <c r="V155" i="21" s="1"/>
  <c r="AE176" i="21"/>
  <c r="V176" i="21" s="1"/>
  <c r="AE153" i="21"/>
  <c r="V153" i="21" s="1"/>
  <c r="AE188" i="21"/>
  <c r="V188" i="21" s="1"/>
  <c r="AE134" i="21"/>
  <c r="V134" i="21" s="1"/>
  <c r="AE147" i="21"/>
  <c r="V147" i="21" s="1"/>
  <c r="AE191" i="21"/>
  <c r="V191" i="21" s="1"/>
  <c r="AE157" i="21"/>
  <c r="V157" i="21" s="1"/>
  <c r="AE37" i="21"/>
  <c r="V37" i="21" s="1"/>
  <c r="AE143" i="21"/>
  <c r="V143" i="21" s="1"/>
  <c r="AE215" i="21"/>
  <c r="V215" i="21" s="1"/>
  <c r="AE30" i="21"/>
  <c r="V30" i="21" s="1"/>
  <c r="AE168" i="21"/>
  <c r="V168" i="21" s="1"/>
  <c r="AE140" i="21"/>
  <c r="V140" i="21" s="1"/>
  <c r="AE120" i="21"/>
  <c r="V120" i="21" s="1"/>
  <c r="AE213" i="21"/>
  <c r="V213" i="21" s="1"/>
  <c r="AE117" i="21"/>
  <c r="V117" i="21" s="1"/>
  <c r="AE198" i="21"/>
  <c r="V198" i="21" s="1"/>
  <c r="AE67" i="21"/>
  <c r="V67" i="21" s="1"/>
  <c r="AE152" i="21"/>
  <c r="V152" i="21" s="1"/>
  <c r="AE149" i="21"/>
  <c r="V149" i="21" s="1"/>
  <c r="AE169" i="21"/>
  <c r="V169" i="21" s="1"/>
  <c r="AE145" i="21"/>
  <c r="V145" i="21" s="1"/>
  <c r="AE167" i="21"/>
  <c r="V167" i="21" s="1"/>
  <c r="AE138" i="21"/>
  <c r="V138" i="21" s="1"/>
  <c r="AE201" i="21"/>
  <c r="V201" i="21" s="1"/>
  <c r="AZ11" i="21" l="1"/>
  <c r="AZ216" i="21" s="1"/>
  <c r="AO216" i="21"/>
  <c r="AU35" i="21"/>
  <c r="Z35" i="21"/>
  <c r="AU133" i="21"/>
  <c r="Z133" i="21"/>
  <c r="AU71" i="21"/>
  <c r="Z71" i="21"/>
  <c r="AU187" i="21"/>
  <c r="Z187" i="21"/>
  <c r="AU136" i="21"/>
  <c r="Z136" i="21"/>
  <c r="AU158" i="21"/>
  <c r="Z158" i="21"/>
  <c r="AU179" i="21"/>
  <c r="Z179" i="21"/>
  <c r="AU52" i="21"/>
  <c r="Z52" i="21"/>
  <c r="AU31" i="21"/>
  <c r="Z31" i="21"/>
  <c r="Z22" i="21"/>
  <c r="AU22" i="21"/>
  <c r="Z82" i="21"/>
  <c r="AU82" i="21"/>
  <c r="AU78" i="21"/>
  <c r="Z78" i="21"/>
  <c r="Y86" i="21"/>
  <c r="W158" i="21"/>
  <c r="W78" i="21"/>
  <c r="Y97" i="21"/>
  <c r="W82" i="21"/>
  <c r="W35" i="21"/>
  <c r="W136" i="21"/>
  <c r="T7" i="21"/>
  <c r="T6" i="21" s="1"/>
  <c r="Y152" i="21"/>
  <c r="W152" i="21"/>
  <c r="Y157" i="21"/>
  <c r="W157" i="21"/>
  <c r="Y20" i="21"/>
  <c r="W20" i="21"/>
  <c r="Y181" i="21"/>
  <c r="W181" i="21"/>
  <c r="Y55" i="21"/>
  <c r="W55" i="21"/>
  <c r="Y199" i="21"/>
  <c r="W199" i="21"/>
  <c r="Y118" i="21"/>
  <c r="W118" i="21"/>
  <c r="Y39" i="21"/>
  <c r="W39" i="21"/>
  <c r="Y61" i="21"/>
  <c r="W61" i="21"/>
  <c r="Y49" i="21"/>
  <c r="W49" i="21"/>
  <c r="Y126" i="21"/>
  <c r="W126" i="21"/>
  <c r="Y146" i="21"/>
  <c r="W146" i="21"/>
  <c r="Y121" i="21"/>
  <c r="W121" i="21"/>
  <c r="Y69" i="21"/>
  <c r="W69" i="21"/>
  <c r="Y29" i="21"/>
  <c r="W29" i="21"/>
  <c r="Y64" i="21"/>
  <c r="W64" i="21"/>
  <c r="Y44" i="21"/>
  <c r="W44" i="21"/>
  <c r="Y89" i="21"/>
  <c r="W89" i="21"/>
  <c r="Y36" i="21"/>
  <c r="W36" i="21"/>
  <c r="Y79" i="21"/>
  <c r="W79" i="21"/>
  <c r="Y195" i="21"/>
  <c r="W195" i="21"/>
  <c r="Y212" i="21"/>
  <c r="W212" i="21"/>
  <c r="Y32" i="21"/>
  <c r="W32" i="21"/>
  <c r="Y87" i="21"/>
  <c r="W87" i="21"/>
  <c r="Y142" i="21"/>
  <c r="W142" i="21"/>
  <c r="Y11" i="21"/>
  <c r="W11" i="21"/>
  <c r="Y107" i="21"/>
  <c r="W107" i="21"/>
  <c r="Y116" i="21"/>
  <c r="W116" i="21"/>
  <c r="Y145" i="21"/>
  <c r="W145" i="21"/>
  <c r="Y67" i="21"/>
  <c r="W67" i="21"/>
  <c r="Y120" i="21"/>
  <c r="W120" i="21"/>
  <c r="Y215" i="21"/>
  <c r="W215" i="21"/>
  <c r="Y191" i="21"/>
  <c r="W191" i="21"/>
  <c r="Y153" i="21"/>
  <c r="W153" i="21"/>
  <c r="Y173" i="21"/>
  <c r="W173" i="21"/>
  <c r="Y33" i="21"/>
  <c r="W33" i="21"/>
  <c r="Y17" i="21"/>
  <c r="W17" i="21"/>
  <c r="Y175" i="21"/>
  <c r="W175" i="21"/>
  <c r="Y115" i="21"/>
  <c r="W115" i="21"/>
  <c r="Y165" i="21"/>
  <c r="W165" i="21"/>
  <c r="Y192" i="21"/>
  <c r="W192" i="21"/>
  <c r="Y162" i="21"/>
  <c r="W162" i="21"/>
  <c r="Y25" i="21"/>
  <c r="W25" i="21"/>
  <c r="Y111" i="21"/>
  <c r="W111" i="21"/>
  <c r="Y59" i="21"/>
  <c r="W59" i="21"/>
  <c r="Y51" i="21"/>
  <c r="W51" i="21"/>
  <c r="Y196" i="21"/>
  <c r="W196" i="21"/>
  <c r="Y132" i="21"/>
  <c r="W132" i="21"/>
  <c r="Y193" i="21"/>
  <c r="W193" i="21"/>
  <c r="Y129" i="21"/>
  <c r="W129" i="21"/>
  <c r="Y119" i="21"/>
  <c r="W119" i="21"/>
  <c r="Y77" i="21"/>
  <c r="W77" i="21"/>
  <c r="Y46" i="21"/>
  <c r="W46" i="21"/>
  <c r="Y47" i="21"/>
  <c r="W47" i="21"/>
  <c r="Y62" i="21"/>
  <c r="W62" i="21"/>
  <c r="Y100" i="21"/>
  <c r="W100" i="21"/>
  <c r="Y91" i="21"/>
  <c r="W91" i="21"/>
  <c r="Y160" i="21"/>
  <c r="W160" i="21"/>
  <c r="Y182" i="21"/>
  <c r="W182" i="21"/>
  <c r="Y12" i="21"/>
  <c r="W12" i="21"/>
  <c r="Y80" i="21"/>
  <c r="W80" i="21"/>
  <c r="Y13" i="21"/>
  <c r="W13" i="21"/>
  <c r="Y85" i="21"/>
  <c r="W85" i="21"/>
  <c r="Y103" i="21"/>
  <c r="W103" i="21"/>
  <c r="Y73" i="21"/>
  <c r="W73" i="21"/>
  <c r="Y38" i="21"/>
  <c r="W38" i="21"/>
  <c r="Y65" i="21"/>
  <c r="W65" i="21"/>
  <c r="Y139" i="21"/>
  <c r="W139" i="21"/>
  <c r="Y101" i="21"/>
  <c r="W101" i="21"/>
  <c r="Y214" i="21"/>
  <c r="W214" i="21"/>
  <c r="Y72" i="21"/>
  <c r="W72" i="21"/>
  <c r="Y123" i="21"/>
  <c r="W123" i="21"/>
  <c r="Y164" i="21"/>
  <c r="W164" i="21"/>
  <c r="Y14" i="21"/>
  <c r="W14" i="21"/>
  <c r="Y27" i="21"/>
  <c r="W27" i="21"/>
  <c r="Y170" i="21"/>
  <c r="W170" i="21"/>
  <c r="Y167" i="21"/>
  <c r="W167" i="21"/>
  <c r="Y30" i="21"/>
  <c r="W30" i="21"/>
  <c r="Y63" i="21"/>
  <c r="W63" i="21"/>
  <c r="Y154" i="21"/>
  <c r="W154" i="21"/>
  <c r="Y183" i="21"/>
  <c r="W183" i="21"/>
  <c r="Y105" i="21"/>
  <c r="W105" i="21"/>
  <c r="Y48" i="21"/>
  <c r="W48" i="21"/>
  <c r="Y34" i="21"/>
  <c r="W34" i="21"/>
  <c r="Y166" i="21"/>
  <c r="W166" i="21"/>
  <c r="Y185" i="21"/>
  <c r="W185" i="21"/>
  <c r="Y169" i="21"/>
  <c r="W169" i="21"/>
  <c r="Y140" i="21"/>
  <c r="W140" i="21"/>
  <c r="Y143" i="21"/>
  <c r="W143" i="21"/>
  <c r="Y176" i="21"/>
  <c r="W176" i="21"/>
  <c r="Y148" i="21"/>
  <c r="W148" i="21"/>
  <c r="Y197" i="21"/>
  <c r="W197" i="21"/>
  <c r="Y190" i="21"/>
  <c r="W190" i="21"/>
  <c r="Y109" i="21"/>
  <c r="W109" i="21"/>
  <c r="Y205" i="21"/>
  <c r="W205" i="21"/>
  <c r="Y202" i="21"/>
  <c r="W202" i="21"/>
  <c r="Y131" i="21"/>
  <c r="W131" i="21"/>
  <c r="Y150" i="21"/>
  <c r="W150" i="21"/>
  <c r="Y75" i="21"/>
  <c r="W75" i="21"/>
  <c r="Y94" i="21"/>
  <c r="W94" i="21"/>
  <c r="Y43" i="21"/>
  <c r="W43" i="21"/>
  <c r="Y110" i="21"/>
  <c r="W110" i="21"/>
  <c r="Y163" i="21"/>
  <c r="W163" i="21"/>
  <c r="Y83" i="21"/>
  <c r="W83" i="21"/>
  <c r="Y172" i="21"/>
  <c r="W172" i="21"/>
  <c r="Y184" i="21"/>
  <c r="W184" i="21"/>
  <c r="Y208" i="21"/>
  <c r="W208" i="21"/>
  <c r="Y45" i="21"/>
  <c r="W45" i="21"/>
  <c r="Y96" i="21"/>
  <c r="W96" i="21"/>
  <c r="Y95" i="21"/>
  <c r="W95" i="21"/>
  <c r="Y84" i="21"/>
  <c r="W84" i="21"/>
  <c r="Y127" i="21"/>
  <c r="W127" i="21"/>
  <c r="Y210" i="21"/>
  <c r="W210" i="21"/>
  <c r="Y156" i="21"/>
  <c r="W156" i="21"/>
  <c r="Y161" i="21"/>
  <c r="W161" i="21"/>
  <c r="Y99" i="21"/>
  <c r="W99" i="21"/>
  <c r="Y41" i="21"/>
  <c r="W41" i="21"/>
  <c r="Y58" i="21"/>
  <c r="W58" i="21"/>
  <c r="Y206" i="21"/>
  <c r="W206" i="21"/>
  <c r="Y50" i="21"/>
  <c r="W50" i="21"/>
  <c r="Y178" i="21"/>
  <c r="W178" i="21"/>
  <c r="Y159" i="21"/>
  <c r="W159" i="21"/>
  <c r="Y141" i="21"/>
  <c r="W141" i="21"/>
  <c r="Y90" i="21"/>
  <c r="W90" i="21"/>
  <c r="Y106" i="21"/>
  <c r="W106" i="21"/>
  <c r="Y144" i="21"/>
  <c r="W144" i="21"/>
  <c r="Y171" i="21"/>
  <c r="W171" i="21"/>
  <c r="Y93" i="21"/>
  <c r="W93" i="21"/>
  <c r="Y102" i="21"/>
  <c r="W102" i="21"/>
  <c r="Y60" i="21"/>
  <c r="W60" i="21"/>
  <c r="Y54" i="21"/>
  <c r="W54" i="21"/>
  <c r="Y213" i="21"/>
  <c r="W213" i="21"/>
  <c r="Y188" i="21"/>
  <c r="W188" i="21"/>
  <c r="Y130" i="21"/>
  <c r="W130" i="21"/>
  <c r="Y81" i="21"/>
  <c r="W81" i="21"/>
  <c r="Y151" i="21"/>
  <c r="W151" i="21"/>
  <c r="Y40" i="21"/>
  <c r="W40" i="21"/>
  <c r="Y200" i="21"/>
  <c r="W200" i="21"/>
  <c r="Y56" i="21"/>
  <c r="W56" i="21"/>
  <c r="Y92" i="21"/>
  <c r="W92" i="21"/>
  <c r="Y201" i="21"/>
  <c r="W201" i="21"/>
  <c r="Y198" i="21"/>
  <c r="W198" i="21"/>
  <c r="Y147" i="21"/>
  <c r="W147" i="21"/>
  <c r="Y138" i="21"/>
  <c r="W138" i="21"/>
  <c r="Y149" i="21"/>
  <c r="W149" i="21"/>
  <c r="Y117" i="21"/>
  <c r="W117" i="21"/>
  <c r="Y168" i="21"/>
  <c r="W168" i="21"/>
  <c r="Y37" i="21"/>
  <c r="W37" i="21"/>
  <c r="Y134" i="21"/>
  <c r="W134" i="21"/>
  <c r="Y155" i="21"/>
  <c r="W155" i="21"/>
  <c r="Y180" i="21"/>
  <c r="W180" i="21"/>
  <c r="Y15" i="21"/>
  <c r="W15" i="21"/>
  <c r="Y76" i="21"/>
  <c r="W76" i="21"/>
  <c r="Y28" i="21"/>
  <c r="W28" i="21"/>
  <c r="Y112" i="21"/>
  <c r="W112" i="21"/>
  <c r="Y209" i="21"/>
  <c r="W209" i="21"/>
  <c r="Y189" i="21"/>
  <c r="W189" i="21"/>
  <c r="Y203" i="21"/>
  <c r="W203" i="21"/>
  <c r="Y26" i="21"/>
  <c r="W26" i="21"/>
  <c r="Y74" i="21"/>
  <c r="W74" i="21"/>
  <c r="Y88" i="21"/>
  <c r="W88" i="21"/>
  <c r="Y124" i="21"/>
  <c r="W124" i="21"/>
  <c r="Y114" i="21"/>
  <c r="W114" i="21"/>
  <c r="Y53" i="21"/>
  <c r="W53" i="21"/>
  <c r="Y174" i="21"/>
  <c r="W174" i="21"/>
  <c r="Y177" i="21"/>
  <c r="W177" i="21"/>
  <c r="Y211" i="21"/>
  <c r="W211" i="21"/>
  <c r="Y70" i="21"/>
  <c r="W70" i="21"/>
  <c r="Y42" i="21"/>
  <c r="W42" i="21"/>
  <c r="Y113" i="21"/>
  <c r="W113" i="21"/>
  <c r="Y194" i="21"/>
  <c r="W194" i="21"/>
  <c r="Y21" i="21"/>
  <c r="W21" i="21"/>
  <c r="Y137" i="21"/>
  <c r="W137" i="21"/>
  <c r="Y204" i="21"/>
  <c r="W204" i="21"/>
  <c r="Y24" i="21"/>
  <c r="W24" i="21"/>
  <c r="Y104" i="21"/>
  <c r="W104" i="21"/>
  <c r="Y108" i="21"/>
  <c r="W108" i="21"/>
  <c r="Y16" i="21"/>
  <c r="W16" i="21"/>
  <c r="Y125" i="21"/>
  <c r="W125" i="21"/>
  <c r="Y128" i="21"/>
  <c r="W128" i="21"/>
  <c r="Y66" i="21"/>
  <c r="W66" i="21"/>
  <c r="Y18" i="21"/>
  <c r="W18" i="21"/>
  <c r="Y207" i="21"/>
  <c r="W207" i="21"/>
  <c r="Y122" i="21"/>
  <c r="W122" i="21"/>
  <c r="Y23" i="21"/>
  <c r="W23" i="21"/>
  <c r="Y135" i="21"/>
  <c r="W135" i="21"/>
  <c r="Y186" i="21"/>
  <c r="W186" i="21"/>
  <c r="Y98" i="21"/>
  <c r="W98" i="21"/>
  <c r="Y19" i="21"/>
  <c r="W19" i="21"/>
  <c r="Y68" i="21"/>
  <c r="W68" i="21"/>
  <c r="Y57" i="21"/>
  <c r="W57" i="21"/>
  <c r="BA216" i="21"/>
  <c r="T4" i="21" s="1"/>
  <c r="BB82" i="21" l="1"/>
  <c r="AY82" i="21"/>
  <c r="AV82" i="21"/>
  <c r="BB158" i="21"/>
  <c r="AY158" i="21"/>
  <c r="AV158" i="21"/>
  <c r="BB133" i="21"/>
  <c r="AY133" i="21"/>
  <c r="AV133" i="21"/>
  <c r="AU57" i="21"/>
  <c r="Z57" i="21"/>
  <c r="AU19" i="21"/>
  <c r="Z19" i="21"/>
  <c r="AU186" i="21"/>
  <c r="Z186" i="21"/>
  <c r="AU23" i="21"/>
  <c r="Z23" i="21"/>
  <c r="AU207" i="21"/>
  <c r="Z207" i="21"/>
  <c r="Z66" i="21"/>
  <c r="AU66" i="21"/>
  <c r="AU125" i="21"/>
  <c r="Z125" i="21"/>
  <c r="AU108" i="21"/>
  <c r="Z108" i="21"/>
  <c r="AU24" i="21"/>
  <c r="Z24" i="21"/>
  <c r="AU137" i="21"/>
  <c r="Z137" i="21"/>
  <c r="Z194" i="21"/>
  <c r="AU194" i="21"/>
  <c r="Z42" i="21"/>
  <c r="AU42" i="21"/>
  <c r="AU211" i="21"/>
  <c r="Z211" i="21"/>
  <c r="AU174" i="21"/>
  <c r="Z174" i="21"/>
  <c r="Z114" i="21"/>
  <c r="AU114" i="21"/>
  <c r="AU88" i="21"/>
  <c r="Z88" i="21"/>
  <c r="AU26" i="21"/>
  <c r="Z26" i="21"/>
  <c r="AU189" i="21"/>
  <c r="Z189" i="21"/>
  <c r="AU112" i="21"/>
  <c r="Z112" i="21"/>
  <c r="AU76" i="21"/>
  <c r="Z76" i="21"/>
  <c r="AU180" i="21"/>
  <c r="Z180" i="21"/>
  <c r="AU134" i="21"/>
  <c r="Z134" i="21"/>
  <c r="AU168" i="21"/>
  <c r="Z168" i="21"/>
  <c r="AU149" i="21"/>
  <c r="Z149" i="21"/>
  <c r="AU147" i="21"/>
  <c r="Z147" i="21"/>
  <c r="AU201" i="21"/>
  <c r="Z201" i="21"/>
  <c r="AU56" i="21"/>
  <c r="Z56" i="21"/>
  <c r="AU40" i="21"/>
  <c r="Z40" i="21"/>
  <c r="AU81" i="21"/>
  <c r="Z81" i="21"/>
  <c r="AU188" i="21"/>
  <c r="Z188" i="21"/>
  <c r="AU54" i="21"/>
  <c r="Z54" i="21"/>
  <c r="AU102" i="21"/>
  <c r="Z102" i="21"/>
  <c r="AU171" i="21"/>
  <c r="Z171" i="21"/>
  <c r="AU106" i="21"/>
  <c r="Z106" i="21"/>
  <c r="AU141" i="21"/>
  <c r="Z141" i="21"/>
  <c r="Z178" i="21"/>
  <c r="AU178" i="21"/>
  <c r="AU206" i="21"/>
  <c r="Z206" i="21"/>
  <c r="AU41" i="21"/>
  <c r="Z41" i="21"/>
  <c r="AU161" i="21"/>
  <c r="Z161" i="21"/>
  <c r="Z210" i="21"/>
  <c r="AU210" i="21"/>
  <c r="AU84" i="21"/>
  <c r="Z84" i="21"/>
  <c r="AU96" i="21"/>
  <c r="Z96" i="21"/>
  <c r="AU208" i="21"/>
  <c r="Z208" i="21"/>
  <c r="AU172" i="21"/>
  <c r="Z172" i="21"/>
  <c r="AU163" i="21"/>
  <c r="Z163" i="21"/>
  <c r="AU43" i="21"/>
  <c r="Z43" i="21"/>
  <c r="AU75" i="21"/>
  <c r="Z75" i="21"/>
  <c r="AU131" i="21"/>
  <c r="Z131" i="21"/>
  <c r="AU205" i="21"/>
  <c r="Z205" i="21"/>
  <c r="AU190" i="21"/>
  <c r="Z190" i="21"/>
  <c r="AU148" i="21"/>
  <c r="Z148" i="21"/>
  <c r="AU143" i="21"/>
  <c r="Z143" i="21"/>
  <c r="AU169" i="21"/>
  <c r="Z169" i="21"/>
  <c r="AU166" i="21"/>
  <c r="Z166" i="21"/>
  <c r="AU48" i="21"/>
  <c r="Z48" i="21"/>
  <c r="AU183" i="21"/>
  <c r="Z183" i="21"/>
  <c r="AU63" i="21"/>
  <c r="Z63" i="21"/>
  <c r="AU167" i="21"/>
  <c r="Z167" i="21"/>
  <c r="AU27" i="21"/>
  <c r="Z27" i="21"/>
  <c r="AU164" i="21"/>
  <c r="Z164" i="21"/>
  <c r="AU72" i="21"/>
  <c r="Z72" i="21"/>
  <c r="AU101" i="21"/>
  <c r="Z101" i="21"/>
  <c r="AU65" i="21"/>
  <c r="Z65" i="21"/>
  <c r="AU73" i="21"/>
  <c r="Z73" i="21"/>
  <c r="AU85" i="21"/>
  <c r="Z85" i="21"/>
  <c r="AU80" i="21"/>
  <c r="Z80" i="21"/>
  <c r="AU182" i="21"/>
  <c r="Z182" i="21"/>
  <c r="AU91" i="21"/>
  <c r="Z91" i="21"/>
  <c r="AU62" i="21"/>
  <c r="Z62" i="21"/>
  <c r="AU46" i="21"/>
  <c r="Z46" i="21"/>
  <c r="AU119" i="21"/>
  <c r="Z119" i="21"/>
  <c r="AU193" i="21"/>
  <c r="Z193" i="21"/>
  <c r="AU196" i="21"/>
  <c r="Z196" i="21"/>
  <c r="AU59" i="21"/>
  <c r="Z59" i="21"/>
  <c r="AU25" i="21"/>
  <c r="Z25" i="21"/>
  <c r="AU192" i="21"/>
  <c r="Z192" i="21"/>
  <c r="AU115" i="21"/>
  <c r="Z115" i="21"/>
  <c r="AU17" i="21"/>
  <c r="Z17" i="21"/>
  <c r="AU173" i="21"/>
  <c r="Z173" i="21"/>
  <c r="AU191" i="21"/>
  <c r="Z191" i="21"/>
  <c r="AU120" i="21"/>
  <c r="Z120" i="21"/>
  <c r="AU145" i="21"/>
  <c r="Z145" i="21"/>
  <c r="AU107" i="21"/>
  <c r="Z107" i="21"/>
  <c r="AU142" i="21"/>
  <c r="Z142" i="21"/>
  <c r="AU32" i="21"/>
  <c r="Z32" i="21"/>
  <c r="AU195" i="21"/>
  <c r="Z195" i="21"/>
  <c r="AU36" i="21"/>
  <c r="Z36" i="21"/>
  <c r="AU44" i="21"/>
  <c r="Z44" i="21"/>
  <c r="AU29" i="21"/>
  <c r="Z29" i="21"/>
  <c r="AU121" i="21"/>
  <c r="Z121" i="21"/>
  <c r="AU126" i="21"/>
  <c r="Z126" i="21"/>
  <c r="AU61" i="21"/>
  <c r="Z61" i="21"/>
  <c r="AU118" i="21"/>
  <c r="Z118" i="21"/>
  <c r="AU55" i="21"/>
  <c r="Z55" i="21"/>
  <c r="AU20" i="21"/>
  <c r="Z20" i="21"/>
  <c r="AU152" i="21"/>
  <c r="Z152" i="21"/>
  <c r="AU97" i="21"/>
  <c r="Z97" i="21"/>
  <c r="BB52" i="21"/>
  <c r="AY52" i="21"/>
  <c r="AV52" i="21"/>
  <c r="BB179" i="21"/>
  <c r="AY179" i="21"/>
  <c r="AV179" i="21"/>
  <c r="AY71" i="21"/>
  <c r="BB71" i="21"/>
  <c r="AV71" i="21"/>
  <c r="BB78" i="21"/>
  <c r="AY78" i="21"/>
  <c r="AV78" i="21"/>
  <c r="BB22" i="21"/>
  <c r="AV22" i="21"/>
  <c r="AY22" i="21"/>
  <c r="BB187" i="21"/>
  <c r="AY187" i="21"/>
  <c r="AV187" i="21"/>
  <c r="AU68" i="21"/>
  <c r="Z68" i="21"/>
  <c r="Z98" i="21"/>
  <c r="AU98" i="21"/>
  <c r="AU135" i="21"/>
  <c r="Z135" i="21"/>
  <c r="AU122" i="21"/>
  <c r="Z122" i="21"/>
  <c r="AU18" i="21"/>
  <c r="Z18" i="21"/>
  <c r="AU128" i="21"/>
  <c r="Z128" i="21"/>
  <c r="AU16" i="21"/>
  <c r="Z16" i="21"/>
  <c r="AU104" i="21"/>
  <c r="Z104" i="21"/>
  <c r="AU204" i="21"/>
  <c r="Z204" i="21"/>
  <c r="AU21" i="21"/>
  <c r="Z21" i="21"/>
  <c r="AU113" i="21"/>
  <c r="Z113" i="21"/>
  <c r="AU70" i="21"/>
  <c r="Z70" i="21"/>
  <c r="AU177" i="21"/>
  <c r="Z177" i="21"/>
  <c r="AU53" i="21"/>
  <c r="Z53" i="21"/>
  <c r="AU124" i="21"/>
  <c r="Z124" i="21"/>
  <c r="AU74" i="21"/>
  <c r="Z74" i="21"/>
  <c r="AU203" i="21"/>
  <c r="Z203" i="21"/>
  <c r="AU209" i="21"/>
  <c r="Z209" i="21"/>
  <c r="AU28" i="21"/>
  <c r="Z28" i="21"/>
  <c r="AU15" i="21"/>
  <c r="Z15" i="21"/>
  <c r="AU155" i="21"/>
  <c r="Z155" i="21"/>
  <c r="AU37" i="21"/>
  <c r="Z37" i="21"/>
  <c r="AU117" i="21"/>
  <c r="Z117" i="21"/>
  <c r="AU138" i="21"/>
  <c r="Z138" i="21"/>
  <c r="AU198" i="21"/>
  <c r="Z198" i="21"/>
  <c r="AU92" i="21"/>
  <c r="Z92" i="21"/>
  <c r="AU200" i="21"/>
  <c r="Z200" i="21"/>
  <c r="AU151" i="21"/>
  <c r="Z151" i="21"/>
  <c r="Z130" i="21"/>
  <c r="AU130" i="21"/>
  <c r="AU213" i="21"/>
  <c r="Z213" i="21"/>
  <c r="AU60" i="21"/>
  <c r="Z60" i="21"/>
  <c r="AU93" i="21"/>
  <c r="Z93" i="21"/>
  <c r="AU144" i="21"/>
  <c r="Z144" i="21"/>
  <c r="AU90" i="21"/>
  <c r="Z90" i="21"/>
  <c r="AU159" i="21"/>
  <c r="Z159" i="21"/>
  <c r="Z50" i="21"/>
  <c r="AU50" i="21"/>
  <c r="AU58" i="21"/>
  <c r="Z58" i="21"/>
  <c r="AU99" i="21"/>
  <c r="Z99" i="21"/>
  <c r="AU156" i="21"/>
  <c r="Z156" i="21"/>
  <c r="AU127" i="21"/>
  <c r="Z127" i="21"/>
  <c r="AU95" i="21"/>
  <c r="Z95" i="21"/>
  <c r="AU45" i="21"/>
  <c r="Z45" i="21"/>
  <c r="AU184" i="21"/>
  <c r="Z184" i="21"/>
  <c r="AU83" i="21"/>
  <c r="Z83" i="21"/>
  <c r="AU110" i="21"/>
  <c r="Z110" i="21"/>
  <c r="AU94" i="21"/>
  <c r="Z94" i="21"/>
  <c r="AU150" i="21"/>
  <c r="Z150" i="21"/>
  <c r="AU202" i="21"/>
  <c r="Z202" i="21"/>
  <c r="AU109" i="21"/>
  <c r="Z109" i="21"/>
  <c r="AU197" i="21"/>
  <c r="Z197" i="21"/>
  <c r="AU176" i="21"/>
  <c r="Z176" i="21"/>
  <c r="AU140" i="21"/>
  <c r="Z140" i="21"/>
  <c r="AU185" i="21"/>
  <c r="Z185" i="21"/>
  <c r="Z34" i="21"/>
  <c r="AU34" i="21"/>
  <c r="AU105" i="21"/>
  <c r="Z105" i="21"/>
  <c r="AU154" i="21"/>
  <c r="Z154" i="21"/>
  <c r="AU30" i="21"/>
  <c r="Z30" i="21"/>
  <c r="AU170" i="21"/>
  <c r="Z170" i="21"/>
  <c r="AU14" i="21"/>
  <c r="Z14" i="21"/>
  <c r="AU123" i="21"/>
  <c r="Z123" i="21"/>
  <c r="AU214" i="21"/>
  <c r="Z214" i="21"/>
  <c r="AU139" i="21"/>
  <c r="Z139" i="21"/>
  <c r="AU38" i="21"/>
  <c r="Z38" i="21"/>
  <c r="AU103" i="21"/>
  <c r="Z103" i="21"/>
  <c r="AU13" i="21"/>
  <c r="Z13" i="21"/>
  <c r="AU12" i="21"/>
  <c r="Z12" i="21"/>
  <c r="AU160" i="21"/>
  <c r="Z160" i="21"/>
  <c r="AU100" i="21"/>
  <c r="Z100" i="21"/>
  <c r="AU47" i="21"/>
  <c r="Z47" i="21"/>
  <c r="AU77" i="21"/>
  <c r="Z77" i="21"/>
  <c r="AU129" i="21"/>
  <c r="Z129" i="21"/>
  <c r="AU132" i="21"/>
  <c r="Z132" i="21"/>
  <c r="AU51" i="21"/>
  <c r="Z51" i="21"/>
  <c r="AU111" i="21"/>
  <c r="Z111" i="21"/>
  <c r="Z162" i="21"/>
  <c r="AU162" i="21"/>
  <c r="AU165" i="21"/>
  <c r="Z165" i="21"/>
  <c r="AU175" i="21"/>
  <c r="Z175" i="21"/>
  <c r="AU33" i="21"/>
  <c r="Z33" i="21"/>
  <c r="AU153" i="21"/>
  <c r="Z153" i="21"/>
  <c r="AU215" i="21"/>
  <c r="Z215" i="21"/>
  <c r="AU67" i="21"/>
  <c r="Z67" i="21"/>
  <c r="AU116" i="21"/>
  <c r="Z116" i="21"/>
  <c r="AU11" i="21"/>
  <c r="Y216" i="21"/>
  <c r="AP57" i="21" s="1"/>
  <c r="Z11" i="21"/>
  <c r="AU87" i="21"/>
  <c r="Z87" i="21"/>
  <c r="AU212" i="21"/>
  <c r="Z212" i="21"/>
  <c r="AU79" i="21"/>
  <c r="Z79" i="21"/>
  <c r="AU89" i="21"/>
  <c r="Z89" i="21"/>
  <c r="AU64" i="21"/>
  <c r="Z64" i="21"/>
  <c r="AU69" i="21"/>
  <c r="Z69" i="21"/>
  <c r="Z146" i="21"/>
  <c r="AU146" i="21"/>
  <c r="AU49" i="21"/>
  <c r="Z49" i="21"/>
  <c r="AU39" i="21"/>
  <c r="Z39" i="21"/>
  <c r="AU199" i="21"/>
  <c r="Z199" i="21"/>
  <c r="AU181" i="21"/>
  <c r="Z181" i="21"/>
  <c r="AU157" i="21"/>
  <c r="Z157" i="21"/>
  <c r="AU86" i="21"/>
  <c r="Z86" i="21"/>
  <c r="AY31" i="21"/>
  <c r="BB31" i="21"/>
  <c r="AV31" i="21"/>
  <c r="BB136" i="21"/>
  <c r="AV136" i="21"/>
  <c r="AY136" i="21"/>
  <c r="AY35" i="21"/>
  <c r="BB35" i="21"/>
  <c r="AV35" i="21"/>
  <c r="AP51" i="21" l="1"/>
  <c r="AQ51" i="21" s="1"/>
  <c r="AP181" i="21"/>
  <c r="AP44" i="21"/>
  <c r="AR44" i="21" s="1"/>
  <c r="AP170" i="21"/>
  <c r="AQ170" i="21" s="1"/>
  <c r="AP30" i="21"/>
  <c r="AR30" i="21" s="1"/>
  <c r="AP131" i="21"/>
  <c r="AR131" i="21" s="1"/>
  <c r="AP75" i="21"/>
  <c r="AR75" i="21" s="1"/>
  <c r="AP199" i="21"/>
  <c r="AP116" i="21"/>
  <c r="AP67" i="21"/>
  <c r="AP215" i="21"/>
  <c r="AP13" i="21"/>
  <c r="AQ13" i="21" s="1"/>
  <c r="AP103" i="21"/>
  <c r="AP185" i="21"/>
  <c r="AP90" i="21"/>
  <c r="AP144" i="21"/>
  <c r="AP37" i="21"/>
  <c r="AP155" i="21"/>
  <c r="AP204" i="21"/>
  <c r="AP152" i="21"/>
  <c r="AR152" i="21" s="1"/>
  <c r="AP191" i="21"/>
  <c r="AP73" i="21"/>
  <c r="AP40" i="21"/>
  <c r="AP56" i="21"/>
  <c r="AP26" i="21"/>
  <c r="AP42" i="21"/>
  <c r="V8" i="21"/>
  <c r="V2" i="21" s="1"/>
  <c r="AP109" i="21"/>
  <c r="AR109" i="21" s="1"/>
  <c r="AP130" i="21"/>
  <c r="AR130" i="21" s="1"/>
  <c r="AP151" i="21"/>
  <c r="AP203" i="21"/>
  <c r="AP192" i="21"/>
  <c r="AQ192" i="21" s="1"/>
  <c r="AP164" i="21"/>
  <c r="AR164" i="21" s="1"/>
  <c r="AP108" i="21"/>
  <c r="AP175" i="21"/>
  <c r="AP95" i="21"/>
  <c r="AP177" i="21"/>
  <c r="AP70" i="21"/>
  <c r="AP98" i="21"/>
  <c r="AP118" i="21"/>
  <c r="AP61" i="21"/>
  <c r="AP193" i="21"/>
  <c r="AP119" i="21"/>
  <c r="AP143" i="21"/>
  <c r="AP206" i="21"/>
  <c r="AP178" i="21"/>
  <c r="AQ178" i="21" s="1"/>
  <c r="AP54" i="21"/>
  <c r="AQ54" i="21" s="1"/>
  <c r="AP149" i="21"/>
  <c r="AP23" i="21"/>
  <c r="AR23" i="21" s="1"/>
  <c r="AY140" i="21"/>
  <c r="AV140" i="21"/>
  <c r="BB140" i="21"/>
  <c r="BB93" i="21"/>
  <c r="AY93" i="21"/>
  <c r="AV93" i="21"/>
  <c r="AY15" i="21"/>
  <c r="BB15" i="21"/>
  <c r="AV15" i="21"/>
  <c r="AY104" i="21"/>
  <c r="AV104" i="21"/>
  <c r="BB104" i="21"/>
  <c r="BB122" i="21"/>
  <c r="AY122" i="21"/>
  <c r="AV122" i="21"/>
  <c r="AY20" i="21"/>
  <c r="BB20" i="21"/>
  <c r="AV20" i="21"/>
  <c r="BB173" i="21"/>
  <c r="AY173" i="21"/>
  <c r="AV173" i="21"/>
  <c r="BB65" i="21"/>
  <c r="AY65" i="21"/>
  <c r="AV65" i="21"/>
  <c r="AY208" i="21"/>
  <c r="AV208" i="21"/>
  <c r="BB208" i="21"/>
  <c r="BB161" i="21"/>
  <c r="AV161" i="21"/>
  <c r="AY161" i="21"/>
  <c r="BB76" i="21"/>
  <c r="AV76" i="21"/>
  <c r="AY76" i="21"/>
  <c r="AY123" i="21"/>
  <c r="BB123" i="21"/>
  <c r="AV123" i="21"/>
  <c r="BB202" i="21"/>
  <c r="AY202" i="21"/>
  <c r="AV202" i="21"/>
  <c r="AY83" i="21"/>
  <c r="BB83" i="21"/>
  <c r="AV83" i="21"/>
  <c r="BB74" i="21"/>
  <c r="AV74" i="21"/>
  <c r="AY74" i="21"/>
  <c r="BB25" i="21"/>
  <c r="AY25" i="21"/>
  <c r="AV25" i="21"/>
  <c r="AY91" i="21"/>
  <c r="BB91" i="21"/>
  <c r="AV91" i="21"/>
  <c r="AY27" i="21"/>
  <c r="BB27" i="21"/>
  <c r="AV27" i="21"/>
  <c r="AY48" i="21"/>
  <c r="AV48" i="21"/>
  <c r="BB48" i="21"/>
  <c r="BB210" i="21"/>
  <c r="AY210" i="21"/>
  <c r="AV210" i="21"/>
  <c r="BB88" i="21"/>
  <c r="AV88" i="21"/>
  <c r="AY88" i="21"/>
  <c r="BB125" i="21"/>
  <c r="AY125" i="21"/>
  <c r="AV125" i="21"/>
  <c r="BB146" i="21"/>
  <c r="AY146" i="21"/>
  <c r="AV146" i="21"/>
  <c r="BB165" i="21"/>
  <c r="AV165" i="21"/>
  <c r="AY165" i="21"/>
  <c r="BB34" i="21"/>
  <c r="AV34" i="21"/>
  <c r="AY34" i="21"/>
  <c r="AY127" i="21"/>
  <c r="BB127" i="21"/>
  <c r="AV127" i="21"/>
  <c r="BB138" i="21"/>
  <c r="AY138" i="21"/>
  <c r="AV138" i="21"/>
  <c r="BB18" i="21"/>
  <c r="AY18" i="21"/>
  <c r="AV18" i="21"/>
  <c r="BB126" i="21"/>
  <c r="AY126" i="21"/>
  <c r="AV126" i="21"/>
  <c r="BB148" i="21"/>
  <c r="AY148" i="21"/>
  <c r="AV148" i="21"/>
  <c r="AY172" i="21"/>
  <c r="BB172" i="21"/>
  <c r="AV172" i="21"/>
  <c r="BB141" i="21"/>
  <c r="AY141" i="21"/>
  <c r="AV141" i="21"/>
  <c r="AY168" i="21"/>
  <c r="AV168" i="21"/>
  <c r="BB168" i="21"/>
  <c r="AY112" i="21"/>
  <c r="AV112" i="21"/>
  <c r="BB112" i="21"/>
  <c r="BB186" i="21"/>
  <c r="AY186" i="21"/>
  <c r="AV186" i="21"/>
  <c r="AQ75" i="21"/>
  <c r="BB69" i="21"/>
  <c r="AY69" i="21"/>
  <c r="AV69" i="21"/>
  <c r="BB212" i="21"/>
  <c r="AY212" i="21"/>
  <c r="AV212" i="21"/>
  <c r="AQ57" i="21"/>
  <c r="AR57" i="21"/>
  <c r="BB132" i="21"/>
  <c r="AY132" i="21"/>
  <c r="AV132" i="21"/>
  <c r="BB100" i="21"/>
  <c r="AY100" i="21"/>
  <c r="AV100" i="21"/>
  <c r="BB154" i="21"/>
  <c r="AV154" i="21"/>
  <c r="AY154" i="21"/>
  <c r="BB68" i="21"/>
  <c r="AY68" i="21"/>
  <c r="AV68" i="21"/>
  <c r="BB36" i="21"/>
  <c r="AY36" i="21"/>
  <c r="AV36" i="21"/>
  <c r="AY107" i="21"/>
  <c r="BB107" i="21"/>
  <c r="AV107" i="21"/>
  <c r="BB182" i="21"/>
  <c r="AV182" i="21"/>
  <c r="AY182" i="21"/>
  <c r="BB183" i="21"/>
  <c r="AY183" i="21"/>
  <c r="AV183" i="21"/>
  <c r="AP157" i="21"/>
  <c r="BB181" i="21"/>
  <c r="AV181" i="21"/>
  <c r="AY181" i="21"/>
  <c r="AP49" i="21"/>
  <c r="AP89" i="21"/>
  <c r="AY79" i="21"/>
  <c r="BB79" i="21"/>
  <c r="AV79" i="21"/>
  <c r="AP11" i="21"/>
  <c r="AY67" i="21"/>
  <c r="BB67" i="21"/>
  <c r="AV67" i="21"/>
  <c r="AP33" i="21"/>
  <c r="BB175" i="21"/>
  <c r="AY175" i="21"/>
  <c r="AV175" i="21"/>
  <c r="AP162" i="21"/>
  <c r="AP111" i="21"/>
  <c r="AY51" i="21"/>
  <c r="BB51" i="21"/>
  <c r="AV51" i="21"/>
  <c r="AP77" i="21"/>
  <c r="AY47" i="21"/>
  <c r="BB47" i="21"/>
  <c r="AV47" i="21"/>
  <c r="AP12" i="21"/>
  <c r="BB13" i="21"/>
  <c r="AY13" i="21"/>
  <c r="AV13" i="21"/>
  <c r="AP139" i="21"/>
  <c r="BB214" i="21"/>
  <c r="AV214" i="21"/>
  <c r="AY214" i="21"/>
  <c r="BB30" i="21"/>
  <c r="AY30" i="21"/>
  <c r="AV30" i="21"/>
  <c r="BB185" i="21"/>
  <c r="AY185" i="21"/>
  <c r="AV185" i="21"/>
  <c r="AP197" i="21"/>
  <c r="BB109" i="21"/>
  <c r="AY109" i="21"/>
  <c r="AV109" i="21"/>
  <c r="AP150" i="21"/>
  <c r="AP94" i="21"/>
  <c r="BB110" i="21"/>
  <c r="AY110" i="21"/>
  <c r="AV110" i="21"/>
  <c r="AP45" i="21"/>
  <c r="AY95" i="21"/>
  <c r="BB95" i="21"/>
  <c r="AV95" i="21"/>
  <c r="AP99" i="21"/>
  <c r="BB58" i="21"/>
  <c r="AY58" i="21"/>
  <c r="AV58" i="21"/>
  <c r="AV144" i="21"/>
  <c r="BB144" i="21"/>
  <c r="AY144" i="21"/>
  <c r="AP213" i="21"/>
  <c r="BB92" i="21"/>
  <c r="AY92" i="21"/>
  <c r="AV92" i="21"/>
  <c r="BB198" i="21"/>
  <c r="AV198" i="21"/>
  <c r="AY198" i="21"/>
  <c r="BB155" i="21"/>
  <c r="AV155" i="21"/>
  <c r="AY155" i="21"/>
  <c r="AP209" i="21"/>
  <c r="BB203" i="21"/>
  <c r="AY203" i="21"/>
  <c r="AV203" i="21"/>
  <c r="AP53" i="21"/>
  <c r="BB177" i="21"/>
  <c r="AV177" i="21"/>
  <c r="AY177" i="21"/>
  <c r="AP21" i="21"/>
  <c r="AY204" i="21"/>
  <c r="AV204" i="21"/>
  <c r="BB204" i="21"/>
  <c r="AP128" i="21"/>
  <c r="AP18" i="21"/>
  <c r="BB98" i="21"/>
  <c r="AV98" i="21"/>
  <c r="AY98" i="21"/>
  <c r="AP68" i="21"/>
  <c r="AP97" i="21"/>
  <c r="AY152" i="21"/>
  <c r="BB152" i="21"/>
  <c r="AV152" i="21"/>
  <c r="BB61" i="21"/>
  <c r="AY61" i="21"/>
  <c r="AV61" i="21"/>
  <c r="AP29" i="21"/>
  <c r="BB44" i="21"/>
  <c r="AV44" i="21"/>
  <c r="AY44" i="21"/>
  <c r="AP32" i="21"/>
  <c r="BB142" i="21"/>
  <c r="AY142" i="21"/>
  <c r="AV142" i="21"/>
  <c r="AP120" i="21"/>
  <c r="BB191" i="21"/>
  <c r="AY191" i="21"/>
  <c r="AV191" i="21"/>
  <c r="AP115" i="21"/>
  <c r="AY192" i="21"/>
  <c r="BB192" i="21"/>
  <c r="AV192" i="21"/>
  <c r="AP196" i="21"/>
  <c r="BB193" i="21"/>
  <c r="AV193" i="21"/>
  <c r="AY193" i="21"/>
  <c r="AP62" i="21"/>
  <c r="AP91" i="21"/>
  <c r="AP85" i="21"/>
  <c r="BB73" i="21"/>
  <c r="AY73" i="21"/>
  <c r="AV73" i="21"/>
  <c r="AY72" i="21"/>
  <c r="BB72" i="21"/>
  <c r="AV72" i="21"/>
  <c r="BB164" i="21"/>
  <c r="AY164" i="21"/>
  <c r="AV164" i="21"/>
  <c r="AP63" i="21"/>
  <c r="AP183" i="21"/>
  <c r="AP166" i="21"/>
  <c r="AP169" i="21"/>
  <c r="BB143" i="21"/>
  <c r="AY143" i="21"/>
  <c r="AV143" i="21"/>
  <c r="AP190" i="21"/>
  <c r="AP205" i="21"/>
  <c r="BB131" i="21"/>
  <c r="AV131" i="21"/>
  <c r="AY131" i="21"/>
  <c r="AP163" i="21"/>
  <c r="AP172" i="21"/>
  <c r="BB84" i="21"/>
  <c r="AY84" i="21"/>
  <c r="AV84" i="21"/>
  <c r="AP106" i="21"/>
  <c r="AP171" i="21"/>
  <c r="BB102" i="21"/>
  <c r="AY102" i="21"/>
  <c r="AV102" i="21"/>
  <c r="AP81" i="21"/>
  <c r="AY40" i="21"/>
  <c r="BB40" i="21"/>
  <c r="AV40" i="21"/>
  <c r="AP147" i="21"/>
  <c r="BB149" i="21"/>
  <c r="AV149" i="21"/>
  <c r="AY149" i="21"/>
  <c r="AP134" i="21"/>
  <c r="AP180" i="21"/>
  <c r="AP76" i="21"/>
  <c r="AP88" i="21"/>
  <c r="AP174" i="21"/>
  <c r="AP211" i="21"/>
  <c r="AP24" i="21"/>
  <c r="BB108" i="21"/>
  <c r="AV108" i="21"/>
  <c r="AY108" i="21"/>
  <c r="BB66" i="21"/>
  <c r="AV66" i="21"/>
  <c r="AY66" i="21"/>
  <c r="AP207" i="21"/>
  <c r="AY23" i="21"/>
  <c r="BB23" i="21"/>
  <c r="AV23" i="21"/>
  <c r="BB86" i="21"/>
  <c r="AY86" i="21"/>
  <c r="AV86" i="21"/>
  <c r="BB157" i="21"/>
  <c r="AY157" i="21"/>
  <c r="AV157" i="21"/>
  <c r="AY39" i="21"/>
  <c r="BB39" i="21"/>
  <c r="AV39" i="21"/>
  <c r="BB49" i="21"/>
  <c r="AY49" i="21"/>
  <c r="AV49" i="21"/>
  <c r="AV64" i="21"/>
  <c r="BB64" i="21"/>
  <c r="AY64" i="21"/>
  <c r="BB89" i="21"/>
  <c r="AY89" i="21"/>
  <c r="AV89" i="21"/>
  <c r="AY87" i="21"/>
  <c r="BB87" i="21"/>
  <c r="AV87" i="21"/>
  <c r="AP133" i="21"/>
  <c r="AP82" i="21"/>
  <c r="AP71" i="21"/>
  <c r="AP35" i="21"/>
  <c r="AP136" i="21"/>
  <c r="AP158" i="21"/>
  <c r="AP52" i="21"/>
  <c r="AP187" i="21"/>
  <c r="AP31" i="21"/>
  <c r="AP78" i="21"/>
  <c r="AP179" i="21"/>
  <c r="AP22" i="21"/>
  <c r="BB116" i="21"/>
  <c r="AY116" i="21"/>
  <c r="AV116" i="21"/>
  <c r="AP153" i="21"/>
  <c r="BB33" i="21"/>
  <c r="AY33" i="21"/>
  <c r="AV33" i="21"/>
  <c r="BB162" i="21"/>
  <c r="AY162" i="21"/>
  <c r="AV162" i="21"/>
  <c r="AY111" i="21"/>
  <c r="BB111" i="21"/>
  <c r="AV111" i="21"/>
  <c r="AP129" i="21"/>
  <c r="BB77" i="21"/>
  <c r="AY77" i="21"/>
  <c r="AV77" i="21"/>
  <c r="AP100" i="21"/>
  <c r="AP160" i="21"/>
  <c r="AY12" i="21"/>
  <c r="BB12" i="21"/>
  <c r="AV12" i="21"/>
  <c r="BB38" i="21"/>
  <c r="AY38" i="21"/>
  <c r="AV38" i="21"/>
  <c r="BB139" i="21"/>
  <c r="AV139" i="21"/>
  <c r="AY139" i="21"/>
  <c r="AP14" i="21"/>
  <c r="BB170" i="21"/>
  <c r="AY170" i="21"/>
  <c r="AV170" i="21"/>
  <c r="AP154" i="21"/>
  <c r="AP105" i="21"/>
  <c r="AP34" i="21"/>
  <c r="AP176" i="21"/>
  <c r="BB197" i="21"/>
  <c r="AV197" i="21"/>
  <c r="AY197" i="21"/>
  <c r="AP202" i="21"/>
  <c r="BB94" i="21"/>
  <c r="AY94" i="21"/>
  <c r="AV94" i="21"/>
  <c r="AP184" i="21"/>
  <c r="BB45" i="21"/>
  <c r="AY45" i="21"/>
  <c r="AV45" i="21"/>
  <c r="AY156" i="21"/>
  <c r="BB156" i="21"/>
  <c r="AV156" i="21"/>
  <c r="AY99" i="21"/>
  <c r="BB99" i="21"/>
  <c r="AV99" i="21"/>
  <c r="AP50" i="21"/>
  <c r="AP159" i="21"/>
  <c r="BB90" i="21"/>
  <c r="AY90" i="21"/>
  <c r="AV90" i="21"/>
  <c r="BB60" i="21"/>
  <c r="AY60" i="21"/>
  <c r="AV60" i="21"/>
  <c r="BB213" i="21"/>
  <c r="AV213" i="21"/>
  <c r="AY213" i="21"/>
  <c r="AP200" i="21"/>
  <c r="AP92" i="21"/>
  <c r="AP138" i="21"/>
  <c r="AP117" i="21"/>
  <c r="BB37" i="21"/>
  <c r="AY37" i="21"/>
  <c r="AV37" i="21"/>
  <c r="AP15" i="21"/>
  <c r="AP28" i="21"/>
  <c r="BB209" i="21"/>
  <c r="AV209" i="21"/>
  <c r="AY209" i="21"/>
  <c r="AP74" i="21"/>
  <c r="AP124" i="21"/>
  <c r="BB53" i="21"/>
  <c r="AY53" i="21"/>
  <c r="AV53" i="21"/>
  <c r="AP113" i="21"/>
  <c r="BB21" i="21"/>
  <c r="AY21" i="21"/>
  <c r="AV21" i="21"/>
  <c r="AP16" i="21"/>
  <c r="BB128" i="21"/>
  <c r="AV128" i="21"/>
  <c r="AY128" i="21"/>
  <c r="AP122" i="21"/>
  <c r="BB135" i="21"/>
  <c r="AV135" i="21"/>
  <c r="AY135" i="21"/>
  <c r="BB97" i="21"/>
  <c r="AY97" i="21"/>
  <c r="AV97" i="21"/>
  <c r="AP55" i="21"/>
  <c r="BB118" i="21"/>
  <c r="AY118" i="21"/>
  <c r="AV118" i="21"/>
  <c r="AP126" i="21"/>
  <c r="AP121" i="21"/>
  <c r="BB29" i="21"/>
  <c r="AY29" i="21"/>
  <c r="AV29" i="21"/>
  <c r="AP195" i="21"/>
  <c r="AV32" i="21"/>
  <c r="BB32" i="21"/>
  <c r="AY32" i="21"/>
  <c r="AP145" i="21"/>
  <c r="BB120" i="21"/>
  <c r="AV120" i="21"/>
  <c r="AY120" i="21"/>
  <c r="AP17" i="21"/>
  <c r="AY115" i="21"/>
  <c r="BB115" i="21"/>
  <c r="AV115" i="21"/>
  <c r="AY59" i="21"/>
  <c r="BB59" i="21"/>
  <c r="AV59" i="21"/>
  <c r="BB196" i="21"/>
  <c r="AY196" i="21"/>
  <c r="AV196" i="21"/>
  <c r="AP46" i="21"/>
  <c r="BB62" i="21"/>
  <c r="AY62" i="21"/>
  <c r="AV62" i="21"/>
  <c r="AP182" i="21"/>
  <c r="AY80" i="21"/>
  <c r="AV80" i="21"/>
  <c r="BB80" i="21"/>
  <c r="BB85" i="21"/>
  <c r="AY85" i="21"/>
  <c r="AV85" i="21"/>
  <c r="AP101" i="21"/>
  <c r="AP72" i="21"/>
  <c r="BB167" i="21"/>
  <c r="AY167" i="21"/>
  <c r="AV167" i="21"/>
  <c r="AY63" i="21"/>
  <c r="BB63" i="21"/>
  <c r="AV63" i="21"/>
  <c r="BB169" i="21"/>
  <c r="AY169" i="21"/>
  <c r="AV169" i="21"/>
  <c r="BB205" i="21"/>
  <c r="AY205" i="21"/>
  <c r="AV205" i="21"/>
  <c r="AP43" i="21"/>
  <c r="BB163" i="21"/>
  <c r="AY163" i="21"/>
  <c r="AV163" i="21"/>
  <c r="AV96" i="21"/>
  <c r="BB96" i="21"/>
  <c r="AY96" i="21"/>
  <c r="AP84" i="21"/>
  <c r="AP41" i="21"/>
  <c r="BB206" i="21"/>
  <c r="AY206" i="21"/>
  <c r="AV206" i="21"/>
  <c r="BB171" i="21"/>
  <c r="AV171" i="21"/>
  <c r="AY171" i="21"/>
  <c r="AP188" i="21"/>
  <c r="BB81" i="21"/>
  <c r="AY81" i="21"/>
  <c r="AV81" i="21"/>
  <c r="AP201" i="21"/>
  <c r="BB147" i="21"/>
  <c r="AV147" i="21"/>
  <c r="AY147" i="21"/>
  <c r="BB180" i="21"/>
  <c r="AY180" i="21"/>
  <c r="AV180" i="21"/>
  <c r="AP189" i="21"/>
  <c r="BB26" i="21"/>
  <c r="AY26" i="21"/>
  <c r="AV26" i="21"/>
  <c r="BB114" i="21"/>
  <c r="AY114" i="21"/>
  <c r="AV114" i="21"/>
  <c r="BB211" i="21"/>
  <c r="AY211" i="21"/>
  <c r="AV211" i="21"/>
  <c r="AP194" i="21"/>
  <c r="AP137" i="21"/>
  <c r="AY24" i="21"/>
  <c r="BB24" i="21"/>
  <c r="AV24" i="21"/>
  <c r="AP66" i="21"/>
  <c r="BB207" i="21"/>
  <c r="AY207" i="21"/>
  <c r="AV207" i="21"/>
  <c r="AP186" i="21"/>
  <c r="AP19" i="21"/>
  <c r="BB57" i="21"/>
  <c r="AY57" i="21"/>
  <c r="AV57" i="21"/>
  <c r="AP86" i="21"/>
  <c r="BB199" i="21"/>
  <c r="AY199" i="21"/>
  <c r="AV199" i="21"/>
  <c r="AP39" i="21"/>
  <c r="AP146" i="21"/>
  <c r="AP69" i="21"/>
  <c r="AP64" i="21"/>
  <c r="AP79" i="21"/>
  <c r="AP212" i="21"/>
  <c r="AP87" i="21"/>
  <c r="AY11" i="21"/>
  <c r="BB11" i="21"/>
  <c r="AV11" i="21"/>
  <c r="BB215" i="21"/>
  <c r="AY215" i="21"/>
  <c r="AV215" i="21"/>
  <c r="BB153" i="21"/>
  <c r="AY153" i="21"/>
  <c r="AV153" i="21"/>
  <c r="AP165" i="21"/>
  <c r="AP132" i="21"/>
  <c r="BB129" i="21"/>
  <c r="AY129" i="21"/>
  <c r="AV129" i="21"/>
  <c r="AP47" i="21"/>
  <c r="AY160" i="21"/>
  <c r="AV160" i="21"/>
  <c r="BB160" i="21"/>
  <c r="AY103" i="21"/>
  <c r="BB103" i="21"/>
  <c r="AV103" i="21"/>
  <c r="AP38" i="21"/>
  <c r="AP214" i="21"/>
  <c r="AP123" i="21"/>
  <c r="BB14" i="21"/>
  <c r="AY14" i="21"/>
  <c r="AV14" i="21"/>
  <c r="BB105" i="21"/>
  <c r="AY105" i="21"/>
  <c r="AV105" i="21"/>
  <c r="AP140" i="21"/>
  <c r="AY176" i="21"/>
  <c r="AV176" i="21"/>
  <c r="BB176" i="21"/>
  <c r="BB150" i="21"/>
  <c r="AV150" i="21"/>
  <c r="AY150" i="21"/>
  <c r="AP110" i="21"/>
  <c r="AP83" i="21"/>
  <c r="AY184" i="21"/>
  <c r="AV184" i="21"/>
  <c r="BB184" i="21"/>
  <c r="AP127" i="21"/>
  <c r="AP156" i="21"/>
  <c r="AP58" i="21"/>
  <c r="BB50" i="21"/>
  <c r="AY50" i="21"/>
  <c r="AV50" i="21"/>
  <c r="BB159" i="21"/>
  <c r="AV159" i="21"/>
  <c r="AY159" i="21"/>
  <c r="AP93" i="21"/>
  <c r="AP60" i="21"/>
  <c r="BB130" i="21"/>
  <c r="AV130" i="21"/>
  <c r="AY130" i="21"/>
  <c r="BB151" i="21"/>
  <c r="AV151" i="21"/>
  <c r="AY151" i="21"/>
  <c r="AY200" i="21"/>
  <c r="AV200" i="21"/>
  <c r="BB200" i="21"/>
  <c r="AP198" i="21"/>
  <c r="BB117" i="21"/>
  <c r="AY117" i="21"/>
  <c r="AV117" i="21"/>
  <c r="BB28" i="21"/>
  <c r="AY28" i="21"/>
  <c r="AV28" i="21"/>
  <c r="AY124" i="21"/>
  <c r="AV124" i="21"/>
  <c r="BB124" i="21"/>
  <c r="BB70" i="21"/>
  <c r="AY70" i="21"/>
  <c r="AV70" i="21"/>
  <c r="BB113" i="21"/>
  <c r="AY113" i="21"/>
  <c r="AV113" i="21"/>
  <c r="AP104" i="21"/>
  <c r="AY16" i="21"/>
  <c r="BB16" i="21"/>
  <c r="AV16" i="21"/>
  <c r="AP135" i="21"/>
  <c r="AP20" i="21"/>
  <c r="AY55" i="21"/>
  <c r="BB55" i="21"/>
  <c r="AV55" i="21"/>
  <c r="BB121" i="21"/>
  <c r="AY121" i="21"/>
  <c r="AV121" i="21"/>
  <c r="AP36" i="21"/>
  <c r="BB195" i="21"/>
  <c r="AY195" i="21"/>
  <c r="AV195" i="21"/>
  <c r="AP142" i="21"/>
  <c r="AP107" i="21"/>
  <c r="BB145" i="21"/>
  <c r="AY145" i="21"/>
  <c r="AV145" i="21"/>
  <c r="AP173" i="21"/>
  <c r="BB17" i="21"/>
  <c r="AY17" i="21"/>
  <c r="AV17" i="21"/>
  <c r="AP25" i="21"/>
  <c r="AP59" i="21"/>
  <c r="AY119" i="21"/>
  <c r="BB119" i="21"/>
  <c r="AV119" i="21"/>
  <c r="BB46" i="21"/>
  <c r="AY46" i="21"/>
  <c r="AV46" i="21"/>
  <c r="AP80" i="21"/>
  <c r="AP65" i="21"/>
  <c r="BB101" i="21"/>
  <c r="AY101" i="21"/>
  <c r="AV101" i="21"/>
  <c r="AP27" i="21"/>
  <c r="AP167" i="21"/>
  <c r="AP48" i="21"/>
  <c r="BB166" i="21"/>
  <c r="AV166" i="21"/>
  <c r="AY166" i="21"/>
  <c r="AP148" i="21"/>
  <c r="BB190" i="21"/>
  <c r="AY190" i="21"/>
  <c r="AV190" i="21"/>
  <c r="AY75" i="21"/>
  <c r="BB75" i="21"/>
  <c r="AV75" i="21"/>
  <c r="AY43" i="21"/>
  <c r="BB43" i="21"/>
  <c r="AV43" i="21"/>
  <c r="AP208" i="21"/>
  <c r="AP96" i="21"/>
  <c r="AP210" i="21"/>
  <c r="AP161" i="21"/>
  <c r="BB41" i="21"/>
  <c r="AY41" i="21"/>
  <c r="AV41" i="21"/>
  <c r="BB178" i="21"/>
  <c r="AY178" i="21"/>
  <c r="AV178" i="21"/>
  <c r="AP141" i="21"/>
  <c r="BB106" i="21"/>
  <c r="AV106" i="21"/>
  <c r="AY106" i="21"/>
  <c r="AP102" i="21"/>
  <c r="BB54" i="21"/>
  <c r="AY54" i="21"/>
  <c r="AV54" i="21"/>
  <c r="AY188" i="21"/>
  <c r="AV188" i="21"/>
  <c r="BB188" i="21"/>
  <c r="BB56" i="21"/>
  <c r="AV56" i="21"/>
  <c r="AY56" i="21"/>
  <c r="BB201" i="21"/>
  <c r="AY201" i="21"/>
  <c r="AV201" i="21"/>
  <c r="AP168" i="21"/>
  <c r="BB134" i="21"/>
  <c r="AY134" i="21"/>
  <c r="AV134" i="21"/>
  <c r="AP112" i="21"/>
  <c r="BB189" i="21"/>
  <c r="AY189" i="21"/>
  <c r="AV189" i="21"/>
  <c r="AP114" i="21"/>
  <c r="BB174" i="21"/>
  <c r="AY174" i="21"/>
  <c r="AV174" i="21"/>
  <c r="BB42" i="21"/>
  <c r="AV42" i="21"/>
  <c r="AY42" i="21"/>
  <c r="BB194" i="21"/>
  <c r="AY194" i="21"/>
  <c r="AV194" i="21"/>
  <c r="BB137" i="21"/>
  <c r="AY137" i="21"/>
  <c r="AV137" i="21"/>
  <c r="AP125" i="21"/>
  <c r="AY19" i="21"/>
  <c r="BB19" i="21"/>
  <c r="AV19" i="21"/>
  <c r="AX216" i="21"/>
  <c r="AW216" i="21"/>
  <c r="AR178" i="21" l="1"/>
  <c r="AQ44" i="21"/>
  <c r="AQ23" i="21"/>
  <c r="AQ130" i="21"/>
  <c r="AQ152" i="21"/>
  <c r="AQ131" i="21"/>
  <c r="AR192" i="21"/>
  <c r="AR170" i="21"/>
  <c r="AV216" i="21"/>
  <c r="V5" i="21" s="1"/>
  <c r="AR13" i="21"/>
  <c r="BB216" i="21"/>
  <c r="V4" i="21" s="1"/>
  <c r="AR51" i="21"/>
  <c r="AR199" i="21"/>
  <c r="AQ199" i="21"/>
  <c r="AQ30" i="21"/>
  <c r="AY216" i="21"/>
  <c r="V3" i="21" s="1"/>
  <c r="AQ109" i="21"/>
  <c r="AR181" i="21"/>
  <c r="AQ181" i="21"/>
  <c r="AR119" i="21"/>
  <c r="AQ119" i="21"/>
  <c r="AR175" i="21"/>
  <c r="AQ175" i="21"/>
  <c r="AR203" i="21"/>
  <c r="AQ203" i="21"/>
  <c r="AR40" i="21"/>
  <c r="AQ40" i="21"/>
  <c r="AR204" i="21"/>
  <c r="AQ204" i="21"/>
  <c r="AR90" i="21"/>
  <c r="AQ90" i="21"/>
  <c r="AR215" i="21"/>
  <c r="AQ215" i="21"/>
  <c r="AR54" i="21"/>
  <c r="AQ164" i="21"/>
  <c r="AR193" i="21"/>
  <c r="AQ193" i="21"/>
  <c r="AR70" i="21"/>
  <c r="AQ70" i="21"/>
  <c r="AR108" i="21"/>
  <c r="AQ108" i="21"/>
  <c r="AR151" i="21"/>
  <c r="AQ151" i="21"/>
  <c r="AR42" i="21"/>
  <c r="AQ42" i="21"/>
  <c r="AR73" i="21"/>
  <c r="AQ73" i="21"/>
  <c r="AR155" i="21"/>
  <c r="AQ155" i="21"/>
  <c r="AR185" i="21"/>
  <c r="AQ185" i="21"/>
  <c r="AR67" i="21"/>
  <c r="AQ67" i="21"/>
  <c r="AR98" i="21"/>
  <c r="AQ98" i="21"/>
  <c r="AR206" i="21"/>
  <c r="AQ206" i="21"/>
  <c r="AQ61" i="21"/>
  <c r="AR61" i="21"/>
  <c r="AR177" i="21"/>
  <c r="AQ177" i="21"/>
  <c r="AR26" i="21"/>
  <c r="AQ26" i="21"/>
  <c r="AR191" i="21"/>
  <c r="AQ191" i="21"/>
  <c r="AR37" i="21"/>
  <c r="AQ37" i="21"/>
  <c r="AR103" i="21"/>
  <c r="AQ103" i="21"/>
  <c r="AR116" i="21"/>
  <c r="AQ116" i="21"/>
  <c r="AR149" i="21"/>
  <c r="AQ149" i="21"/>
  <c r="AR143" i="21"/>
  <c r="AQ143" i="21"/>
  <c r="AR118" i="21"/>
  <c r="AQ118" i="21"/>
  <c r="AR95" i="21"/>
  <c r="AQ95" i="21"/>
  <c r="AR56" i="21"/>
  <c r="AQ56" i="21"/>
  <c r="AR144" i="21"/>
  <c r="AQ144" i="21"/>
  <c r="AR65" i="21"/>
  <c r="AQ65" i="21"/>
  <c r="AQ64" i="21"/>
  <c r="AR64" i="21"/>
  <c r="AR186" i="21"/>
  <c r="AQ186" i="21"/>
  <c r="AR195" i="21"/>
  <c r="AQ195" i="21"/>
  <c r="AR113" i="21"/>
  <c r="AQ113" i="21"/>
  <c r="AR100" i="21"/>
  <c r="AQ100" i="21"/>
  <c r="AQ82" i="21"/>
  <c r="AR82" i="21"/>
  <c r="AR172" i="21"/>
  <c r="AQ172" i="21"/>
  <c r="AR183" i="21"/>
  <c r="AQ183" i="21"/>
  <c r="AR91" i="21"/>
  <c r="AQ91" i="21"/>
  <c r="AQ97" i="21"/>
  <c r="AR97" i="21"/>
  <c r="AR150" i="21"/>
  <c r="AQ150" i="21"/>
  <c r="AR49" i="21"/>
  <c r="AQ49" i="21"/>
  <c r="AR112" i="21"/>
  <c r="AQ112" i="21"/>
  <c r="AR161" i="21"/>
  <c r="AQ161" i="21"/>
  <c r="AR80" i="21"/>
  <c r="AQ80" i="21"/>
  <c r="AR25" i="21"/>
  <c r="AQ25" i="21"/>
  <c r="AR173" i="21"/>
  <c r="AQ173" i="21"/>
  <c r="AR107" i="21"/>
  <c r="AQ107" i="21"/>
  <c r="AR20" i="21"/>
  <c r="AQ20" i="21"/>
  <c r="AR93" i="21"/>
  <c r="AQ93" i="21"/>
  <c r="AR156" i="21"/>
  <c r="AQ156" i="21"/>
  <c r="AR123" i="21"/>
  <c r="AQ123" i="21"/>
  <c r="AR87" i="21"/>
  <c r="AQ87" i="21"/>
  <c r="AR69" i="21"/>
  <c r="AQ69" i="21"/>
  <c r="AQ194" i="21"/>
  <c r="AR194" i="21"/>
  <c r="AQ41" i="21"/>
  <c r="AR41" i="21"/>
  <c r="AQ43" i="21"/>
  <c r="AR43" i="21"/>
  <c r="AR126" i="21"/>
  <c r="AQ126" i="21"/>
  <c r="AR55" i="21"/>
  <c r="AQ55" i="21"/>
  <c r="AR74" i="21"/>
  <c r="AQ74" i="21"/>
  <c r="AR28" i="21"/>
  <c r="AQ28" i="21"/>
  <c r="AR200" i="21"/>
  <c r="AQ200" i="21"/>
  <c r="AR154" i="21"/>
  <c r="AQ154" i="21"/>
  <c r="AR14" i="21"/>
  <c r="AQ14" i="21"/>
  <c r="AQ31" i="21"/>
  <c r="AR31" i="21"/>
  <c r="AQ136" i="21"/>
  <c r="AR136" i="21"/>
  <c r="AQ133" i="21"/>
  <c r="AR133" i="21"/>
  <c r="AR24" i="21"/>
  <c r="AQ24" i="21"/>
  <c r="AR76" i="21"/>
  <c r="AQ76" i="21"/>
  <c r="AR163" i="21"/>
  <c r="AQ163" i="21"/>
  <c r="AR205" i="21"/>
  <c r="AQ205" i="21"/>
  <c r="AR63" i="21"/>
  <c r="AQ63" i="21"/>
  <c r="AR62" i="21"/>
  <c r="AQ62" i="21"/>
  <c r="AR196" i="21"/>
  <c r="AQ196" i="21"/>
  <c r="AR115" i="21"/>
  <c r="AQ115" i="21"/>
  <c r="AR120" i="21"/>
  <c r="AQ120" i="21"/>
  <c r="AR32" i="21"/>
  <c r="AQ32" i="21"/>
  <c r="AR29" i="21"/>
  <c r="AQ29" i="21"/>
  <c r="AR68" i="21"/>
  <c r="AQ68" i="21"/>
  <c r="AR18" i="21"/>
  <c r="AQ18" i="21"/>
  <c r="AR125" i="21"/>
  <c r="AQ125" i="21"/>
  <c r="AR27" i="21"/>
  <c r="AQ27" i="21"/>
  <c r="AR58" i="21"/>
  <c r="AQ58" i="21"/>
  <c r="AR137" i="21"/>
  <c r="AQ137" i="21"/>
  <c r="AR17" i="21"/>
  <c r="AQ17" i="21"/>
  <c r="AR16" i="21"/>
  <c r="AQ16" i="21"/>
  <c r="AR129" i="21"/>
  <c r="AQ129" i="21"/>
  <c r="AQ158" i="21"/>
  <c r="AR158" i="21"/>
  <c r="AR88" i="21"/>
  <c r="AQ88" i="21"/>
  <c r="AR114" i="21"/>
  <c r="AQ114" i="21"/>
  <c r="AR141" i="21"/>
  <c r="AQ141" i="21"/>
  <c r="AR48" i="21"/>
  <c r="AQ48" i="21"/>
  <c r="AR127" i="21"/>
  <c r="AQ127" i="21"/>
  <c r="AR140" i="21"/>
  <c r="AQ140" i="21"/>
  <c r="AR214" i="21"/>
  <c r="AQ214" i="21"/>
  <c r="AR132" i="21"/>
  <c r="AQ132" i="21"/>
  <c r="AQ212" i="21"/>
  <c r="AR212" i="21"/>
  <c r="AR146" i="21"/>
  <c r="AQ146" i="21"/>
  <c r="AR201" i="21"/>
  <c r="AQ201" i="21"/>
  <c r="AR188" i="21"/>
  <c r="AQ188" i="21"/>
  <c r="AR84" i="21"/>
  <c r="AQ84" i="21"/>
  <c r="AR72" i="21"/>
  <c r="AQ72" i="21"/>
  <c r="AR182" i="21"/>
  <c r="AQ182" i="21"/>
  <c r="AR46" i="21"/>
  <c r="AQ46" i="21"/>
  <c r="AR15" i="21"/>
  <c r="AQ15" i="21"/>
  <c r="AR117" i="21"/>
  <c r="AQ117" i="21"/>
  <c r="AR184" i="21"/>
  <c r="AQ184" i="21"/>
  <c r="AR202" i="21"/>
  <c r="AQ202" i="21"/>
  <c r="AR176" i="21"/>
  <c r="AQ176" i="21"/>
  <c r="AR153" i="21"/>
  <c r="AQ153" i="21"/>
  <c r="AR22" i="21"/>
  <c r="AQ22" i="21"/>
  <c r="AR187" i="21"/>
  <c r="AQ187" i="21"/>
  <c r="AQ35" i="21"/>
  <c r="AR35" i="21"/>
  <c r="AR207" i="21"/>
  <c r="AQ207" i="21"/>
  <c r="AR211" i="21"/>
  <c r="AQ211" i="21"/>
  <c r="AQ180" i="21"/>
  <c r="AR180" i="21"/>
  <c r="AR190" i="21"/>
  <c r="AQ190" i="21"/>
  <c r="AR169" i="21"/>
  <c r="AQ169" i="21"/>
  <c r="AR128" i="21"/>
  <c r="AQ128" i="21"/>
  <c r="AR21" i="21"/>
  <c r="AQ21" i="21"/>
  <c r="AR53" i="21"/>
  <c r="AQ53" i="21"/>
  <c r="AR209" i="21"/>
  <c r="AQ209" i="21"/>
  <c r="AR139" i="21"/>
  <c r="AQ139" i="21"/>
  <c r="AR12" i="21"/>
  <c r="AQ12" i="21"/>
  <c r="AR77" i="21"/>
  <c r="AQ77" i="21"/>
  <c r="AR111" i="21"/>
  <c r="AQ111" i="21"/>
  <c r="AQ208" i="21"/>
  <c r="AR208" i="21"/>
  <c r="AR59" i="21"/>
  <c r="AQ59" i="21"/>
  <c r="AR60" i="21"/>
  <c r="AQ60" i="21"/>
  <c r="AR66" i="21"/>
  <c r="AQ66" i="21"/>
  <c r="AQ145" i="21"/>
  <c r="AR145" i="21"/>
  <c r="AR121" i="21"/>
  <c r="AQ121" i="21"/>
  <c r="AQ122" i="21"/>
  <c r="AR122" i="21"/>
  <c r="AR124" i="21"/>
  <c r="AQ124" i="21"/>
  <c r="AR92" i="21"/>
  <c r="AQ92" i="21"/>
  <c r="AR50" i="21"/>
  <c r="AQ50" i="21"/>
  <c r="AR105" i="21"/>
  <c r="AQ105" i="21"/>
  <c r="AR78" i="21"/>
  <c r="AQ78" i="21"/>
  <c r="AR106" i="21"/>
  <c r="AQ106" i="21"/>
  <c r="AR213" i="21"/>
  <c r="AQ213" i="21"/>
  <c r="AR197" i="21"/>
  <c r="AQ197" i="21"/>
  <c r="AR157" i="21"/>
  <c r="AQ157" i="21"/>
  <c r="AR168" i="21"/>
  <c r="AQ168" i="21"/>
  <c r="AR102" i="21"/>
  <c r="AQ102" i="21"/>
  <c r="AR210" i="21"/>
  <c r="AQ210" i="21"/>
  <c r="AQ148" i="21"/>
  <c r="AR148" i="21"/>
  <c r="AR142" i="21"/>
  <c r="AQ142" i="21"/>
  <c r="AR36" i="21"/>
  <c r="AQ36" i="21"/>
  <c r="AR135" i="21"/>
  <c r="AQ135" i="21"/>
  <c r="AR104" i="21"/>
  <c r="AQ104" i="21"/>
  <c r="AR198" i="21"/>
  <c r="AQ198" i="21"/>
  <c r="AR83" i="21"/>
  <c r="AQ83" i="21"/>
  <c r="AR47" i="21"/>
  <c r="AQ47" i="21"/>
  <c r="AR96" i="21"/>
  <c r="AQ96" i="21"/>
  <c r="AR167" i="21"/>
  <c r="AQ167" i="21"/>
  <c r="AR110" i="21"/>
  <c r="AQ110" i="21"/>
  <c r="AR38" i="21"/>
  <c r="AQ38" i="21"/>
  <c r="AR165" i="21"/>
  <c r="AQ165" i="21"/>
  <c r="AR79" i="21"/>
  <c r="AQ79" i="21"/>
  <c r="AR39" i="21"/>
  <c r="AQ39" i="21"/>
  <c r="AR86" i="21"/>
  <c r="AQ86" i="21"/>
  <c r="AR19" i="21"/>
  <c r="AQ19" i="21"/>
  <c r="AR189" i="21"/>
  <c r="AQ189" i="21"/>
  <c r="AR101" i="21"/>
  <c r="AQ101" i="21"/>
  <c r="AR138" i="21"/>
  <c r="AQ138" i="21"/>
  <c r="AR159" i="21"/>
  <c r="AQ159" i="21"/>
  <c r="AR34" i="21"/>
  <c r="AQ34" i="21"/>
  <c r="AQ160" i="21"/>
  <c r="AR160" i="21"/>
  <c r="AQ179" i="21"/>
  <c r="AR179" i="21"/>
  <c r="AQ52" i="21"/>
  <c r="AR52" i="21"/>
  <c r="AR71" i="21"/>
  <c r="AQ71" i="21"/>
  <c r="AR174" i="21"/>
  <c r="AQ174" i="21"/>
  <c r="AQ134" i="21"/>
  <c r="AR134" i="21"/>
  <c r="AR147" i="21"/>
  <c r="AQ147" i="21"/>
  <c r="AR81" i="21"/>
  <c r="AQ81" i="21"/>
  <c r="AR171" i="21"/>
  <c r="AQ171" i="21"/>
  <c r="AR166" i="21"/>
  <c r="AQ166" i="21"/>
  <c r="AR85" i="21"/>
  <c r="AQ85" i="21"/>
  <c r="AQ99" i="21"/>
  <c r="AR99" i="21"/>
  <c r="AQ45" i="21"/>
  <c r="AR45" i="21"/>
  <c r="AQ94" i="21"/>
  <c r="AR94" i="21"/>
  <c r="AR162" i="21"/>
  <c r="AQ162" i="21"/>
  <c r="AR33" i="21"/>
  <c r="AQ33" i="21"/>
  <c r="AR11" i="21"/>
  <c r="AQ11" i="21"/>
  <c r="AR89" i="21"/>
  <c r="AQ89" i="21"/>
  <c r="T3" i="21"/>
  <c r="AQ216" i="21" l="1"/>
  <c r="AR216" i="21"/>
  <c r="V7" i="21" l="1"/>
  <c r="V6" i="21" s="1"/>
</calcChain>
</file>

<file path=xl/sharedStrings.xml><?xml version="1.0" encoding="utf-8"?>
<sst xmlns="http://schemas.openxmlformats.org/spreadsheetml/2006/main" count="113" uniqueCount="91">
  <si>
    <t>n</t>
  </si>
  <si>
    <t>h- cm</t>
  </si>
  <si>
    <t>VGM</t>
  </si>
  <si>
    <t>GRT</t>
  </si>
  <si>
    <t>p</t>
  </si>
  <si>
    <t>b</t>
  </si>
  <si>
    <t>a</t>
  </si>
  <si>
    <t>k1</t>
  </si>
  <si>
    <t>x2</t>
  </si>
  <si>
    <t>x1</t>
  </si>
  <si>
    <t>I(1)</t>
  </si>
  <si>
    <t>λ</t>
  </si>
  <si>
    <t xml:space="preserve">β </t>
  </si>
  <si>
    <t>ξ</t>
  </si>
  <si>
    <r>
      <t>p (=</t>
    </r>
    <r>
      <rPr>
        <b/>
        <sz val="11"/>
        <color theme="1"/>
        <rFont val="Calibri"/>
        <family val="2"/>
      </rPr>
      <t>λ</t>
    </r>
    <r>
      <rPr>
        <b/>
        <sz val="10.55"/>
        <color theme="1"/>
        <rFont val="Calibri"/>
        <family val="2"/>
      </rPr>
      <t xml:space="preserve"> VGM)</t>
    </r>
  </si>
  <si>
    <t>n (= p GRT)</t>
  </si>
  <si>
    <r>
      <t>I(</t>
    </r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)</t>
    </r>
  </si>
  <si>
    <t xml:space="preserve">Gama 2  Г(a, x1) </t>
  </si>
  <si>
    <t xml:space="preserve">Gama 1  Г(a, x2) </t>
  </si>
  <si>
    <r>
      <t>Kr(</t>
    </r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) GRT</t>
    </r>
  </si>
  <si>
    <t>Θ VGM</t>
  </si>
  <si>
    <t>Θ GRT</t>
  </si>
  <si>
    <t>h-m</t>
  </si>
  <si>
    <t>θ VGM</t>
  </si>
  <si>
    <t>θ GRT</t>
  </si>
  <si>
    <t>Θn VGM</t>
  </si>
  <si>
    <r>
      <t>α (m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</si>
  <si>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r>
      <t>abs log 1/</t>
    </r>
    <r>
      <rPr>
        <sz val="11"/>
        <rFont val="Calibri"/>
        <family val="2"/>
      </rPr>
      <t>α</t>
    </r>
  </si>
  <si>
    <t>n ---&gt; p</t>
  </si>
  <si>
    <r>
      <t xml:space="preserve"> </t>
    </r>
    <r>
      <rPr>
        <b/>
        <sz val="11"/>
        <rFont val="Calibri"/>
        <family val="2"/>
      </rPr>
      <t>α ---&gt;  k</t>
    </r>
  </si>
  <si>
    <t>(x-xm)</t>
  </si>
  <si>
    <t>(x-xm)²</t>
  </si>
  <si>
    <t>(y-ym)</t>
  </si>
  <si>
    <t>(y-ym)²</t>
  </si>
  <si>
    <t>(x-xm)(y-ym)</t>
  </si>
  <si>
    <t>(x-y)</t>
  </si>
  <si>
    <t>(x-y)/x</t>
  </si>
  <si>
    <t>(x-y)²</t>
  </si>
  <si>
    <t>(x-y)/n</t>
  </si>
  <si>
    <t>NSE</t>
  </si>
  <si>
    <t>M</t>
  </si>
  <si>
    <t>E</t>
  </si>
  <si>
    <t>R²</t>
  </si>
  <si>
    <t>r</t>
  </si>
  <si>
    <r>
      <t>Kr(</t>
    </r>
    <r>
      <rPr>
        <sz val="11"/>
        <color theme="1"/>
        <rFont val="Calibri"/>
        <family val="2"/>
      </rPr>
      <t>Θn</t>
    </r>
    <r>
      <rPr>
        <sz val="11"/>
        <color theme="1"/>
        <rFont val="Calibri"/>
        <family val="2"/>
        <scheme val="minor"/>
      </rPr>
      <t>) VGM</t>
    </r>
  </si>
  <si>
    <r>
      <t>Kr(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 GRT</t>
    </r>
  </si>
  <si>
    <r>
      <t>log Kr(</t>
    </r>
    <r>
      <rPr>
        <b/>
        <sz val="11"/>
        <color theme="1"/>
        <rFont val="Calibri"/>
        <family val="2"/>
      </rPr>
      <t>Θn</t>
    </r>
    <r>
      <rPr>
        <b/>
        <sz val="11"/>
        <color theme="1"/>
        <rFont val="Calibri"/>
        <family val="2"/>
        <scheme val="minor"/>
      </rPr>
      <t>) VGM</t>
    </r>
  </si>
  <si>
    <r>
      <t>log Kr(</t>
    </r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) GRT</t>
    </r>
  </si>
  <si>
    <t>l</t>
  </si>
  <si>
    <t>Mean</t>
  </si>
  <si>
    <t>sum</t>
  </si>
  <si>
    <t xml:space="preserve">Statistic for Θ </t>
  </si>
  <si>
    <t>RMSD</t>
  </si>
  <si>
    <r>
      <t xml:space="preserve">r for </t>
    </r>
    <r>
      <rPr>
        <sz val="11"/>
        <color theme="1"/>
        <rFont val="Calibri"/>
        <family val="2"/>
      </rPr>
      <t>Θ</t>
    </r>
  </si>
  <si>
    <t>r for log kr</t>
  </si>
  <si>
    <t>E for Θ</t>
  </si>
  <si>
    <t>E for log kr</t>
  </si>
  <si>
    <t>NSE for Θ</t>
  </si>
  <si>
    <t>NSE for log kr</t>
  </si>
  <si>
    <t>M for Θ</t>
  </si>
  <si>
    <t>M for log kr</t>
  </si>
  <si>
    <t>Statistic calculations x = VGM, y = GRT</t>
  </si>
  <si>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 xml:space="preserve"> LL GRT</t>
    </r>
  </si>
  <si>
    <r>
      <t xml:space="preserve">Sd </t>
    </r>
    <r>
      <rPr>
        <sz val="11"/>
        <color theme="1"/>
        <rFont val="Calibri"/>
        <family val="2"/>
      </rPr>
      <t>Θ</t>
    </r>
  </si>
  <si>
    <t>Sd kr</t>
  </si>
  <si>
    <t>Sd log kr</t>
  </si>
  <si>
    <t xml:space="preserve">SSd </t>
  </si>
  <si>
    <t>SSd</t>
  </si>
  <si>
    <t>exp</t>
  </si>
  <si>
    <t>Statistic for log Kr(Θ)</t>
  </si>
  <si>
    <r>
      <rPr>
        <sz val="11"/>
        <rFont val="Calibri"/>
        <family val="2"/>
      </rPr>
      <t>ϒ</t>
    </r>
    <r>
      <rPr>
        <sz val="6.5"/>
        <rFont val="Calibri"/>
        <family val="2"/>
      </rPr>
      <t>1</t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</si>
  <si>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</si>
  <si>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</si>
  <si>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</si>
  <si>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</si>
  <si>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</si>
  <si>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</si>
  <si>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</si>
  <si>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ϒ</t>
    </r>
    <r>
      <rPr>
        <sz val="6.5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</si>
  <si>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1</t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</si>
  <si>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</si>
  <si>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</si>
  <si>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</si>
  <si>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</si>
  <si>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</rPr>
      <t>δ</t>
    </r>
    <r>
      <rPr>
        <sz val="6.5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</si>
  <si>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(m)</t>
    </r>
  </si>
  <si>
    <r>
      <rPr>
        <sz val="11"/>
        <color theme="1"/>
        <rFont val="Calibri"/>
        <family val="2"/>
      </rPr>
      <t>β</t>
    </r>
    <r>
      <rPr>
        <sz val="6.5"/>
        <color theme="1"/>
        <rFont val="Calibri"/>
        <family val="2"/>
      </rPr>
      <t>1</t>
    </r>
  </si>
  <si>
    <r>
      <rPr>
        <sz val="11"/>
        <color theme="1"/>
        <rFont val="Calibri"/>
        <family val="2"/>
      </rPr>
      <t>β</t>
    </r>
    <r>
      <rPr>
        <sz val="6.5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</si>
  <si>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β</t>
    </r>
    <r>
      <rPr>
        <sz val="6.5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</si>
  <si>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θs</t>
  </si>
  <si>
    <t>θr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</si>
</sst>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"/>
    <numFmt numFmtId="166" formatCode="0.0"/>
    <numFmt numFmtId="167" formatCode="0.00000"/>
    <numFmt numFmtId="168" formatCode="0.0000000"/>
    <numFmt numFmtId="169" formatCode="0.000000"/>
    <numFmt numFmtId="170" formatCode="0.00000000"/>
  </numFmts>
  <fonts count="2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</font>
    <font>
      <b/>
      <sz val="13"/>
      <color theme="1"/>
      <name val="Calibri"/>
      <family val="2"/>
    </font>
    <font>
      <sz val="11"/>
      <color theme="1"/>
      <name val="Calibri"/>
      <family val="2"/>
    </font>
    <font>
      <sz val="11"/>
      <color rgb="FF252525"/>
      <name val="Arial"/>
      <family val="2"/>
    </font>
    <font>
      <b/>
      <sz val="10.55"/>
      <color theme="1"/>
      <name val="Calibri"/>
      <family val="2"/>
    </font>
    <font>
      <b/>
      <sz val="11"/>
      <name val="Times New Roman"/>
      <family val="1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6.5"/>
      <name val="Calibri"/>
      <family val="2"/>
    </font>
    <font>
      <b/>
      <i/>
      <sz val="11"/>
      <name val="Calibri"/>
      <family val="2"/>
      <scheme val="minor"/>
    </font>
    <font>
      <sz val="6.5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ill="1" applyBorder="1"/>
    <xf numFmtId="0" fontId="0" fillId="0" borderId="0" xfId="0" applyFill="1" applyBorder="1"/>
    <xf numFmtId="167" fontId="0" fillId="0" borderId="0" xfId="0" applyNumberFormat="1"/>
    <xf numFmtId="168" fontId="0" fillId="0" borderId="0" xfId="0" applyNumberFormat="1"/>
    <xf numFmtId="2" fontId="0" fillId="0" borderId="0" xfId="0" applyNumberFormat="1" applyFill="1"/>
    <xf numFmtId="0" fontId="9" fillId="0" borderId="0" xfId="0" applyFont="1"/>
    <xf numFmtId="0" fontId="8" fillId="0" borderId="0" xfId="0" applyFont="1"/>
    <xf numFmtId="168" fontId="3" fillId="0" borderId="0" xfId="0" applyNumberFormat="1" applyFont="1"/>
    <xf numFmtId="0" fontId="11" fillId="0" borderId="0" xfId="0" applyFont="1"/>
    <xf numFmtId="168" fontId="3" fillId="0" borderId="0" xfId="0" applyNumberFormat="1" applyFont="1" applyFill="1"/>
    <xf numFmtId="168" fontId="0" fillId="0" borderId="0" xfId="0" applyNumberFormat="1" applyFill="1"/>
    <xf numFmtId="167" fontId="0" fillId="0" borderId="0" xfId="0" applyNumberFormat="1" applyFill="1"/>
    <xf numFmtId="170" fontId="0" fillId="2" borderId="0" xfId="0" applyNumberFormat="1" applyFill="1"/>
    <xf numFmtId="0" fontId="0" fillId="0" borderId="0" xfId="0"/>
    <xf numFmtId="165" fontId="0" fillId="0" borderId="0" xfId="0" applyNumberFormat="1"/>
    <xf numFmtId="2" fontId="0" fillId="0" borderId="0" xfId="0" applyNumberFormat="1"/>
    <xf numFmtId="165" fontId="0" fillId="6" borderId="0" xfId="0" applyNumberForma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8" borderId="0" xfId="0" applyFill="1" applyBorder="1"/>
    <xf numFmtId="165" fontId="0" fillId="8" borderId="0" xfId="0" applyNumberFormat="1" applyFill="1" applyBorder="1"/>
    <xf numFmtId="165" fontId="3" fillId="8" borderId="0" xfId="0" applyNumberFormat="1" applyFont="1" applyFill="1"/>
    <xf numFmtId="0" fontId="0" fillId="8" borderId="0" xfId="0" applyFill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4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right"/>
    </xf>
    <xf numFmtId="0" fontId="3" fillId="8" borderId="0" xfId="0" applyFont="1" applyFill="1"/>
    <xf numFmtId="0" fontId="5" fillId="8" borderId="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8" borderId="0" xfId="0" applyFill="1" applyBorder="1" applyAlignment="1"/>
    <xf numFmtId="0" fontId="13" fillId="8" borderId="0" xfId="0" applyFont="1" applyFill="1" applyBorder="1" applyAlignment="1">
      <alignment horizontal="center" vertical="center"/>
    </xf>
    <xf numFmtId="165" fontId="0" fillId="8" borderId="0" xfId="0" applyNumberFormat="1" applyFill="1"/>
    <xf numFmtId="2" fontId="0" fillId="8" borderId="0" xfId="0" applyNumberFormat="1" applyFill="1"/>
    <xf numFmtId="0" fontId="7" fillId="8" borderId="0" xfId="0" applyFont="1" applyFill="1" applyBorder="1"/>
    <xf numFmtId="165" fontId="7" fillId="8" borderId="0" xfId="0" applyNumberFormat="1" applyFont="1" applyFill="1" applyBorder="1"/>
    <xf numFmtId="165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8" borderId="0" xfId="1" applyFont="1" applyFill="1" applyBorder="1" applyAlignment="1">
      <alignment horizontal="right" wrapText="1"/>
    </xf>
    <xf numFmtId="0" fontId="3" fillId="8" borderId="0" xfId="0" applyFont="1" applyFill="1" applyBorder="1"/>
    <xf numFmtId="164" fontId="0" fillId="8" borderId="0" xfId="0" applyNumberFormat="1" applyFill="1" applyBorder="1"/>
    <xf numFmtId="0" fontId="19" fillId="8" borderId="6" xfId="0" applyFont="1" applyFill="1" applyBorder="1" applyAlignment="1">
      <alignment horizontal="center"/>
    </xf>
    <xf numFmtId="165" fontId="19" fillId="8" borderId="0" xfId="0" applyNumberFormat="1" applyFont="1" applyFill="1" applyBorder="1" applyAlignment="1">
      <alignment horizontal="center"/>
    </xf>
    <xf numFmtId="165" fontId="6" fillId="8" borderId="0" xfId="0" applyNumberFormat="1" applyFont="1" applyFill="1" applyBorder="1" applyAlignment="1" applyProtection="1">
      <alignment horizontal="center"/>
      <protection hidden="1"/>
    </xf>
    <xf numFmtId="0" fontId="16" fillId="3" borderId="6" xfId="0" applyFont="1" applyFill="1" applyBorder="1" applyAlignment="1" applyProtection="1">
      <alignment horizontal="center"/>
      <protection hidden="1"/>
    </xf>
    <xf numFmtId="1" fontId="0" fillId="3" borderId="0" xfId="0" applyNumberFormat="1" applyFill="1" applyBorder="1" applyAlignment="1" applyProtection="1">
      <alignment horizontal="center"/>
      <protection hidden="1"/>
    </xf>
    <xf numFmtId="2" fontId="16" fillId="3" borderId="0" xfId="0" applyNumberFormat="1" applyFont="1" applyFill="1" applyBorder="1" applyAlignment="1" applyProtection="1">
      <alignment horizontal="center"/>
      <protection hidden="1"/>
    </xf>
    <xf numFmtId="166" fontId="0" fillId="3" borderId="0" xfId="0" applyNumberFormat="1" applyFill="1" applyBorder="1" applyAlignment="1" applyProtection="1">
      <alignment horizontal="center"/>
      <protection hidden="1"/>
    </xf>
    <xf numFmtId="164" fontId="10" fillId="3" borderId="0" xfId="0" applyNumberFormat="1" applyFont="1" applyFill="1" applyBorder="1" applyAlignment="1" applyProtection="1">
      <alignment horizontal="center"/>
      <protection hidden="1"/>
    </xf>
    <xf numFmtId="164" fontId="0" fillId="3" borderId="2" xfId="0" applyNumberFormat="1" applyFill="1" applyBorder="1" applyAlignment="1" applyProtection="1">
      <alignment horizontal="center"/>
      <protection hidden="1"/>
    </xf>
    <xf numFmtId="165" fontId="0" fillId="8" borderId="0" xfId="0" applyNumberFormat="1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0" fillId="8" borderId="0" xfId="0" applyFill="1" applyBorder="1" applyAlignment="1" applyProtection="1">
      <alignment horizontal="center"/>
      <protection hidden="1"/>
    </xf>
    <xf numFmtId="2" fontId="14" fillId="3" borderId="0" xfId="0" applyNumberFormat="1" applyFont="1" applyFill="1" applyBorder="1" applyAlignment="1" applyProtection="1">
      <alignment horizontal="center"/>
      <protection hidden="1"/>
    </xf>
    <xf numFmtId="164" fontId="0" fillId="3" borderId="0" xfId="0" applyNumberFormat="1" applyFill="1" applyBorder="1" applyAlignment="1" applyProtection="1">
      <alignment horizontal="center"/>
      <protection hidden="1"/>
    </xf>
    <xf numFmtId="0" fontId="21" fillId="4" borderId="7" xfId="0" applyFont="1" applyFill="1" applyBorder="1" applyAlignment="1" applyProtection="1">
      <alignment horizontal="center"/>
      <protection hidden="1"/>
    </xf>
    <xf numFmtId="164" fontId="3" fillId="4" borderId="1" xfId="0" applyNumberFormat="1" applyFont="1" applyFill="1" applyBorder="1" applyAlignment="1" applyProtection="1">
      <alignment horizontal="center"/>
      <protection hidden="1"/>
    </xf>
    <xf numFmtId="2" fontId="21" fillId="4" borderId="1" xfId="0" applyNumberFormat="1" applyFont="1" applyFill="1" applyBorder="1" applyAlignment="1" applyProtection="1">
      <alignment horizontal="center"/>
      <protection hidden="1"/>
    </xf>
    <xf numFmtId="0" fontId="14" fillId="8" borderId="7" xfId="0" applyFon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2" fontId="17" fillId="8" borderId="1" xfId="0" applyNumberFormat="1" applyFont="1" applyFill="1" applyBorder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/>
      <protection hidden="1"/>
    </xf>
    <xf numFmtId="0" fontId="0" fillId="8" borderId="8" xfId="0" applyFill="1" applyBorder="1" applyAlignment="1" applyProtection="1">
      <alignment horizontal="center"/>
      <protection hidden="1"/>
    </xf>
    <xf numFmtId="0" fontId="0" fillId="8" borderId="0" xfId="0" applyFill="1" applyProtection="1"/>
    <xf numFmtId="0" fontId="3" fillId="8" borderId="0" xfId="0" applyFont="1" applyFill="1" applyProtection="1"/>
    <xf numFmtId="169" fontId="3" fillId="8" borderId="0" xfId="0" applyNumberFormat="1" applyFont="1" applyFill="1" applyProtection="1"/>
    <xf numFmtId="165" fontId="3" fillId="6" borderId="9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165" fontId="17" fillId="10" borderId="9" xfId="0" applyNumberFormat="1" applyFont="1" applyFill="1" applyBorder="1" applyAlignment="1" applyProtection="1">
      <alignment horizontal="center"/>
      <protection locked="0"/>
    </xf>
    <xf numFmtId="2" fontId="6" fillId="10" borderId="9" xfId="0" applyNumberFormat="1" applyFont="1" applyFill="1" applyBorder="1" applyAlignment="1" applyProtection="1">
      <alignment horizontal="center"/>
      <protection locked="0"/>
    </xf>
    <xf numFmtId="2" fontId="17" fillId="10" borderId="9" xfId="0" applyNumberFormat="1" applyFont="1" applyFill="1" applyBorder="1" applyAlignment="1" applyProtection="1">
      <alignment horizontal="center"/>
      <protection locked="0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8" fillId="8" borderId="11" xfId="0" applyFont="1" applyFill="1" applyBorder="1" applyAlignment="1">
      <alignment horizontal="left"/>
    </xf>
    <xf numFmtId="168" fontId="0" fillId="8" borderId="11" xfId="0" applyNumberFormat="1" applyFont="1" applyFill="1" applyBorder="1" applyAlignment="1">
      <alignment horizontal="left"/>
    </xf>
    <xf numFmtId="168" fontId="3" fillId="8" borderId="11" xfId="0" applyNumberFormat="1" applyFont="1" applyFill="1" applyBorder="1" applyAlignment="1">
      <alignment horizontal="left"/>
    </xf>
    <xf numFmtId="168" fontId="0" fillId="8" borderId="12" xfId="0" applyNumberFormat="1" applyFont="1" applyFill="1" applyBorder="1" applyAlignment="1">
      <alignment horizontal="left"/>
    </xf>
    <xf numFmtId="0" fontId="0" fillId="8" borderId="6" xfId="0" applyFill="1" applyBorder="1" applyAlignment="1">
      <alignment horizontal="left"/>
    </xf>
    <xf numFmtId="166" fontId="0" fillId="8" borderId="0" xfId="0" applyNumberFormat="1" applyFill="1" applyBorder="1" applyAlignment="1" applyProtection="1">
      <alignment horizontal="left"/>
    </xf>
    <xf numFmtId="165" fontId="0" fillId="8" borderId="0" xfId="0" applyNumberFormat="1" applyFill="1" applyBorder="1" applyAlignment="1" applyProtection="1">
      <alignment horizontal="left"/>
    </xf>
    <xf numFmtId="2" fontId="0" fillId="8" borderId="0" xfId="0" applyNumberFormat="1" applyFill="1" applyBorder="1" applyAlignment="1" applyProtection="1">
      <alignment horizontal="left"/>
    </xf>
    <xf numFmtId="11" fontId="0" fillId="8" borderId="0" xfId="0" applyNumberFormat="1" applyFill="1" applyBorder="1" applyAlignment="1" applyProtection="1">
      <alignment horizontal="left"/>
    </xf>
    <xf numFmtId="169" fontId="0" fillId="8" borderId="0" xfId="0" applyNumberFormat="1" applyFill="1" applyBorder="1" applyAlignment="1" applyProtection="1">
      <alignment horizontal="left"/>
    </xf>
    <xf numFmtId="11" fontId="0" fillId="8" borderId="2" xfId="0" applyNumberFormat="1" applyFill="1" applyBorder="1" applyAlignment="1" applyProtection="1">
      <alignment horizontal="left"/>
    </xf>
    <xf numFmtId="0" fontId="0" fillId="8" borderId="7" xfId="0" applyFill="1" applyBorder="1" applyAlignment="1">
      <alignment horizontal="left"/>
    </xf>
    <xf numFmtId="166" fontId="0" fillId="8" borderId="1" xfId="0" applyNumberFormat="1" applyFill="1" applyBorder="1" applyAlignment="1" applyProtection="1">
      <alignment horizontal="left"/>
    </xf>
    <xf numFmtId="165" fontId="0" fillId="8" borderId="1" xfId="0" applyNumberFormat="1" applyFill="1" applyBorder="1" applyAlignment="1" applyProtection="1">
      <alignment horizontal="left"/>
    </xf>
    <xf numFmtId="2" fontId="0" fillId="8" borderId="1" xfId="0" applyNumberFormat="1" applyFill="1" applyBorder="1" applyAlignment="1" applyProtection="1">
      <alignment horizontal="left"/>
    </xf>
    <xf numFmtId="11" fontId="0" fillId="8" borderId="1" xfId="0" applyNumberFormat="1" applyFill="1" applyBorder="1" applyAlignment="1" applyProtection="1">
      <alignment horizontal="left"/>
    </xf>
    <xf numFmtId="169" fontId="0" fillId="8" borderId="1" xfId="0" applyNumberFormat="1" applyFill="1" applyBorder="1" applyAlignment="1" applyProtection="1">
      <alignment horizontal="left"/>
    </xf>
    <xf numFmtId="11" fontId="0" fillId="8" borderId="8" xfId="0" applyNumberFormat="1" applyFill="1" applyBorder="1" applyAlignment="1" applyProtection="1">
      <alignment horizontal="left"/>
    </xf>
    <xf numFmtId="0" fontId="0" fillId="6" borderId="9" xfId="0" applyFont="1" applyFill="1" applyBorder="1" applyAlignment="1">
      <alignment horizontal="left"/>
    </xf>
    <xf numFmtId="165" fontId="3" fillId="9" borderId="9" xfId="0" applyNumberFormat="1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17" fillId="4" borderId="6" xfId="0" applyFont="1" applyFill="1" applyBorder="1" applyAlignment="1" applyProtection="1">
      <alignment horizontal="center"/>
      <protection hidden="1"/>
    </xf>
    <xf numFmtId="0" fontId="17" fillId="4" borderId="0" xfId="0" applyFont="1" applyFill="1" applyBorder="1" applyAlignment="1" applyProtection="1">
      <alignment horizontal="center"/>
      <protection hidden="1"/>
    </xf>
    <xf numFmtId="165" fontId="3" fillId="4" borderId="0" xfId="0" applyNumberFormat="1" applyFont="1" applyFill="1" applyBorder="1" applyAlignment="1" applyProtection="1">
      <alignment horizontal="center"/>
      <protection hidden="1"/>
    </xf>
    <xf numFmtId="165" fontId="3" fillId="4" borderId="2" xfId="0" applyNumberFormat="1" applyFont="1" applyFill="1" applyBorder="1" applyAlignment="1" applyProtection="1">
      <alignment horizontal="center"/>
      <protection hidden="1"/>
    </xf>
    <xf numFmtId="0" fontId="0" fillId="8" borderId="0" xfId="0" applyFont="1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_dados" xfId="1"/>
  </cellStyles>
  <dxfs count="0"/>
  <tableStyles count="0" defaultTableStyle="TableStyleMedium2" defaultPivotStyle="PivotStyleLight16"/>
  <colors>
    <mruColors>
      <color rgb="FF0000CC"/>
      <color rgb="FFA50021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90841622647242"/>
          <c:y val="0.11997525129638312"/>
          <c:w val="0.72931006123621112"/>
          <c:h val="0.6874927035548386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'Converter (Immediate)'!$N$11:$N$215</c:f>
              <c:numCache>
                <c:formatCode>0.000</c:formatCode>
                <c:ptCount val="20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(Immediate)'!$R$11:$R$215</c:f>
              <c:numCache>
                <c:formatCode>0.000</c:formatCode>
                <c:ptCount val="205"/>
                <c:pt idx="0">
                  <c:v>0.99976206336870965</c:v>
                </c:pt>
                <c:pt idx="1">
                  <c:v>0.99966399789775928</c:v>
                </c:pt>
                <c:pt idx="2">
                  <c:v>0.99933021452602722</c:v>
                </c:pt>
                <c:pt idx="3">
                  <c:v>0.99866608971954463</c:v>
                </c:pt>
                <c:pt idx="4">
                  <c:v>0.9981186960260281</c:v>
                </c:pt>
                <c:pt idx="5">
                  <c:v>0.99734833766029996</c:v>
                </c:pt>
                <c:pt idx="6">
                  <c:v>0.99626583090612486</c:v>
                </c:pt>
                <c:pt idx="7">
                  <c:v>0.9947479052468472</c:v>
                </c:pt>
                <c:pt idx="8">
                  <c:v>0.9926256937261474</c:v>
                </c:pt>
                <c:pt idx="9">
                  <c:v>0.98967077590799502</c:v>
                </c:pt>
                <c:pt idx="10">
                  <c:v>0.98895465688110673</c:v>
                </c:pt>
                <c:pt idx="11">
                  <c:v>0.98819054516223592</c:v>
                </c:pt>
                <c:pt idx="12">
                  <c:v>0.98737545784311065</c:v>
                </c:pt>
                <c:pt idx="13">
                  <c:v>0.98650625919129631</c:v>
                </c:pt>
                <c:pt idx="14">
                  <c:v>0.98557965740011066</c:v>
                </c:pt>
                <c:pt idx="15">
                  <c:v>0.98459220198176345</c:v>
                </c:pt>
                <c:pt idx="16">
                  <c:v>0.98354028192873333</c:v>
                </c:pt>
                <c:pt idx="17">
                  <c:v>0.9824201247800286</c:v>
                </c:pt>
                <c:pt idx="18">
                  <c:v>0.98122779674042404</c:v>
                </c:pt>
                <c:pt idx="19">
                  <c:v>0.97995920401178316</c:v>
                </c:pt>
                <c:pt idx="20">
                  <c:v>0.97861009550572675</c:v>
                </c:pt>
                <c:pt idx="21">
                  <c:v>0.97717606711579641</c:v>
                </c:pt>
                <c:pt idx="22">
                  <c:v>0.97565256773436659</c:v>
                </c:pt>
                <c:pt idx="23">
                  <c:v>0.97403490720427632</c:v>
                </c:pt>
                <c:pt idx="24">
                  <c:v>0.97231826639687491</c:v>
                </c:pt>
                <c:pt idx="25">
                  <c:v>0.97049770960615245</c:v>
                </c:pt>
                <c:pt idx="26">
                  <c:v>0.96856819944213723</c:v>
                </c:pt>
                <c:pt idx="27">
                  <c:v>0.96652461439498449</c:v>
                </c:pt>
                <c:pt idx="28">
                  <c:v>0.96436176922338768</c:v>
                </c:pt>
                <c:pt idx="29">
                  <c:v>0.96207443829635619</c:v>
                </c:pt>
                <c:pt idx="30">
                  <c:v>0.95965738198535055</c:v>
                </c:pt>
                <c:pt idx="31">
                  <c:v>0.9571053761637025</c:v>
                </c:pt>
                <c:pt idx="32">
                  <c:v>0.95441324482179846</c:v>
                </c:pt>
                <c:pt idx="33">
                  <c:v>0.95157589574953716</c:v>
                </c:pt>
                <c:pt idx="34">
                  <c:v>0.94858835917227935</c:v>
                </c:pt>
                <c:pt idx="35">
                  <c:v>0.94544582915340714</c:v>
                </c:pt>
                <c:pt idx="36">
                  <c:v>0.94214370749670484</c:v>
                </c:pt>
                <c:pt idx="37">
                  <c:v>0.93867764979647339</c:v>
                </c:pt>
                <c:pt idx="38">
                  <c:v>0.9350436131945582</c:v>
                </c:pt>
                <c:pt idx="39">
                  <c:v>0.93123790531375605</c:v>
                </c:pt>
                <c:pt idx="40">
                  <c:v>0.9272572337492796</c:v>
                </c:pt>
                <c:pt idx="41">
                  <c:v>0.92309875541747244</c:v>
                </c:pt>
                <c:pt idx="42">
                  <c:v>0.91876012498745474</c:v>
                </c:pt>
                <c:pt idx="43">
                  <c:v>0.91423954156067178</c:v>
                </c:pt>
                <c:pt idx="44">
                  <c:v>0.90953579271930685</c:v>
                </c:pt>
                <c:pt idx="45">
                  <c:v>0.90464829504085686</c:v>
                </c:pt>
                <c:pt idx="46">
                  <c:v>0.89957713017604646</c:v>
                </c:pt>
                <c:pt idx="47">
                  <c:v>0.89432307561327762</c:v>
                </c:pt>
                <c:pt idx="48">
                  <c:v>0.88888762930655629</c:v>
                </c:pt>
                <c:pt idx="49">
                  <c:v>0.88327302742588765</c:v>
                </c:pt>
                <c:pt idx="50">
                  <c:v>0.87748225459874363</c:v>
                </c:pt>
                <c:pt idx="51">
                  <c:v>0.87151904614631281</c:v>
                </c:pt>
                <c:pt idx="52">
                  <c:v>0.86538788197543659</c:v>
                </c:pt>
                <c:pt idx="53">
                  <c:v>0.85909397196174631</c:v>
                </c:pt>
                <c:pt idx="54">
                  <c:v>0.85264323284578547</c:v>
                </c:pt>
                <c:pt idx="55">
                  <c:v>0.84604225685526901</c:v>
                </c:pt>
                <c:pt idx="56">
                  <c:v>0.83929827245606825</c:v>
                </c:pt>
                <c:pt idx="57">
                  <c:v>0.83241909781482626</c:v>
                </c:pt>
                <c:pt idx="58">
                  <c:v>0.82541308772054223</c:v>
                </c:pt>
                <c:pt idx="59">
                  <c:v>0.81828907485477165</c:v>
                </c:pt>
                <c:pt idx="60">
                  <c:v>0.81105630641522264</c:v>
                </c:pt>
                <c:pt idx="61">
                  <c:v>0.80372437718163636</c:v>
                </c:pt>
                <c:pt idx="62">
                  <c:v>0.79630316016361236</c:v>
                </c:pt>
                <c:pt idx="63">
                  <c:v>0.78880273598671813</c:v>
                </c:pt>
                <c:pt idx="64">
                  <c:v>0.78123332215662533</c:v>
                </c:pt>
                <c:pt idx="65">
                  <c:v>0.77360520329335369</c:v>
                </c:pt>
                <c:pt idx="66">
                  <c:v>0.76592866335244092</c:v>
                </c:pt>
                <c:pt idx="67">
                  <c:v>0.75821392075141258</c:v>
                </c:pt>
                <c:pt idx="68">
                  <c:v>0.7504710672033561</c:v>
                </c:pt>
                <c:pt idx="69">
                  <c:v>0.74271001093012079</c:v>
                </c:pt>
                <c:pt idx="70">
                  <c:v>0.73494042479110278</c:v>
                </c:pt>
                <c:pt idx="71">
                  <c:v>0.7271716997249289</c:v>
                </c:pt>
                <c:pt idx="72">
                  <c:v>0.71941290376534472</c:v>
                </c:pt>
                <c:pt idx="73">
                  <c:v>0.71167274676331493</c:v>
                </c:pt>
                <c:pt idx="74">
                  <c:v>0.7039595508281099</c:v>
                </c:pt>
                <c:pt idx="75">
                  <c:v>0.69628122639346113</c:v>
                </c:pt>
                <c:pt idx="76">
                  <c:v>0.68864525372246244</c:v>
                </c:pt>
                <c:pt idx="77">
                  <c:v>0.68105866958769501</c:v>
                </c:pt>
                <c:pt idx="78">
                  <c:v>0.67352805880131672</c:v>
                </c:pt>
                <c:pt idx="79">
                  <c:v>0.66605955022323393</c:v>
                </c:pt>
                <c:pt idx="80">
                  <c:v>0.65865881684315541</c:v>
                </c:pt>
                <c:pt idx="81">
                  <c:v>0.65133107951310343</c:v>
                </c:pt>
                <c:pt idx="82">
                  <c:v>0.6440811138994168</c:v>
                </c:pt>
                <c:pt idx="83">
                  <c:v>0.63691326022581407</c:v>
                </c:pt>
                <c:pt idx="84">
                  <c:v>0.62983143539006559</c:v>
                </c:pt>
                <c:pt idx="85">
                  <c:v>0.62283914705460852</c:v>
                </c:pt>
                <c:pt idx="86">
                  <c:v>0.61593950933447938</c:v>
                </c:pt>
                <c:pt idx="87">
                  <c:v>0.60913525973281901</c:v>
                </c:pt>
                <c:pt idx="88">
                  <c:v>0.60242877700358821</c:v>
                </c:pt>
                <c:pt idx="89">
                  <c:v>0.59582209965196387</c:v>
                </c:pt>
                <c:pt idx="90">
                  <c:v>0.58931694481414021</c:v>
                </c:pt>
                <c:pt idx="91">
                  <c:v>0.58291472728921012</c:v>
                </c:pt>
                <c:pt idx="92">
                  <c:v>0.57661657852577519</c:v>
                </c:pt>
                <c:pt idx="93">
                  <c:v>0.57042336539449012</c:v>
                </c:pt>
                <c:pt idx="94">
                  <c:v>0.56433570860450111</c:v>
                </c:pt>
                <c:pt idx="95">
                  <c:v>0.55835400064647733</c:v>
                </c:pt>
                <c:pt idx="96">
                  <c:v>0.55247842316752116</c:v>
                </c:pt>
                <c:pt idx="97">
                  <c:v>0.54670896370360456</c:v>
                </c:pt>
                <c:pt idx="98">
                  <c:v>0.54104543171333919</c:v>
                </c:pt>
                <c:pt idx="99">
                  <c:v>0.53548747387288786</c:v>
                </c:pt>
                <c:pt idx="100">
                  <c:v>0.53003458860579356</c:v>
                </c:pt>
                <c:pt idx="101">
                  <c:v>0.52468613983350343</c:v>
                </c:pt>
                <c:pt idx="102">
                  <c:v>0.51944136994261481</c:v>
                </c:pt>
                <c:pt idx="103">
                  <c:v>0.51429941197345175</c:v>
                </c:pt>
                <c:pt idx="104">
                  <c:v>0.50925930104169415</c:v>
                </c:pt>
                <c:pt idx="105">
                  <c:v>0.50431998501055864</c:v>
                </c:pt>
                <c:pt idx="106">
                  <c:v>0.49948033443563344</c:v>
                </c:pt>
                <c:pt idx="107">
                  <c:v>0.49473915180803402</c:v>
                </c:pt>
                <c:pt idx="108">
                  <c:v>0.49009518012420739</c:v>
                </c:pt>
                <c:pt idx="109">
                  <c:v>0.48554711081260832</c:v>
                </c:pt>
                <c:pt idx="110">
                  <c:v>0.48109359104868787</c:v>
                </c:pt>
                <c:pt idx="111">
                  <c:v>0.47673323049030719</c:v>
                </c:pt>
                <c:pt idx="112">
                  <c:v>0.4724646074658827</c:v>
                </c:pt>
                <c:pt idx="113">
                  <c:v>0.46828627464738881</c:v>
                </c:pt>
                <c:pt idx="114">
                  <c:v>0.46419676423984024</c:v>
                </c:pt>
                <c:pt idx="115">
                  <c:v>0.46019459271813107</c:v>
                </c:pt>
                <c:pt idx="116">
                  <c:v>0.45627826514116027</c:v>
                </c:pt>
                <c:pt idx="117">
                  <c:v>0.45244627907209062</c:v>
                </c:pt>
                <c:pt idx="118">
                  <c:v>0.44869712813237739</c:v>
                </c:pt>
                <c:pt idx="119">
                  <c:v>0.4450293052159438</c:v>
                </c:pt>
                <c:pt idx="120">
                  <c:v>0.44144130538855031</c:v>
                </c:pt>
                <c:pt idx="121">
                  <c:v>0.43793162849607581</c:v>
                </c:pt>
                <c:pt idx="122">
                  <c:v>0.43449878150407989</c:v>
                </c:pt>
                <c:pt idx="123">
                  <c:v>0.43114128058968948</c:v>
                </c:pt>
                <c:pt idx="124">
                  <c:v>0.42785765300555034</c:v>
                </c:pt>
                <c:pt idx="125">
                  <c:v>0.42464643873431607</c:v>
                </c:pt>
                <c:pt idx="126">
                  <c:v>0.42150619195092071</c:v>
                </c:pt>
                <c:pt idx="127">
                  <c:v>0.41843548230870969</c:v>
                </c:pt>
                <c:pt idx="128">
                  <c:v>0.41543289606437123</c:v>
                </c:pt>
                <c:pt idx="129">
                  <c:v>0.41249703705555135</c:v>
                </c:pt>
                <c:pt idx="130">
                  <c:v>0.40962652754401097</c:v>
                </c:pt>
                <c:pt idx="131">
                  <c:v>0.40682000893623388</c:v>
                </c:pt>
                <c:pt idx="132">
                  <c:v>0.40407614239248968</c:v>
                </c:pt>
                <c:pt idx="133">
                  <c:v>0.40139360933450857</c:v>
                </c:pt>
                <c:pt idx="134">
                  <c:v>0.39877111186113468</c:v>
                </c:pt>
                <c:pt idx="135">
                  <c:v>0.39620737308058074</c:v>
                </c:pt>
                <c:pt idx="136">
                  <c:v>0.39370113736721724</c:v>
                </c:pt>
                <c:pt idx="137">
                  <c:v>0.39125117055018854</c:v>
                </c:pt>
                <c:pt idx="138">
                  <c:v>0.38885626004054424</c:v>
                </c:pt>
                <c:pt idx="139">
                  <c:v>0.38651521490302798</c:v>
                </c:pt>
                <c:pt idx="140">
                  <c:v>0.38422686587814481</c:v>
                </c:pt>
                <c:pt idx="141">
                  <c:v>0.38199006535965602</c:v>
                </c:pt>
                <c:pt idx="142">
                  <c:v>0.37980368733221392</c:v>
                </c:pt>
                <c:pt idx="143">
                  <c:v>0.37766662727343525</c:v>
                </c:pt>
                <c:pt idx="144">
                  <c:v>0.37557780202434848</c:v>
                </c:pt>
                <c:pt idx="145">
                  <c:v>0.3735361496317971</c:v>
                </c:pt>
                <c:pt idx="146">
                  <c:v>0.37154062916606789</c:v>
                </c:pt>
                <c:pt idx="147">
                  <c:v>0.36959022051672241</c:v>
                </c:pt>
                <c:pt idx="148">
                  <c:v>0.36768392416933893</c:v>
                </c:pt>
                <c:pt idx="149">
                  <c:v>0.36582076096562888</c:v>
                </c:pt>
                <c:pt idx="150">
                  <c:v>0.36399977184916488</c:v>
                </c:pt>
                <c:pt idx="151">
                  <c:v>0.36222001759874939</c:v>
                </c:pt>
                <c:pt idx="152">
                  <c:v>0.36048057855126781</c:v>
                </c:pt>
                <c:pt idx="153">
                  <c:v>0.35878055431568956</c:v>
                </c:pt>
                <c:pt idx="154">
                  <c:v>0.3571190634797281</c:v>
                </c:pt>
                <c:pt idx="155">
                  <c:v>0.35549524331052101</c:v>
                </c:pt>
                <c:pt idx="156">
                  <c:v>0.35390824945056154</c:v>
                </c:pt>
                <c:pt idx="157">
                  <c:v>0.35235725560998998</c:v>
                </c:pt>
                <c:pt idx="158">
                  <c:v>0.35084145325624178</c:v>
                </c:pt>
                <c:pt idx="159">
                  <c:v>0.34936005130195108</c:v>
                </c:pt>
                <c:pt idx="160">
                  <c:v>0.34791227579191258</c:v>
                </c:pt>
                <c:pt idx="161">
                  <c:v>0.3464973695898233</c:v>
                </c:pt>
                <c:pt idx="162">
                  <c:v>0.34511459206544753</c:v>
                </c:pt>
                <c:pt idx="163">
                  <c:v>0.34376321878277932</c:v>
                </c:pt>
                <c:pt idx="164">
                  <c:v>0.34244254118971301</c:v>
                </c:pt>
                <c:pt idx="165">
                  <c:v>0.34115186630967564</c:v>
                </c:pt>
                <c:pt idx="166">
                  <c:v>0.33989051643561941</c:v>
                </c:pt>
                <c:pt idx="167">
                  <c:v>0.33865782882672985</c:v>
                </c:pt>
                <c:pt idx="168">
                  <c:v>0.3374531554081564</c:v>
                </c:pt>
                <c:pt idx="169">
                  <c:v>0.33627586247403807</c:v>
                </c:pt>
                <c:pt idx="170">
                  <c:v>0.33512533039405595</c:v>
                </c:pt>
                <c:pt idx="171">
                  <c:v>0.33400095332371749</c:v>
                </c:pt>
                <c:pt idx="172">
                  <c:v>0.33290213891854364</c:v>
                </c:pt>
                <c:pt idx="173">
                  <c:v>0.33182830805230729</c:v>
                </c:pt>
                <c:pt idx="174">
                  <c:v>0.33077889453944354</c:v>
                </c:pt>
                <c:pt idx="175">
                  <c:v>0.32975334486173485</c:v>
                </c:pt>
                <c:pt idx="176">
                  <c:v>0.32875111789935296</c:v>
                </c:pt>
                <c:pt idx="177">
                  <c:v>0.32777168466631984</c:v>
                </c:pt>
                <c:pt idx="178">
                  <c:v>0.32681452805043892</c:v>
                </c:pt>
                <c:pt idx="179">
                  <c:v>0.32587914255772871</c:v>
                </c:pt>
                <c:pt idx="180">
                  <c:v>0.32496503406138205</c:v>
                </c:pt>
                <c:pt idx="181">
                  <c:v>0.32407171955526054</c:v>
                </c:pt>
                <c:pt idx="182">
                  <c:v>0.32319872691192492</c:v>
                </c:pt>
                <c:pt idx="183">
                  <c:v>0.32234559464519158</c:v>
                </c:pt>
                <c:pt idx="184">
                  <c:v>0.32151187167719936</c:v>
                </c:pt>
                <c:pt idx="185">
                  <c:v>0.32069711710996224</c:v>
                </c:pt>
                <c:pt idx="186">
                  <c:v>0.31990090000137689</c:v>
                </c:pt>
                <c:pt idx="187">
                  <c:v>0.31912279914564989</c:v>
                </c:pt>
                <c:pt idx="188">
                  <c:v>0.31836240285810297</c:v>
                </c:pt>
                <c:pt idx="189">
                  <c:v>0.31761930876431171</c:v>
                </c:pt>
                <c:pt idx="190">
                  <c:v>0.31689312359352839</c:v>
                </c:pt>
                <c:pt idx="191">
                  <c:v>0.31618346297633632</c:v>
                </c:pt>
                <c:pt idx="192">
                  <c:v>0.31548995124648166</c:v>
                </c:pt>
                <c:pt idx="193">
                  <c:v>0.31481222124682456</c:v>
                </c:pt>
                <c:pt idx="194">
                  <c:v>0.31414991413935051</c:v>
                </c:pt>
                <c:pt idx="195">
                  <c:v>0.31350267921918057</c:v>
                </c:pt>
                <c:pt idx="196">
                  <c:v>0.31287017373251857</c:v>
                </c:pt>
                <c:pt idx="197">
                  <c:v>0.3122520626984715</c:v>
                </c:pt>
                <c:pt idx="198">
                  <c:v>0.31164801873467873</c:v>
                </c:pt>
                <c:pt idx="199">
                  <c:v>0.31105772188668451</c:v>
                </c:pt>
                <c:pt idx="200">
                  <c:v>0.31048085946099008</c:v>
                </c:pt>
                <c:pt idx="201">
                  <c:v>0.3099171258617171</c:v>
                </c:pt>
                <c:pt idx="202">
                  <c:v>0.30936622243081974</c:v>
                </c:pt>
                <c:pt idx="203">
                  <c:v>0.30882785729177636</c:v>
                </c:pt>
                <c:pt idx="204">
                  <c:v>0.30830174519669828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'Converter (Immediate)'!$N$11:$N$215</c:f>
              <c:numCache>
                <c:formatCode>0.000</c:formatCode>
                <c:ptCount val="20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(Immediate)'!$S$11:$S$215</c:f>
              <c:numCache>
                <c:formatCode>0.000</c:formatCode>
                <c:ptCount val="205"/>
                <c:pt idx="0">
                  <c:v>0.99999999968461006</c:v>
                </c:pt>
                <c:pt idx="1">
                  <c:v>0.99999999517878702</c:v>
                </c:pt>
                <c:pt idx="2">
                  <c:v>0.99999958220085683</c:v>
                </c:pt>
                <c:pt idx="3">
                  <c:v>0.99998743400280288</c:v>
                </c:pt>
                <c:pt idx="4">
                  <c:v>0.99994975189190749</c:v>
                </c:pt>
                <c:pt idx="5">
                  <c:v>0.99983140625113331</c:v>
                </c:pt>
                <c:pt idx="6">
                  <c:v>0.99951470148900667</c:v>
                </c:pt>
                <c:pt idx="7">
                  <c:v>0.99877806616645559</c:v>
                </c:pt>
                <c:pt idx="8">
                  <c:v>0.99726273698942769</c:v>
                </c:pt>
                <c:pt idx="9">
                  <c:v>0.99446340521253473</c:v>
                </c:pt>
                <c:pt idx="10">
                  <c:v>0.99369603233577564</c:v>
                </c:pt>
                <c:pt idx="11">
                  <c:v>0.99284714145781161</c:v>
                </c:pt>
                <c:pt idx="12">
                  <c:v>0.99191127762689446</c:v>
                </c:pt>
                <c:pt idx="13">
                  <c:v>0.99088295719849873</c:v>
                </c:pt>
                <c:pt idx="14">
                  <c:v>0.98975669932387256</c:v>
                </c:pt>
                <c:pt idx="15">
                  <c:v>0.98852705831790133</c:v>
                </c:pt>
                <c:pt idx="16">
                  <c:v>0.98718865656637178</c:v>
                </c:pt>
                <c:pt idx="17">
                  <c:v>0.98573621762755215</c:v>
                </c:pt>
                <c:pt idx="18">
                  <c:v>0.9841645991835144</c:v>
                </c:pt>
                <c:pt idx="19">
                  <c:v>0.98246882550257031</c:v>
                </c:pt>
                <c:pt idx="20">
                  <c:v>0.9806441190852565</c:v>
                </c:pt>
                <c:pt idx="21">
                  <c:v>0.97868593118206082</c:v>
                </c:pt>
                <c:pt idx="22">
                  <c:v>0.97658997089100918</c:v>
                </c:pt>
                <c:pt idx="23">
                  <c:v>0.97435223256681502</c:v>
                </c:pt>
                <c:pt idx="24">
                  <c:v>0.97196902129989271</c:v>
                </c:pt>
                <c:pt idx="25">
                  <c:v>0.96943697625257097</c:v>
                </c:pt>
                <c:pt idx="26">
                  <c:v>0.96675309167066847</c:v>
                </c:pt>
                <c:pt idx="27">
                  <c:v>0.96391473542060002</c:v>
                </c:pt>
                <c:pt idx="28">
                  <c:v>0.96091966493478542</c:v>
                </c:pt>
                <c:pt idx="29">
                  <c:v>0.95776604048074632</c:v>
                </c:pt>
                <c:pt idx="30">
                  <c:v>0.95445243570141625</c:v>
                </c:pt>
                <c:pt idx="31">
                  <c:v>0.95097784540534802</c:v>
                </c:pt>
                <c:pt idx="32">
                  <c:v>0.94734169061528628</c:v>
                </c:pt>
                <c:pt idx="33">
                  <c:v>0.94354382091161237</c:v>
                </c:pt>
                <c:pt idx="34">
                  <c:v>0.93958451413317801</c:v>
                </c:pt>
                <c:pt idx="35">
                  <c:v>0.93546447352175832</c:v>
                </c:pt>
                <c:pt idx="36">
                  <c:v>0.93118482241762768</c:v>
                </c:pt>
                <c:pt idx="37">
                  <c:v>0.92674709663243893</c:v>
                </c:pt>
                <c:pt idx="38">
                  <c:v>0.92215323464162002</c:v>
                </c:pt>
                <c:pt idx="39">
                  <c:v>0.91740556575186294</c:v>
                </c:pt>
                <c:pt idx="40">
                  <c:v>0.91250679640999099</c:v>
                </c:pt>
                <c:pt idx="41">
                  <c:v>0.90745999482761397</c:v>
                </c:pt>
                <c:pt idx="42">
                  <c:v>0.9022685741016373</c:v>
                </c:pt>
                <c:pt idx="43">
                  <c:v>0.89693627401396547</c:v>
                </c:pt>
                <c:pt idx="44">
                  <c:v>0.89146714169482977</c:v>
                </c:pt>
                <c:pt idx="45">
                  <c:v>0.88586551133321545</c:v>
                </c:pt>
                <c:pt idx="46">
                  <c:v>0.88013598311505525</c:v>
                </c:pt>
                <c:pt idx="47">
                  <c:v>0.87428340156539575</c:v>
                </c:pt>
                <c:pt idx="48">
                  <c:v>0.86831283346481436</c:v>
                </c:pt>
                <c:pt idx="49">
                  <c:v>0.86222954550317643</c:v>
                </c:pt>
                <c:pt idx="50">
                  <c:v>0.85603898182556748</c:v>
                </c:pt>
                <c:pt idx="51">
                  <c:v>0.84974674161610675</c:v>
                </c:pt>
                <c:pt idx="52">
                  <c:v>0.84335855685552308</c:v>
                </c:pt>
                <c:pt idx="53">
                  <c:v>0.83688027037804369</c:v>
                </c:pt>
                <c:pt idx="54">
                  <c:v>0.83031781434244711</c:v>
                </c:pt>
                <c:pt idx="55">
                  <c:v>0.82367718922123945</c:v>
                </c:pt>
                <c:pt idx="56">
                  <c:v>0.81696444340096297</c:v>
                </c:pt>
                <c:pt idx="57">
                  <c:v>0.81018565347572702</c:v>
                </c:pt>
                <c:pt idx="58">
                  <c:v>0.80334690530533903</c:v>
                </c:pt>
                <c:pt idx="59">
                  <c:v>0.79645427589893703</c:v>
                </c:pt>
                <c:pt idx="60">
                  <c:v>0.78951381617491179</c:v>
                </c:pt>
                <c:pt idx="61">
                  <c:v>0.78253153463820802</c:v>
                </c:pt>
                <c:pt idx="62">
                  <c:v>0.77551338200687248</c:v>
                </c:pt>
                <c:pt idx="63">
                  <c:v>0.76846523681101631</c:v>
                </c:pt>
                <c:pt idx="64">
                  <c:v>0.76139289197921289</c:v>
                </c:pt>
                <c:pt idx="65">
                  <c:v>0.75430204241978716</c:v>
                </c:pt>
                <c:pt idx="66">
                  <c:v>0.74719827359749169</c:v>
                </c:pt>
                <c:pt idx="67">
                  <c:v>0.7400870510996882</c:v>
                </c:pt>
                <c:pt idx="68">
                  <c:v>0.73297371118039789</c:v>
                </c:pt>
                <c:pt idx="69">
                  <c:v>0.72586345226541416</c:v>
                </c:pt>
                <c:pt idx="70">
                  <c:v>0.71876132739708609</c:v>
                </c:pt>
                <c:pt idx="71">
                  <c:v>0.71167223759336296</c:v>
                </c:pt>
                <c:pt idx="72">
                  <c:v>0.7046009260922137</c:v>
                </c:pt>
                <c:pt idx="73">
                  <c:v>0.69755197344958253</c:v>
                </c:pt>
                <c:pt idx="74">
                  <c:v>0.69052979345657817</c:v>
                </c:pt>
                <c:pt idx="75">
                  <c:v>0.68353862983960034</c:v>
                </c:pt>
                <c:pt idx="76">
                  <c:v>0.67658255370553433</c:v>
                </c:pt>
                <c:pt idx="77">
                  <c:v>0.66966546169299312</c:v>
                </c:pt>
                <c:pt idx="78">
                  <c:v>0.66279107478978794</c:v>
                </c:pt>
                <c:pt idx="79">
                  <c:v>0.6559629377763605</c:v>
                </c:pt>
                <c:pt idx="80">
                  <c:v>0.64918441925476578</c:v>
                </c:pt>
                <c:pt idx="81">
                  <c:v>0.64245871222292839</c:v>
                </c:pt>
                <c:pt idx="82">
                  <c:v>0.63578883515428197</c:v>
                </c:pt>
                <c:pt idx="83">
                  <c:v>0.62917763354349943</c:v>
                </c:pt>
                <c:pt idx="84">
                  <c:v>0.62262778187981838</c:v>
                </c:pt>
                <c:pt idx="85">
                  <c:v>0.61614178601043335</c:v>
                </c:pt>
                <c:pt idx="86">
                  <c:v>0.60972198585752035</c:v>
                </c:pt>
                <c:pt idx="87">
                  <c:v>0.60337055845369469</c:v>
                </c:pt>
                <c:pt idx="88">
                  <c:v>0.59708952126201709</c:v>
                </c:pt>
                <c:pt idx="89">
                  <c:v>0.59088073574806677</c:v>
                </c:pt>
                <c:pt idx="90">
                  <c:v>0.58474591117306352</c:v>
                </c:pt>
                <c:pt idx="91">
                  <c:v>0.57868660857852172</c:v>
                </c:pt>
                <c:pt idx="92">
                  <c:v>0.57270424493445826</c:v>
                </c:pt>
                <c:pt idx="93">
                  <c:v>0.56680009742472437</c:v>
                </c:pt>
                <c:pt idx="94">
                  <c:v>0.56097530784458549</c:v>
                </c:pt>
                <c:pt idx="95">
                  <c:v>0.55523088708721868</c:v>
                </c:pt>
                <c:pt idx="96">
                  <c:v>0.54956771969732754</c:v>
                </c:pt>
                <c:pt idx="97">
                  <c:v>0.543986568471583</c:v>
                </c:pt>
                <c:pt idx="98">
                  <c:v>0.53848807908706264</c:v>
                </c:pt>
                <c:pt idx="99">
                  <c:v>0.53307278474030295</c:v>
                </c:pt>
                <c:pt idx="100">
                  <c:v>0.52774111078097174</c:v>
                </c:pt>
                <c:pt idx="101">
                  <c:v>0.52249337932550177</c:v>
                </c:pt>
                <c:pt idx="102">
                  <c:v>0.51732981383733267</c:v>
                </c:pt>
                <c:pt idx="103">
                  <c:v>0.51225054366163969</c:v>
                </c:pt>
                <c:pt idx="104">
                  <c:v>0.50725560850361573</c:v>
                </c:pt>
                <c:pt idx="105">
                  <c:v>0.50234496284049923</c:v>
                </c:pt>
                <c:pt idx="106">
                  <c:v>0.49751848025861589</c:v>
                </c:pt>
                <c:pt idx="107">
                  <c:v>0.49277595770770877</c:v>
                </c:pt>
                <c:pt idx="108">
                  <c:v>0.48811711966578902</c:v>
                </c:pt>
                <c:pt idx="109">
                  <c:v>0.48354162220864338</c:v>
                </c:pt>
                <c:pt idx="110">
                  <c:v>0.4790490569789666</c:v>
                </c:pt>
                <c:pt idx="111">
                  <c:v>0.47463895505088244</c:v>
                </c:pt>
                <c:pt idx="112">
                  <c:v>0.47031079068634579</c:v>
                </c:pt>
                <c:pt idx="113">
                  <c:v>0.4660639849806002</c:v>
                </c:pt>
                <c:pt idx="114">
                  <c:v>0.4618979093944991</c:v>
                </c:pt>
                <c:pt idx="115">
                  <c:v>0.45781188917207188</c:v>
                </c:pt>
                <c:pt idx="116">
                  <c:v>0.45380520664226237</c:v>
                </c:pt>
                <c:pt idx="117">
                  <c:v>0.44987710440424772</c:v>
                </c:pt>
                <c:pt idx="118">
                  <c:v>0.44602678839619925</c:v>
                </c:pt>
                <c:pt idx="119">
                  <c:v>0.44225343084775093</c:v>
                </c:pt>
                <c:pt idx="120">
                  <c:v>0.43855617311680833</c:v>
                </c:pt>
                <c:pt idx="121">
                  <c:v>0.43493412841166623</c:v>
                </c:pt>
                <c:pt idx="122">
                  <c:v>0.43138638439969651</c:v>
                </c:pt>
                <c:pt idx="123">
                  <c:v>0.42791200570413573</c:v>
                </c:pt>
                <c:pt idx="124">
                  <c:v>0.42451003629073403</c:v>
                </c:pt>
                <c:pt idx="125">
                  <c:v>0.42117950174623542</c:v>
                </c:pt>
                <c:pt idx="126">
                  <c:v>0.41791941145083711</c:v>
                </c:pt>
                <c:pt idx="127">
                  <c:v>0.41472876064693204</c:v>
                </c:pt>
                <c:pt idx="128">
                  <c:v>0.4116065324065693</c:v>
                </c:pt>
                <c:pt idx="129">
                  <c:v>0.4085516995001795</c:v>
                </c:pt>
                <c:pt idx="130">
                  <c:v>0.40556322616920248</c:v>
                </c:pt>
                <c:pt idx="131">
                  <c:v>0.40264006980532674</c:v>
                </c:pt>
                <c:pt idx="132">
                  <c:v>0.39978118253910949</c:v>
                </c:pt>
                <c:pt idx="133">
                  <c:v>0.3969855127407847</c:v>
                </c:pt>
                <c:pt idx="134">
                  <c:v>0.39425200643609598</c:v>
                </c:pt>
                <c:pt idx="135">
                  <c:v>0.39157960864000396</c:v>
                </c:pt>
                <c:pt idx="136">
                  <c:v>0.38896726461112563</c:v>
                </c:pt>
                <c:pt idx="137">
                  <c:v>0.38641392102975086</c:v>
                </c:pt>
                <c:pt idx="138">
                  <c:v>0.38391852710227059</c:v>
                </c:pt>
                <c:pt idx="139">
                  <c:v>0.38148003559482252</c:v>
                </c:pt>
                <c:pt idx="140">
                  <c:v>0.37909740379893342</c:v>
                </c:pt>
                <c:pt idx="141">
                  <c:v>0.37676959443189417</c:v>
                </c:pt>
                <c:pt idx="142">
                  <c:v>0.37449557647456444</c:v>
                </c:pt>
                <c:pt idx="143">
                  <c:v>0.37227432594925125</c:v>
                </c:pt>
                <c:pt idx="144">
                  <c:v>0.37010482664025618</c:v>
                </c:pt>
                <c:pt idx="145">
                  <c:v>0.36798607075962791</c:v>
                </c:pt>
                <c:pt idx="146">
                  <c:v>0.36591705956059517</c:v>
                </c:pt>
                <c:pt idx="147">
                  <c:v>0.36389680390109674</c:v>
                </c:pt>
                <c:pt idx="148">
                  <c:v>0.36192432475975783</c:v>
                </c:pt>
                <c:pt idx="149">
                  <c:v>0.35999865370659684</c:v>
                </c:pt>
                <c:pt idx="150">
                  <c:v>0.35811883333068073</c:v>
                </c:pt>
                <c:pt idx="151">
                  <c:v>0.3562839176268755</c:v>
                </c:pt>
                <c:pt idx="152">
                  <c:v>0.35449297234377503</c:v>
                </c:pt>
                <c:pt idx="153">
                  <c:v>0.3527450752948178</c:v>
                </c:pt>
                <c:pt idx="154">
                  <c:v>0.3510393166345343</c:v>
                </c:pt>
                <c:pt idx="155">
                  <c:v>0.34937479910179942</c:v>
                </c:pt>
                <c:pt idx="156">
                  <c:v>0.34775063823189611</c:v>
                </c:pt>
                <c:pt idx="157">
                  <c:v>0.34616596253912807</c:v>
                </c:pt>
                <c:pt idx="158">
                  <c:v>0.34461991367165423</c:v>
                </c:pt>
                <c:pt idx="159">
                  <c:v>0.34311164654015119</c:v>
                </c:pt>
                <c:pt idx="160">
                  <c:v>0.34164032942184563</c:v>
                </c:pt>
                <c:pt idx="161">
                  <c:v>0.34020514404139585</c:v>
                </c:pt>
                <c:pt idx="162">
                  <c:v>0.33880528563003887</c:v>
                </c:pt>
                <c:pt idx="163">
                  <c:v>0.33743996296436113</c:v>
                </c:pt>
                <c:pt idx="164">
                  <c:v>0.33610839838598822</c:v>
                </c:pt>
                <c:pt idx="165">
                  <c:v>0.33480982780343616</c:v>
                </c:pt>
                <c:pt idx="166">
                  <c:v>0.33354350067730687</c:v>
                </c:pt>
                <c:pt idx="167">
                  <c:v>0.33230867998995839</c:v>
                </c:pt>
                <c:pt idx="168">
                  <c:v>0.33110464220072733</c:v>
                </c:pt>
                <c:pt idx="169">
                  <c:v>0.32993067718773078</c:v>
                </c:pt>
                <c:pt idx="170">
                  <c:v>0.32878608817722288</c:v>
                </c:pt>
                <c:pt idx="171">
                  <c:v>0.32767019166143663</c:v>
                </c:pt>
                <c:pt idx="172">
                  <c:v>0.32658231730579468</c:v>
                </c:pt>
                <c:pt idx="173">
                  <c:v>0.32552180784632612</c:v>
                </c:pt>
                <c:pt idx="174">
                  <c:v>0.32448801897808754</c:v>
                </c:pt>
                <c:pt idx="175">
                  <c:v>0.32348031923534126</c:v>
                </c:pt>
                <c:pt idx="176">
                  <c:v>0.32249808986420658</c:v>
                </c:pt>
                <c:pt idx="177">
                  <c:v>0.32154072468846151</c:v>
                </c:pt>
                <c:pt idx="178">
                  <c:v>0.32060762996913417</c:v>
                </c:pt>
                <c:pt idx="179">
                  <c:v>0.31969822425849054</c:v>
                </c:pt>
                <c:pt idx="180">
                  <c:v>0.31881193824898862</c:v>
                </c:pt>
                <c:pt idx="181">
                  <c:v>0.31794821461774009</c:v>
                </c:pt>
                <c:pt idx="182">
                  <c:v>0.31710650786698602</c:v>
                </c:pt>
                <c:pt idx="183">
                  <c:v>0.31628628416106752</c:v>
                </c:pt>
                <c:pt idx="184">
                  <c:v>0.31548702116033961</c:v>
                </c:pt>
                <c:pt idx="185">
                  <c:v>0.31470820785245501</c:v>
                </c:pt>
                <c:pt idx="186">
                  <c:v>0.31394934438141303</c:v>
                </c:pt>
                <c:pt idx="187">
                  <c:v>0.31320994187474832</c:v>
                </c:pt>
                <c:pt idx="188">
                  <c:v>0.31248952226921006</c:v>
                </c:pt>
                <c:pt idx="189">
                  <c:v>0.31178761813525691</c:v>
                </c:pt>
                <c:pt idx="190">
                  <c:v>0.31110377250067778</c:v>
                </c:pt>
                <c:pt idx="191">
                  <c:v>0.31043753867362034</c:v>
                </c:pt>
                <c:pt idx="192">
                  <c:v>0.30978848006529797</c:v>
                </c:pt>
                <c:pt idx="193">
                  <c:v>0.30915617001262213</c:v>
                </c:pt>
                <c:pt idx="194">
                  <c:v>0.30854019160099161</c:v>
                </c:pt>
                <c:pt idx="195">
                  <c:v>0.30794013748745347</c:v>
                </c:pt>
                <c:pt idx="196">
                  <c:v>0.30735560972443621</c:v>
                </c:pt>
                <c:pt idx="197">
                  <c:v>0.30678621958423802</c:v>
                </c:pt>
                <c:pt idx="198">
                  <c:v>0.30623158738444151</c:v>
                </c:pt>
                <c:pt idx="199">
                  <c:v>0.30569134231441231</c:v>
                </c:pt>
                <c:pt idx="200">
                  <c:v>0.30516512226302545</c:v>
                </c:pt>
                <c:pt idx="201">
                  <c:v>0.30465257364775328</c:v>
                </c:pt>
                <c:pt idx="202">
                  <c:v>0.3041533512452354</c:v>
                </c:pt>
                <c:pt idx="203">
                  <c:v>0.3036671180234421</c:v>
                </c:pt>
                <c:pt idx="204">
                  <c:v>0.30319354497553291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01304"/>
        <c:axId val="427000912"/>
      </c:scatterChart>
      <c:valAx>
        <c:axId val="427001304"/>
        <c:scaling>
          <c:logBase val="10"/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Pressure head,  </a:t>
                </a:r>
                <a:r>
                  <a:rPr lang="pt-BR" i="1"/>
                  <a:t>h</a:t>
                </a:r>
                <a:r>
                  <a:rPr lang="pt-BR"/>
                  <a:t> (|m|)</a:t>
                </a:r>
              </a:p>
            </c:rich>
          </c:tx>
          <c:layout>
            <c:manualLayout>
              <c:xMode val="edge"/>
              <c:yMode val="edge"/>
              <c:x val="0.3703644781439846"/>
              <c:y val="0.928647735277738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427000912"/>
        <c:crosses val="autoZero"/>
        <c:crossBetween val="midCat"/>
        <c:majorUnit val="10"/>
      </c:valAx>
      <c:valAx>
        <c:axId val="42700091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Relative water content, </a:t>
                </a:r>
                <a:r>
                  <a:rPr lang="el-GR"/>
                  <a:t>Θ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5.3461468284891737E-4"/>
              <c:y val="0.204248904721054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42700130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2631817552087449E-3"/>
          <c:w val="1"/>
          <c:h val="4.6932371469005932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8855076288263"/>
          <c:y val="7.0336553106111532E-2"/>
          <c:w val="0.74579100094360751"/>
          <c:h val="0.716074948455943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8-47DB-9344-A0E25DC4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96600"/>
        <c:axId val="427005616"/>
      </c:scatterChart>
      <c:valAx>
        <c:axId val="42699660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05616"/>
        <c:crosses val="autoZero"/>
        <c:crossBetween val="midCat"/>
      </c:valAx>
      <c:valAx>
        <c:axId val="427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angular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99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1053937875351"/>
          <c:y val="8.4973549929715869E-2"/>
          <c:w val="0.74877618224178821"/>
          <c:h val="0.672440042553683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394044181605283"/>
                  <c:y val="-0.1259143138330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D4-436D-B962-3F0DF40C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02872"/>
        <c:axId val="426996992"/>
      </c:scatterChart>
      <c:valAx>
        <c:axId val="42700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996992"/>
        <c:crosses val="autoZero"/>
        <c:crossBetween val="midCat"/>
      </c:valAx>
      <c:valAx>
        <c:axId val="4269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linear + .05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0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'Converter (Immediate)'!$S$11:$S$215</c:f>
              <c:numCache>
                <c:formatCode>0.000</c:formatCode>
                <c:ptCount val="205"/>
                <c:pt idx="0">
                  <c:v>0.99999999968461006</c:v>
                </c:pt>
                <c:pt idx="1">
                  <c:v>0.99999999517878702</c:v>
                </c:pt>
                <c:pt idx="2">
                  <c:v>0.99999958220085683</c:v>
                </c:pt>
                <c:pt idx="3">
                  <c:v>0.99998743400280288</c:v>
                </c:pt>
                <c:pt idx="4">
                  <c:v>0.99994975189190749</c:v>
                </c:pt>
                <c:pt idx="5">
                  <c:v>0.99983140625113331</c:v>
                </c:pt>
                <c:pt idx="6">
                  <c:v>0.99951470148900667</c:v>
                </c:pt>
                <c:pt idx="7">
                  <c:v>0.99877806616645559</c:v>
                </c:pt>
                <c:pt idx="8">
                  <c:v>0.99726273698942769</c:v>
                </c:pt>
                <c:pt idx="9">
                  <c:v>0.99446340521253473</c:v>
                </c:pt>
                <c:pt idx="10">
                  <c:v>0.99369603233577564</c:v>
                </c:pt>
                <c:pt idx="11">
                  <c:v>0.99284714145781161</c:v>
                </c:pt>
                <c:pt idx="12">
                  <c:v>0.99191127762689446</c:v>
                </c:pt>
                <c:pt idx="13">
                  <c:v>0.99088295719849873</c:v>
                </c:pt>
                <c:pt idx="14">
                  <c:v>0.98975669932387256</c:v>
                </c:pt>
                <c:pt idx="15">
                  <c:v>0.98852705831790133</c:v>
                </c:pt>
                <c:pt idx="16">
                  <c:v>0.98718865656637178</c:v>
                </c:pt>
                <c:pt idx="17">
                  <c:v>0.98573621762755215</c:v>
                </c:pt>
                <c:pt idx="18">
                  <c:v>0.9841645991835144</c:v>
                </c:pt>
                <c:pt idx="19">
                  <c:v>0.98246882550257031</c:v>
                </c:pt>
                <c:pt idx="20">
                  <c:v>0.9806441190852565</c:v>
                </c:pt>
                <c:pt idx="21">
                  <c:v>0.97868593118206082</c:v>
                </c:pt>
                <c:pt idx="22">
                  <c:v>0.97658997089100918</c:v>
                </c:pt>
                <c:pt idx="23">
                  <c:v>0.97435223256681502</c:v>
                </c:pt>
                <c:pt idx="24">
                  <c:v>0.97196902129989271</c:v>
                </c:pt>
                <c:pt idx="25">
                  <c:v>0.96943697625257097</c:v>
                </c:pt>
                <c:pt idx="26">
                  <c:v>0.96675309167066847</c:v>
                </c:pt>
                <c:pt idx="27">
                  <c:v>0.96391473542060002</c:v>
                </c:pt>
                <c:pt idx="28">
                  <c:v>0.96091966493478542</c:v>
                </c:pt>
                <c:pt idx="29">
                  <c:v>0.95776604048074632</c:v>
                </c:pt>
                <c:pt idx="30">
                  <c:v>0.95445243570141625</c:v>
                </c:pt>
                <c:pt idx="31">
                  <c:v>0.95097784540534802</c:v>
                </c:pt>
                <c:pt idx="32">
                  <c:v>0.94734169061528628</c:v>
                </c:pt>
                <c:pt idx="33">
                  <c:v>0.94354382091161237</c:v>
                </c:pt>
                <c:pt idx="34">
                  <c:v>0.93958451413317801</c:v>
                </c:pt>
                <c:pt idx="35">
                  <c:v>0.93546447352175832</c:v>
                </c:pt>
                <c:pt idx="36">
                  <c:v>0.93118482241762768</c:v>
                </c:pt>
                <c:pt idx="37">
                  <c:v>0.92674709663243893</c:v>
                </c:pt>
                <c:pt idx="38">
                  <c:v>0.92215323464162002</c:v>
                </c:pt>
                <c:pt idx="39">
                  <c:v>0.91740556575186294</c:v>
                </c:pt>
                <c:pt idx="40">
                  <c:v>0.91250679640999099</c:v>
                </c:pt>
                <c:pt idx="41">
                  <c:v>0.90745999482761397</c:v>
                </c:pt>
                <c:pt idx="42">
                  <c:v>0.9022685741016373</c:v>
                </c:pt>
                <c:pt idx="43">
                  <c:v>0.89693627401396547</c:v>
                </c:pt>
                <c:pt idx="44">
                  <c:v>0.89146714169482977</c:v>
                </c:pt>
                <c:pt idx="45">
                  <c:v>0.88586551133321545</c:v>
                </c:pt>
                <c:pt idx="46">
                  <c:v>0.88013598311505525</c:v>
                </c:pt>
                <c:pt idx="47">
                  <c:v>0.87428340156539575</c:v>
                </c:pt>
                <c:pt idx="48">
                  <c:v>0.86831283346481436</c:v>
                </c:pt>
                <c:pt idx="49">
                  <c:v>0.86222954550317643</c:v>
                </c:pt>
                <c:pt idx="50">
                  <c:v>0.85603898182556748</c:v>
                </c:pt>
                <c:pt idx="51">
                  <c:v>0.84974674161610675</c:v>
                </c:pt>
                <c:pt idx="52">
                  <c:v>0.84335855685552308</c:v>
                </c:pt>
                <c:pt idx="53">
                  <c:v>0.83688027037804369</c:v>
                </c:pt>
                <c:pt idx="54">
                  <c:v>0.83031781434244711</c:v>
                </c:pt>
                <c:pt idx="55">
                  <c:v>0.82367718922123945</c:v>
                </c:pt>
                <c:pt idx="56">
                  <c:v>0.81696444340096297</c:v>
                </c:pt>
                <c:pt idx="57">
                  <c:v>0.81018565347572702</c:v>
                </c:pt>
                <c:pt idx="58">
                  <c:v>0.80334690530533903</c:v>
                </c:pt>
                <c:pt idx="59">
                  <c:v>0.79645427589893703</c:v>
                </c:pt>
                <c:pt idx="60">
                  <c:v>0.78951381617491179</c:v>
                </c:pt>
                <c:pt idx="61">
                  <c:v>0.78253153463820802</c:v>
                </c:pt>
                <c:pt idx="62">
                  <c:v>0.77551338200687248</c:v>
                </c:pt>
                <c:pt idx="63">
                  <c:v>0.76846523681101631</c:v>
                </c:pt>
                <c:pt idx="64">
                  <c:v>0.76139289197921289</c:v>
                </c:pt>
                <c:pt idx="65">
                  <c:v>0.75430204241978716</c:v>
                </c:pt>
                <c:pt idx="66">
                  <c:v>0.74719827359749169</c:v>
                </c:pt>
                <c:pt idx="67">
                  <c:v>0.7400870510996882</c:v>
                </c:pt>
                <c:pt idx="68">
                  <c:v>0.73297371118039789</c:v>
                </c:pt>
                <c:pt idx="69">
                  <c:v>0.72586345226541416</c:v>
                </c:pt>
                <c:pt idx="70">
                  <c:v>0.71876132739708609</c:v>
                </c:pt>
                <c:pt idx="71">
                  <c:v>0.71167223759336296</c:v>
                </c:pt>
                <c:pt idx="72">
                  <c:v>0.7046009260922137</c:v>
                </c:pt>
                <c:pt idx="73">
                  <c:v>0.69755197344958253</c:v>
                </c:pt>
                <c:pt idx="74">
                  <c:v>0.69052979345657817</c:v>
                </c:pt>
                <c:pt idx="75">
                  <c:v>0.68353862983960034</c:v>
                </c:pt>
                <c:pt idx="76">
                  <c:v>0.67658255370553433</c:v>
                </c:pt>
                <c:pt idx="77">
                  <c:v>0.66966546169299312</c:v>
                </c:pt>
                <c:pt idx="78">
                  <c:v>0.66279107478978794</c:v>
                </c:pt>
                <c:pt idx="79">
                  <c:v>0.6559629377763605</c:v>
                </c:pt>
                <c:pt idx="80">
                  <c:v>0.64918441925476578</c:v>
                </c:pt>
                <c:pt idx="81">
                  <c:v>0.64245871222292839</c:v>
                </c:pt>
                <c:pt idx="82">
                  <c:v>0.63578883515428197</c:v>
                </c:pt>
                <c:pt idx="83">
                  <c:v>0.62917763354349943</c:v>
                </c:pt>
                <c:pt idx="84">
                  <c:v>0.62262778187981838</c:v>
                </c:pt>
                <c:pt idx="85">
                  <c:v>0.61614178601043335</c:v>
                </c:pt>
                <c:pt idx="86">
                  <c:v>0.60972198585752035</c:v>
                </c:pt>
                <c:pt idx="87">
                  <c:v>0.60337055845369469</c:v>
                </c:pt>
                <c:pt idx="88">
                  <c:v>0.59708952126201709</c:v>
                </c:pt>
                <c:pt idx="89">
                  <c:v>0.59088073574806677</c:v>
                </c:pt>
                <c:pt idx="90">
                  <c:v>0.58474591117306352</c:v>
                </c:pt>
                <c:pt idx="91">
                  <c:v>0.57868660857852172</c:v>
                </c:pt>
                <c:pt idx="92">
                  <c:v>0.57270424493445826</c:v>
                </c:pt>
                <c:pt idx="93">
                  <c:v>0.56680009742472437</c:v>
                </c:pt>
                <c:pt idx="94">
                  <c:v>0.56097530784458549</c:v>
                </c:pt>
                <c:pt idx="95">
                  <c:v>0.55523088708721868</c:v>
                </c:pt>
                <c:pt idx="96">
                  <c:v>0.54956771969732754</c:v>
                </c:pt>
                <c:pt idx="97">
                  <c:v>0.543986568471583</c:v>
                </c:pt>
                <c:pt idx="98">
                  <c:v>0.53848807908706264</c:v>
                </c:pt>
                <c:pt idx="99">
                  <c:v>0.53307278474030295</c:v>
                </c:pt>
                <c:pt idx="100">
                  <c:v>0.52774111078097174</c:v>
                </c:pt>
                <c:pt idx="101">
                  <c:v>0.52249337932550177</c:v>
                </c:pt>
                <c:pt idx="102">
                  <c:v>0.51732981383733267</c:v>
                </c:pt>
                <c:pt idx="103">
                  <c:v>0.51225054366163969</c:v>
                </c:pt>
                <c:pt idx="104">
                  <c:v>0.50725560850361573</c:v>
                </c:pt>
                <c:pt idx="105">
                  <c:v>0.50234496284049923</c:v>
                </c:pt>
                <c:pt idx="106">
                  <c:v>0.49751848025861589</c:v>
                </c:pt>
                <c:pt idx="107">
                  <c:v>0.49277595770770877</c:v>
                </c:pt>
                <c:pt idx="108">
                  <c:v>0.48811711966578902</c:v>
                </c:pt>
                <c:pt idx="109">
                  <c:v>0.48354162220864338</c:v>
                </c:pt>
                <c:pt idx="110">
                  <c:v>0.4790490569789666</c:v>
                </c:pt>
                <c:pt idx="111">
                  <c:v>0.47463895505088244</c:v>
                </c:pt>
                <c:pt idx="112">
                  <c:v>0.47031079068634579</c:v>
                </c:pt>
                <c:pt idx="113">
                  <c:v>0.4660639849806002</c:v>
                </c:pt>
                <c:pt idx="114">
                  <c:v>0.4618979093944991</c:v>
                </c:pt>
                <c:pt idx="115">
                  <c:v>0.45781188917207188</c:v>
                </c:pt>
                <c:pt idx="116">
                  <c:v>0.45380520664226237</c:v>
                </c:pt>
                <c:pt idx="117">
                  <c:v>0.44987710440424772</c:v>
                </c:pt>
                <c:pt idx="118">
                  <c:v>0.44602678839619925</c:v>
                </c:pt>
                <c:pt idx="119">
                  <c:v>0.44225343084775093</c:v>
                </c:pt>
                <c:pt idx="120">
                  <c:v>0.43855617311680833</c:v>
                </c:pt>
                <c:pt idx="121">
                  <c:v>0.43493412841166623</c:v>
                </c:pt>
                <c:pt idx="122">
                  <c:v>0.43138638439969651</c:v>
                </c:pt>
                <c:pt idx="123">
                  <c:v>0.42791200570413573</c:v>
                </c:pt>
                <c:pt idx="124">
                  <c:v>0.42451003629073403</c:v>
                </c:pt>
                <c:pt idx="125">
                  <c:v>0.42117950174623542</c:v>
                </c:pt>
                <c:pt idx="126">
                  <c:v>0.41791941145083711</c:v>
                </c:pt>
                <c:pt idx="127">
                  <c:v>0.41472876064693204</c:v>
                </c:pt>
                <c:pt idx="128">
                  <c:v>0.4116065324065693</c:v>
                </c:pt>
                <c:pt idx="129">
                  <c:v>0.4085516995001795</c:v>
                </c:pt>
                <c:pt idx="130">
                  <c:v>0.40556322616920248</c:v>
                </c:pt>
                <c:pt idx="131">
                  <c:v>0.40264006980532674</c:v>
                </c:pt>
                <c:pt idx="132">
                  <c:v>0.39978118253910949</c:v>
                </c:pt>
                <c:pt idx="133">
                  <c:v>0.3969855127407847</c:v>
                </c:pt>
                <c:pt idx="134">
                  <c:v>0.39425200643609598</c:v>
                </c:pt>
                <c:pt idx="135">
                  <c:v>0.39157960864000396</c:v>
                </c:pt>
                <c:pt idx="136">
                  <c:v>0.38896726461112563</c:v>
                </c:pt>
                <c:pt idx="137">
                  <c:v>0.38641392102975086</c:v>
                </c:pt>
                <c:pt idx="138">
                  <c:v>0.38391852710227059</c:v>
                </c:pt>
                <c:pt idx="139">
                  <c:v>0.38148003559482252</c:v>
                </c:pt>
                <c:pt idx="140">
                  <c:v>0.37909740379893342</c:v>
                </c:pt>
                <c:pt idx="141">
                  <c:v>0.37676959443189417</c:v>
                </c:pt>
                <c:pt idx="142">
                  <c:v>0.37449557647456444</c:v>
                </c:pt>
                <c:pt idx="143">
                  <c:v>0.37227432594925125</c:v>
                </c:pt>
                <c:pt idx="144">
                  <c:v>0.37010482664025618</c:v>
                </c:pt>
                <c:pt idx="145">
                  <c:v>0.36798607075962791</c:v>
                </c:pt>
                <c:pt idx="146">
                  <c:v>0.36591705956059517</c:v>
                </c:pt>
                <c:pt idx="147">
                  <c:v>0.36389680390109674</c:v>
                </c:pt>
                <c:pt idx="148">
                  <c:v>0.36192432475975783</c:v>
                </c:pt>
                <c:pt idx="149">
                  <c:v>0.35999865370659684</c:v>
                </c:pt>
                <c:pt idx="150">
                  <c:v>0.35811883333068073</c:v>
                </c:pt>
                <c:pt idx="151">
                  <c:v>0.3562839176268755</c:v>
                </c:pt>
                <c:pt idx="152">
                  <c:v>0.35449297234377503</c:v>
                </c:pt>
                <c:pt idx="153">
                  <c:v>0.3527450752948178</c:v>
                </c:pt>
                <c:pt idx="154">
                  <c:v>0.3510393166345343</c:v>
                </c:pt>
                <c:pt idx="155">
                  <c:v>0.34937479910179942</c:v>
                </c:pt>
                <c:pt idx="156">
                  <c:v>0.34775063823189611</c:v>
                </c:pt>
                <c:pt idx="157">
                  <c:v>0.34616596253912807</c:v>
                </c:pt>
                <c:pt idx="158">
                  <c:v>0.34461991367165423</c:v>
                </c:pt>
                <c:pt idx="159">
                  <c:v>0.34311164654015119</c:v>
                </c:pt>
                <c:pt idx="160">
                  <c:v>0.34164032942184563</c:v>
                </c:pt>
                <c:pt idx="161">
                  <c:v>0.34020514404139585</c:v>
                </c:pt>
                <c:pt idx="162">
                  <c:v>0.33880528563003887</c:v>
                </c:pt>
                <c:pt idx="163">
                  <c:v>0.33743996296436113</c:v>
                </c:pt>
                <c:pt idx="164">
                  <c:v>0.33610839838598822</c:v>
                </c:pt>
                <c:pt idx="165">
                  <c:v>0.33480982780343616</c:v>
                </c:pt>
                <c:pt idx="166">
                  <c:v>0.33354350067730687</c:v>
                </c:pt>
                <c:pt idx="167">
                  <c:v>0.33230867998995839</c:v>
                </c:pt>
                <c:pt idx="168">
                  <c:v>0.33110464220072733</c:v>
                </c:pt>
                <c:pt idx="169">
                  <c:v>0.32993067718773078</c:v>
                </c:pt>
                <c:pt idx="170">
                  <c:v>0.32878608817722288</c:v>
                </c:pt>
                <c:pt idx="171">
                  <c:v>0.32767019166143663</c:v>
                </c:pt>
                <c:pt idx="172">
                  <c:v>0.32658231730579468</c:v>
                </c:pt>
                <c:pt idx="173">
                  <c:v>0.32552180784632612</c:v>
                </c:pt>
                <c:pt idx="174">
                  <c:v>0.32448801897808754</c:v>
                </c:pt>
                <c:pt idx="175">
                  <c:v>0.32348031923534126</c:v>
                </c:pt>
                <c:pt idx="176">
                  <c:v>0.32249808986420658</c:v>
                </c:pt>
                <c:pt idx="177">
                  <c:v>0.32154072468846151</c:v>
                </c:pt>
                <c:pt idx="178">
                  <c:v>0.32060762996913417</c:v>
                </c:pt>
                <c:pt idx="179">
                  <c:v>0.31969822425849054</c:v>
                </c:pt>
                <c:pt idx="180">
                  <c:v>0.31881193824898862</c:v>
                </c:pt>
                <c:pt idx="181">
                  <c:v>0.31794821461774009</c:v>
                </c:pt>
                <c:pt idx="182">
                  <c:v>0.31710650786698602</c:v>
                </c:pt>
                <c:pt idx="183">
                  <c:v>0.31628628416106752</c:v>
                </c:pt>
                <c:pt idx="184">
                  <c:v>0.31548702116033961</c:v>
                </c:pt>
                <c:pt idx="185">
                  <c:v>0.31470820785245501</c:v>
                </c:pt>
                <c:pt idx="186">
                  <c:v>0.31394934438141303</c:v>
                </c:pt>
                <c:pt idx="187">
                  <c:v>0.31320994187474832</c:v>
                </c:pt>
                <c:pt idx="188">
                  <c:v>0.31248952226921006</c:v>
                </c:pt>
                <c:pt idx="189">
                  <c:v>0.31178761813525691</c:v>
                </c:pt>
                <c:pt idx="190">
                  <c:v>0.31110377250067778</c:v>
                </c:pt>
                <c:pt idx="191">
                  <c:v>0.31043753867362034</c:v>
                </c:pt>
                <c:pt idx="192">
                  <c:v>0.30978848006529797</c:v>
                </c:pt>
                <c:pt idx="193">
                  <c:v>0.30915617001262213</c:v>
                </c:pt>
                <c:pt idx="194">
                  <c:v>0.30854019160099161</c:v>
                </c:pt>
                <c:pt idx="195">
                  <c:v>0.30794013748745347</c:v>
                </c:pt>
                <c:pt idx="196">
                  <c:v>0.30735560972443621</c:v>
                </c:pt>
                <c:pt idx="197">
                  <c:v>0.30678621958423802</c:v>
                </c:pt>
                <c:pt idx="198">
                  <c:v>0.30623158738444151</c:v>
                </c:pt>
                <c:pt idx="199">
                  <c:v>0.30569134231441231</c:v>
                </c:pt>
                <c:pt idx="200">
                  <c:v>0.30516512226302545</c:v>
                </c:pt>
                <c:pt idx="201">
                  <c:v>0.30465257364775328</c:v>
                </c:pt>
                <c:pt idx="202">
                  <c:v>0.3041533512452354</c:v>
                </c:pt>
                <c:pt idx="203">
                  <c:v>0.3036671180234421</c:v>
                </c:pt>
                <c:pt idx="204">
                  <c:v>0.30319354497553291</c:v>
                </c:pt>
              </c:numCache>
            </c:numRef>
          </c:xVal>
          <c:yVal>
            <c:numRef>
              <c:f>'Converter (Immediate)'!$AE$11:$AE$215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06400"/>
        <c:axId val="426994248"/>
      </c:scatterChart>
      <c:valAx>
        <c:axId val="42700640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</a:rPr>
                  <a:t>Θ</a:t>
                </a:r>
                <a:r>
                  <a:rPr lang="pt-BR">
                    <a:latin typeface="Calibri" panose="020F0502020204030204" pitchFamily="34" charset="0"/>
                  </a:rPr>
                  <a:t> GRT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776983108972333"/>
              <c:y val="0.894389068150291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994248"/>
        <c:crosses val="autoZero"/>
        <c:crossBetween val="midCat"/>
      </c:valAx>
      <c:valAx>
        <c:axId val="42699424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Kr GRT</a:t>
                </a:r>
              </a:p>
            </c:rich>
          </c:tx>
          <c:layout>
            <c:manualLayout>
              <c:xMode val="edge"/>
              <c:yMode val="edge"/>
              <c:x val="3.305060935065491E-3"/>
              <c:y val="0.315066528651353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23908452468731"/>
          <c:y val="0.17617793844701202"/>
          <c:w val="0.706895058237345"/>
          <c:h val="0.69405444995438825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'Converter (Immediate)'!$R$11:$R$215</c:f>
              <c:numCache>
                <c:formatCode>0.000</c:formatCode>
                <c:ptCount val="205"/>
                <c:pt idx="0">
                  <c:v>0.99976206336870965</c:v>
                </c:pt>
                <c:pt idx="1">
                  <c:v>0.99966399789775928</c:v>
                </c:pt>
                <c:pt idx="2">
                  <c:v>0.99933021452602722</c:v>
                </c:pt>
                <c:pt idx="3">
                  <c:v>0.99866608971954463</c:v>
                </c:pt>
                <c:pt idx="4">
                  <c:v>0.9981186960260281</c:v>
                </c:pt>
                <c:pt idx="5">
                  <c:v>0.99734833766029996</c:v>
                </c:pt>
                <c:pt idx="6">
                  <c:v>0.99626583090612486</c:v>
                </c:pt>
                <c:pt idx="7">
                  <c:v>0.9947479052468472</c:v>
                </c:pt>
                <c:pt idx="8">
                  <c:v>0.9926256937261474</c:v>
                </c:pt>
                <c:pt idx="9">
                  <c:v>0.98967077590799502</c:v>
                </c:pt>
                <c:pt idx="10">
                  <c:v>0.98895465688110673</c:v>
                </c:pt>
                <c:pt idx="11">
                  <c:v>0.98819054516223592</c:v>
                </c:pt>
                <c:pt idx="12">
                  <c:v>0.98737545784311065</c:v>
                </c:pt>
                <c:pt idx="13">
                  <c:v>0.98650625919129631</c:v>
                </c:pt>
                <c:pt idx="14">
                  <c:v>0.98557965740011066</c:v>
                </c:pt>
                <c:pt idx="15">
                  <c:v>0.98459220198176345</c:v>
                </c:pt>
                <c:pt idx="16">
                  <c:v>0.98354028192873333</c:v>
                </c:pt>
                <c:pt idx="17">
                  <c:v>0.9824201247800286</c:v>
                </c:pt>
                <c:pt idx="18">
                  <c:v>0.98122779674042404</c:v>
                </c:pt>
                <c:pt idx="19">
                  <c:v>0.97995920401178316</c:v>
                </c:pt>
                <c:pt idx="20">
                  <c:v>0.97861009550572675</c:v>
                </c:pt>
                <c:pt idx="21">
                  <c:v>0.97717606711579641</c:v>
                </c:pt>
                <c:pt idx="22">
                  <c:v>0.97565256773436659</c:v>
                </c:pt>
                <c:pt idx="23">
                  <c:v>0.97403490720427632</c:v>
                </c:pt>
                <c:pt idx="24">
                  <c:v>0.97231826639687491</c:v>
                </c:pt>
                <c:pt idx="25">
                  <c:v>0.97049770960615245</c:v>
                </c:pt>
                <c:pt idx="26">
                  <c:v>0.96856819944213723</c:v>
                </c:pt>
                <c:pt idx="27">
                  <c:v>0.96652461439498449</c:v>
                </c:pt>
                <c:pt idx="28">
                  <c:v>0.96436176922338768</c:v>
                </c:pt>
                <c:pt idx="29">
                  <c:v>0.96207443829635619</c:v>
                </c:pt>
                <c:pt idx="30">
                  <c:v>0.95965738198535055</c:v>
                </c:pt>
                <c:pt idx="31">
                  <c:v>0.9571053761637025</c:v>
                </c:pt>
                <c:pt idx="32">
                  <c:v>0.95441324482179846</c:v>
                </c:pt>
                <c:pt idx="33">
                  <c:v>0.95157589574953716</c:v>
                </c:pt>
                <c:pt idx="34">
                  <c:v>0.94858835917227935</c:v>
                </c:pt>
                <c:pt idx="35">
                  <c:v>0.94544582915340714</c:v>
                </c:pt>
                <c:pt idx="36">
                  <c:v>0.94214370749670484</c:v>
                </c:pt>
                <c:pt idx="37">
                  <c:v>0.93867764979647339</c:v>
                </c:pt>
                <c:pt idx="38">
                  <c:v>0.9350436131945582</c:v>
                </c:pt>
                <c:pt idx="39">
                  <c:v>0.93123790531375605</c:v>
                </c:pt>
                <c:pt idx="40">
                  <c:v>0.9272572337492796</c:v>
                </c:pt>
                <c:pt idx="41">
                  <c:v>0.92309875541747244</c:v>
                </c:pt>
                <c:pt idx="42">
                  <c:v>0.91876012498745474</c:v>
                </c:pt>
                <c:pt idx="43">
                  <c:v>0.91423954156067178</c:v>
                </c:pt>
                <c:pt idx="44">
                  <c:v>0.90953579271930685</c:v>
                </c:pt>
                <c:pt idx="45">
                  <c:v>0.90464829504085686</c:v>
                </c:pt>
                <c:pt idx="46">
                  <c:v>0.89957713017604646</c:v>
                </c:pt>
                <c:pt idx="47">
                  <c:v>0.89432307561327762</c:v>
                </c:pt>
                <c:pt idx="48">
                  <c:v>0.88888762930655629</c:v>
                </c:pt>
                <c:pt idx="49">
                  <c:v>0.88327302742588765</c:v>
                </c:pt>
                <c:pt idx="50">
                  <c:v>0.87748225459874363</c:v>
                </c:pt>
                <c:pt idx="51">
                  <c:v>0.87151904614631281</c:v>
                </c:pt>
                <c:pt idx="52">
                  <c:v>0.86538788197543659</c:v>
                </c:pt>
                <c:pt idx="53">
                  <c:v>0.85909397196174631</c:v>
                </c:pt>
                <c:pt idx="54">
                  <c:v>0.85264323284578547</c:v>
                </c:pt>
                <c:pt idx="55">
                  <c:v>0.84604225685526901</c:v>
                </c:pt>
                <c:pt idx="56">
                  <c:v>0.83929827245606825</c:v>
                </c:pt>
                <c:pt idx="57">
                  <c:v>0.83241909781482626</c:v>
                </c:pt>
                <c:pt idx="58">
                  <c:v>0.82541308772054223</c:v>
                </c:pt>
                <c:pt idx="59">
                  <c:v>0.81828907485477165</c:v>
                </c:pt>
                <c:pt idx="60">
                  <c:v>0.81105630641522264</c:v>
                </c:pt>
                <c:pt idx="61">
                  <c:v>0.80372437718163636</c:v>
                </c:pt>
                <c:pt idx="62">
                  <c:v>0.79630316016361236</c:v>
                </c:pt>
                <c:pt idx="63">
                  <c:v>0.78880273598671813</c:v>
                </c:pt>
                <c:pt idx="64">
                  <c:v>0.78123332215662533</c:v>
                </c:pt>
                <c:pt idx="65">
                  <c:v>0.77360520329335369</c:v>
                </c:pt>
                <c:pt idx="66">
                  <c:v>0.76592866335244092</c:v>
                </c:pt>
                <c:pt idx="67">
                  <c:v>0.75821392075141258</c:v>
                </c:pt>
                <c:pt idx="68">
                  <c:v>0.7504710672033561</c:v>
                </c:pt>
                <c:pt idx="69">
                  <c:v>0.74271001093012079</c:v>
                </c:pt>
                <c:pt idx="70">
                  <c:v>0.73494042479110278</c:v>
                </c:pt>
                <c:pt idx="71">
                  <c:v>0.7271716997249289</c:v>
                </c:pt>
                <c:pt idx="72">
                  <c:v>0.71941290376534472</c:v>
                </c:pt>
                <c:pt idx="73">
                  <c:v>0.71167274676331493</c:v>
                </c:pt>
                <c:pt idx="74">
                  <c:v>0.7039595508281099</c:v>
                </c:pt>
                <c:pt idx="75">
                  <c:v>0.69628122639346113</c:v>
                </c:pt>
                <c:pt idx="76">
                  <c:v>0.68864525372246244</c:v>
                </c:pt>
                <c:pt idx="77">
                  <c:v>0.68105866958769501</c:v>
                </c:pt>
                <c:pt idx="78">
                  <c:v>0.67352805880131672</c:v>
                </c:pt>
                <c:pt idx="79">
                  <c:v>0.66605955022323393</c:v>
                </c:pt>
                <c:pt idx="80">
                  <c:v>0.65865881684315541</c:v>
                </c:pt>
                <c:pt idx="81">
                  <c:v>0.65133107951310343</c:v>
                </c:pt>
                <c:pt idx="82">
                  <c:v>0.6440811138994168</c:v>
                </c:pt>
                <c:pt idx="83">
                  <c:v>0.63691326022581407</c:v>
                </c:pt>
                <c:pt idx="84">
                  <c:v>0.62983143539006559</c:v>
                </c:pt>
                <c:pt idx="85">
                  <c:v>0.62283914705460852</c:v>
                </c:pt>
                <c:pt idx="86">
                  <c:v>0.61593950933447938</c:v>
                </c:pt>
                <c:pt idx="87">
                  <c:v>0.60913525973281901</c:v>
                </c:pt>
                <c:pt idx="88">
                  <c:v>0.60242877700358821</c:v>
                </c:pt>
                <c:pt idx="89">
                  <c:v>0.59582209965196387</c:v>
                </c:pt>
                <c:pt idx="90">
                  <c:v>0.58931694481414021</c:v>
                </c:pt>
                <c:pt idx="91">
                  <c:v>0.58291472728921012</c:v>
                </c:pt>
                <c:pt idx="92">
                  <c:v>0.57661657852577519</c:v>
                </c:pt>
                <c:pt idx="93">
                  <c:v>0.57042336539449012</c:v>
                </c:pt>
                <c:pt idx="94">
                  <c:v>0.56433570860450111</c:v>
                </c:pt>
                <c:pt idx="95">
                  <c:v>0.55835400064647733</c:v>
                </c:pt>
                <c:pt idx="96">
                  <c:v>0.55247842316752116</c:v>
                </c:pt>
                <c:pt idx="97">
                  <c:v>0.54670896370360456</c:v>
                </c:pt>
                <c:pt idx="98">
                  <c:v>0.54104543171333919</c:v>
                </c:pt>
                <c:pt idx="99">
                  <c:v>0.53548747387288786</c:v>
                </c:pt>
                <c:pt idx="100">
                  <c:v>0.53003458860579356</c:v>
                </c:pt>
                <c:pt idx="101">
                  <c:v>0.52468613983350343</c:v>
                </c:pt>
                <c:pt idx="102">
                  <c:v>0.51944136994261481</c:v>
                </c:pt>
                <c:pt idx="103">
                  <c:v>0.51429941197345175</c:v>
                </c:pt>
                <c:pt idx="104">
                  <c:v>0.50925930104169415</c:v>
                </c:pt>
                <c:pt idx="105">
                  <c:v>0.50431998501055864</c:v>
                </c:pt>
                <c:pt idx="106">
                  <c:v>0.49948033443563344</c:v>
                </c:pt>
                <c:pt idx="107">
                  <c:v>0.49473915180803402</c:v>
                </c:pt>
                <c:pt idx="108">
                  <c:v>0.49009518012420739</c:v>
                </c:pt>
                <c:pt idx="109">
                  <c:v>0.48554711081260832</c:v>
                </c:pt>
                <c:pt idx="110">
                  <c:v>0.48109359104868787</c:v>
                </c:pt>
                <c:pt idx="111">
                  <c:v>0.47673323049030719</c:v>
                </c:pt>
                <c:pt idx="112">
                  <c:v>0.4724646074658827</c:v>
                </c:pt>
                <c:pt idx="113">
                  <c:v>0.46828627464738881</c:v>
                </c:pt>
                <c:pt idx="114">
                  <c:v>0.46419676423984024</c:v>
                </c:pt>
                <c:pt idx="115">
                  <c:v>0.46019459271813107</c:v>
                </c:pt>
                <c:pt idx="116">
                  <c:v>0.45627826514116027</c:v>
                </c:pt>
                <c:pt idx="117">
                  <c:v>0.45244627907209062</c:v>
                </c:pt>
                <c:pt idx="118">
                  <c:v>0.44869712813237739</c:v>
                </c:pt>
                <c:pt idx="119">
                  <c:v>0.4450293052159438</c:v>
                </c:pt>
                <c:pt idx="120">
                  <c:v>0.44144130538855031</c:v>
                </c:pt>
                <c:pt idx="121">
                  <c:v>0.43793162849607581</c:v>
                </c:pt>
                <c:pt idx="122">
                  <c:v>0.43449878150407989</c:v>
                </c:pt>
                <c:pt idx="123">
                  <c:v>0.43114128058968948</c:v>
                </c:pt>
                <c:pt idx="124">
                  <c:v>0.42785765300555034</c:v>
                </c:pt>
                <c:pt idx="125">
                  <c:v>0.42464643873431607</c:v>
                </c:pt>
                <c:pt idx="126">
                  <c:v>0.42150619195092071</c:v>
                </c:pt>
                <c:pt idx="127">
                  <c:v>0.41843548230870969</c:v>
                </c:pt>
                <c:pt idx="128">
                  <c:v>0.41543289606437123</c:v>
                </c:pt>
                <c:pt idx="129">
                  <c:v>0.41249703705555135</c:v>
                </c:pt>
                <c:pt idx="130">
                  <c:v>0.40962652754401097</c:v>
                </c:pt>
                <c:pt idx="131">
                  <c:v>0.40682000893623388</c:v>
                </c:pt>
                <c:pt idx="132">
                  <c:v>0.40407614239248968</c:v>
                </c:pt>
                <c:pt idx="133">
                  <c:v>0.40139360933450857</c:v>
                </c:pt>
                <c:pt idx="134">
                  <c:v>0.39877111186113468</c:v>
                </c:pt>
                <c:pt idx="135">
                  <c:v>0.39620737308058074</c:v>
                </c:pt>
                <c:pt idx="136">
                  <c:v>0.39370113736721724</c:v>
                </c:pt>
                <c:pt idx="137">
                  <c:v>0.39125117055018854</c:v>
                </c:pt>
                <c:pt idx="138">
                  <c:v>0.38885626004054424</c:v>
                </c:pt>
                <c:pt idx="139">
                  <c:v>0.38651521490302798</c:v>
                </c:pt>
                <c:pt idx="140">
                  <c:v>0.38422686587814481</c:v>
                </c:pt>
                <c:pt idx="141">
                  <c:v>0.38199006535965602</c:v>
                </c:pt>
                <c:pt idx="142">
                  <c:v>0.37980368733221392</c:v>
                </c:pt>
                <c:pt idx="143">
                  <c:v>0.37766662727343525</c:v>
                </c:pt>
                <c:pt idx="144">
                  <c:v>0.37557780202434848</c:v>
                </c:pt>
                <c:pt idx="145">
                  <c:v>0.3735361496317971</c:v>
                </c:pt>
                <c:pt idx="146">
                  <c:v>0.37154062916606789</c:v>
                </c:pt>
                <c:pt idx="147">
                  <c:v>0.36959022051672241</c:v>
                </c:pt>
                <c:pt idx="148">
                  <c:v>0.36768392416933893</c:v>
                </c:pt>
                <c:pt idx="149">
                  <c:v>0.36582076096562888</c:v>
                </c:pt>
                <c:pt idx="150">
                  <c:v>0.36399977184916488</c:v>
                </c:pt>
                <c:pt idx="151">
                  <c:v>0.36222001759874939</c:v>
                </c:pt>
                <c:pt idx="152">
                  <c:v>0.36048057855126781</c:v>
                </c:pt>
                <c:pt idx="153">
                  <c:v>0.35878055431568956</c:v>
                </c:pt>
                <c:pt idx="154">
                  <c:v>0.3571190634797281</c:v>
                </c:pt>
                <c:pt idx="155">
                  <c:v>0.35549524331052101</c:v>
                </c:pt>
                <c:pt idx="156">
                  <c:v>0.35390824945056154</c:v>
                </c:pt>
                <c:pt idx="157">
                  <c:v>0.35235725560998998</c:v>
                </c:pt>
                <c:pt idx="158">
                  <c:v>0.35084145325624178</c:v>
                </c:pt>
                <c:pt idx="159">
                  <c:v>0.34936005130195108</c:v>
                </c:pt>
                <c:pt idx="160">
                  <c:v>0.34791227579191258</c:v>
                </c:pt>
                <c:pt idx="161">
                  <c:v>0.3464973695898233</c:v>
                </c:pt>
                <c:pt idx="162">
                  <c:v>0.34511459206544753</c:v>
                </c:pt>
                <c:pt idx="163">
                  <c:v>0.34376321878277932</c:v>
                </c:pt>
                <c:pt idx="164">
                  <c:v>0.34244254118971301</c:v>
                </c:pt>
                <c:pt idx="165">
                  <c:v>0.34115186630967564</c:v>
                </c:pt>
                <c:pt idx="166">
                  <c:v>0.33989051643561941</c:v>
                </c:pt>
                <c:pt idx="167">
                  <c:v>0.33865782882672985</c:v>
                </c:pt>
                <c:pt idx="168">
                  <c:v>0.3374531554081564</c:v>
                </c:pt>
                <c:pt idx="169">
                  <c:v>0.33627586247403807</c:v>
                </c:pt>
                <c:pt idx="170">
                  <c:v>0.33512533039405595</c:v>
                </c:pt>
                <c:pt idx="171">
                  <c:v>0.33400095332371749</c:v>
                </c:pt>
                <c:pt idx="172">
                  <c:v>0.33290213891854364</c:v>
                </c:pt>
                <c:pt idx="173">
                  <c:v>0.33182830805230729</c:v>
                </c:pt>
                <c:pt idx="174">
                  <c:v>0.33077889453944354</c:v>
                </c:pt>
                <c:pt idx="175">
                  <c:v>0.32975334486173485</c:v>
                </c:pt>
                <c:pt idx="176">
                  <c:v>0.32875111789935296</c:v>
                </c:pt>
                <c:pt idx="177">
                  <c:v>0.32777168466631984</c:v>
                </c:pt>
                <c:pt idx="178">
                  <c:v>0.32681452805043892</c:v>
                </c:pt>
                <c:pt idx="179">
                  <c:v>0.32587914255772871</c:v>
                </c:pt>
                <c:pt idx="180">
                  <c:v>0.32496503406138205</c:v>
                </c:pt>
                <c:pt idx="181">
                  <c:v>0.32407171955526054</c:v>
                </c:pt>
                <c:pt idx="182">
                  <c:v>0.32319872691192492</c:v>
                </c:pt>
                <c:pt idx="183">
                  <c:v>0.32234559464519158</c:v>
                </c:pt>
                <c:pt idx="184">
                  <c:v>0.32151187167719936</c:v>
                </c:pt>
                <c:pt idx="185">
                  <c:v>0.32069711710996224</c:v>
                </c:pt>
                <c:pt idx="186">
                  <c:v>0.31990090000137689</c:v>
                </c:pt>
                <c:pt idx="187">
                  <c:v>0.31912279914564989</c:v>
                </c:pt>
                <c:pt idx="188">
                  <c:v>0.31836240285810297</c:v>
                </c:pt>
                <c:pt idx="189">
                  <c:v>0.31761930876431171</c:v>
                </c:pt>
                <c:pt idx="190">
                  <c:v>0.31689312359352839</c:v>
                </c:pt>
                <c:pt idx="191">
                  <c:v>0.31618346297633632</c:v>
                </c:pt>
                <c:pt idx="192">
                  <c:v>0.31548995124648166</c:v>
                </c:pt>
                <c:pt idx="193">
                  <c:v>0.31481222124682456</c:v>
                </c:pt>
                <c:pt idx="194">
                  <c:v>0.31414991413935051</c:v>
                </c:pt>
                <c:pt idx="195">
                  <c:v>0.31350267921918057</c:v>
                </c:pt>
                <c:pt idx="196">
                  <c:v>0.31287017373251857</c:v>
                </c:pt>
                <c:pt idx="197">
                  <c:v>0.3122520626984715</c:v>
                </c:pt>
                <c:pt idx="198">
                  <c:v>0.31164801873467873</c:v>
                </c:pt>
                <c:pt idx="199">
                  <c:v>0.31105772188668451</c:v>
                </c:pt>
                <c:pt idx="200">
                  <c:v>0.31048085946099008</c:v>
                </c:pt>
                <c:pt idx="201">
                  <c:v>0.3099171258617171</c:v>
                </c:pt>
                <c:pt idx="202">
                  <c:v>0.30936622243081974</c:v>
                </c:pt>
                <c:pt idx="203">
                  <c:v>0.30882785729177636</c:v>
                </c:pt>
                <c:pt idx="204">
                  <c:v>0.30830174519669828</c:v>
                </c:pt>
              </c:numCache>
            </c:numRef>
          </c:xVal>
          <c:yVal>
            <c:numRef>
              <c:f>'Converter (Immediate)'!$U$11:$U$215</c:f>
              <c:numCache>
                <c:formatCode>0.000000</c:formatCode>
                <c:ptCount val="205"/>
                <c:pt idx="0">
                  <c:v>0.80992502984622383</c:v>
                </c:pt>
                <c:pt idx="1">
                  <c:v>0.7880938558995676</c:v>
                </c:pt>
                <c:pt idx="2">
                  <c:v>0.7373266810297352</c:v>
                </c:pt>
                <c:pt idx="3">
                  <c:v>0.67588109306781652</c:v>
                </c:pt>
                <c:pt idx="4">
                  <c:v>0.64075436770460714</c:v>
                </c:pt>
                <c:pt idx="5">
                  <c:v>0.60254370192600804</c:v>
                </c:pt>
                <c:pt idx="6">
                  <c:v>0.56121406587619271</c:v>
                </c:pt>
                <c:pt idx="7">
                  <c:v>0.51682644129539923</c:v>
                </c:pt>
                <c:pt idx="8">
                  <c:v>0.46957691534531193</c:v>
                </c:pt>
                <c:pt idx="9">
                  <c:v>0.41984390941152105</c:v>
                </c:pt>
                <c:pt idx="10">
                  <c:v>0.40964851091066606</c:v>
                </c:pt>
                <c:pt idx="11">
                  <c:v>0.39938355387331209</c:v>
                </c:pt>
                <c:pt idx="12">
                  <c:v>0.38905568882952579</c:v>
                </c:pt>
                <c:pt idx="13">
                  <c:v>0.37867204946703914</c:v>
                </c:pt>
                <c:pt idx="14">
                  <c:v>0.36824026313306168</c:v>
                </c:pt>
                <c:pt idx="15">
                  <c:v>0.35776845919670175</c:v>
                </c:pt>
                <c:pt idx="16">
                  <c:v>0.34726527489086739</c:v>
                </c:pt>
                <c:pt idx="17">
                  <c:v>0.33673985822585062</c:v>
                </c:pt>
                <c:pt idx="18">
                  <c:v>0.32620186754279717</c:v>
                </c:pt>
                <c:pt idx="19">
                  <c:v>0.31566146725554467</c:v>
                </c:pt>
                <c:pt idx="20">
                  <c:v>0.30512931931490561</c:v>
                </c:pt>
                <c:pt idx="21">
                  <c:v>0.29461656992219787</c:v>
                </c:pt>
                <c:pt idx="22">
                  <c:v>0.28413483102045656</c:v>
                </c:pt>
                <c:pt idx="23">
                  <c:v>0.27369615610384496</c:v>
                </c:pt>
                <c:pt idx="24">
                  <c:v>0.2633130099106285</c:v>
                </c:pt>
                <c:pt idx="25">
                  <c:v>0.2529982316043155</c:v>
                </c:pt>
                <c:pt idx="26">
                  <c:v>0.2427649911031467</c:v>
                </c:pt>
                <c:pt idx="27">
                  <c:v>0.23262673829171662</c:v>
                </c:pt>
                <c:pt idx="28">
                  <c:v>0.22259714494149496</c:v>
                </c:pt>
                <c:pt idx="29">
                  <c:v>0.21269003928017377</c:v>
                </c:pt>
                <c:pt idx="30">
                  <c:v>0.20291933328356668</c:v>
                </c:pt>
                <c:pt idx="31">
                  <c:v>0.19329894291764357</c:v>
                </c:pt>
                <c:pt idx="32">
                  <c:v>0.18384270173086995</c:v>
                </c:pt>
                <c:pt idx="33">
                  <c:v>0.17456426838577357</c:v>
                </c:pt>
                <c:pt idx="34">
                  <c:v>0.16547702892010679</c:v>
                </c:pt>
                <c:pt idx="35">
                  <c:v>0.15659399473689289</c:v>
                </c:pt>
                <c:pt idx="36">
                  <c:v>0.1479276975331256</c:v>
                </c:pt>
                <c:pt idx="37">
                  <c:v>0.13949008258122769</c:v>
                </c:pt>
                <c:pt idx="38">
                  <c:v>0.13129240196726966</c:v>
                </c:pt>
                <c:pt idx="39">
                  <c:v>0.12334510955598681</c:v>
                </c:pt>
                <c:pt idx="40">
                  <c:v>0.11565775958519336</c:v>
                </c:pt>
                <c:pt idx="41">
                  <c:v>0.10823891088158576</c:v>
                </c:pt>
                <c:pt idx="42">
                  <c:v>0.10109603872724471</c:v>
                </c:pt>
                <c:pt idx="43">
                  <c:v>9.4235456383524541E-2</c:v>
                </c:pt>
                <c:pt idx="44">
                  <c:v>8.7662248190811823E-2</c:v>
                </c:pt>
                <c:pt idx="45">
                  <c:v>8.138021600548373E-2</c:v>
                </c:pt>
                <c:pt idx="46">
                  <c:v>7.5391840509134112E-2</c:v>
                </c:pt>
                <c:pt idx="47">
                  <c:v>6.9698258633135307E-2</c:v>
                </c:pt>
                <c:pt idx="48">
                  <c:v>6.4299257990721795E-2</c:v>
                </c:pt>
                <c:pt idx="49">
                  <c:v>5.9193288809700866E-2</c:v>
                </c:pt>
                <c:pt idx="50">
                  <c:v>5.4377493425415334E-2</c:v>
                </c:pt>
                <c:pt idx="51">
                  <c:v>4.984775294226302E-2</c:v>
                </c:pt>
                <c:pt idx="52">
                  <c:v>4.5598750221326562E-2</c:v>
                </c:pt>
                <c:pt idx="53">
                  <c:v>4.1624047920619897E-2</c:v>
                </c:pt>
                <c:pt idx="54">
                  <c:v>3.7916179921930811E-2</c:v>
                </c:pt>
                <c:pt idx="55">
                  <c:v>3.4466754141428621E-2</c:v>
                </c:pt>
                <c:pt idx="56">
                  <c:v>3.1266564454643722E-2</c:v>
                </c:pt>
                <c:pt idx="57">
                  <c:v>2.8305709280954796E-2</c:v>
                </c:pt>
                <c:pt idx="58">
                  <c:v>2.5573714274949231E-2</c:v>
                </c:pt>
                <c:pt idx="59">
                  <c:v>2.305965656375198E-2</c:v>
                </c:pt>
                <c:pt idx="60">
                  <c:v>2.0752288047876672E-2</c:v>
                </c:pt>
                <c:pt idx="61">
                  <c:v>1.8640155441119334E-2</c:v>
                </c:pt>
                <c:pt idx="62">
                  <c:v>1.6711714951589452E-2</c:v>
                </c:pt>
                <c:pt idx="63">
                  <c:v>1.4955439787387734E-2</c:v>
                </c:pt>
                <c:pt idx="64">
                  <c:v>1.3359918991116805E-2</c:v>
                </c:pt>
                <c:pt idx="65">
                  <c:v>1.1913946451017671E-2</c:v>
                </c:pt>
                <c:pt idx="66">
                  <c:v>1.0606599287028297E-2</c:v>
                </c:pt>
                <c:pt idx="67">
                  <c:v>9.4273051526498654E-3</c:v>
                </c:pt>
                <c:pt idx="68">
                  <c:v>8.3658983153150658E-3</c:v>
                </c:pt>
                <c:pt idx="69">
                  <c:v>7.4126646685941482E-3</c:v>
                </c:pt>
                <c:pt idx="70">
                  <c:v>6.5583760814214159E-3</c:v>
                </c:pt>
                <c:pt idx="71">
                  <c:v>5.7943146977706981E-3</c:v>
                </c:pt>
                <c:pt idx="72">
                  <c:v>5.1122879627401733E-3</c:v>
                </c:pt>
                <c:pt idx="73">
                  <c:v>4.5046352681195855E-3</c:v>
                </c:pt>
                <c:pt idx="74">
                  <c:v>3.9642271845128016E-3</c:v>
                </c:pt>
                <c:pt idx="75">
                  <c:v>3.484458281839165E-3</c:v>
                </c:pt>
                <c:pt idx="76">
                  <c:v>3.059234540495958E-3</c:v>
                </c:pt>
                <c:pt idx="77">
                  <c:v>2.6829563272229512E-3</c:v>
                </c:pt>
                <c:pt idx="78">
                  <c:v>2.3504978585976795E-3</c:v>
                </c:pt>
                <c:pt idx="79">
                  <c:v>2.057184006838362E-3</c:v>
                </c:pt>
                <c:pt idx="80">
                  <c:v>1.7987652225626165E-3</c:v>
                </c:pt>
                <c:pt idx="81">
                  <c:v>1.5713912621626107E-3</c:v>
                </c:pt>
                <c:pt idx="82">
                  <c:v>1.3715843176574662E-3</c:v>
                </c:pt>
                <c:pt idx="83">
                  <c:v>1.196212057702459E-3</c:v>
                </c:pt>
                <c:pt idx="84">
                  <c:v>1.0424610025745722E-3</c:v>
                </c:pt>
                <c:pt idx="85">
                  <c:v>9.0781057543559858E-4</c:v>
                </c:pt>
                <c:pt idx="86">
                  <c:v>7.9000809838928752E-4</c:v>
                </c:pt>
                <c:pt idx="87">
                  <c:v>6.870449356503372E-4</c:v>
                </c:pt>
                <c:pt idx="88">
                  <c:v>5.9713392792297816E-4</c:v>
                </c:pt>
                <c:pt idx="89">
                  <c:v>5.1868821187642797E-4</c:v>
                </c:pt>
                <c:pt idx="90">
                  <c:v>4.5030147614750539E-4</c:v>
                </c:pt>
                <c:pt idx="91">
                  <c:v>3.9072967014125101E-4</c:v>
                </c:pt>
                <c:pt idx="92">
                  <c:v>3.3887415344059559E-4</c:v>
                </c:pt>
                <c:pt idx="93">
                  <c:v>2.9376625119937499E-4</c:v>
                </c:pt>
                <c:pt idx="94">
                  <c:v>2.5455316376490856E-4</c:v>
                </c:pt>
                <c:pt idx="95">
                  <c:v>2.2048516624261619E-4</c:v>
                </c:pt>
                <c:pt idx="96">
                  <c:v>1.909040250866017E-4</c:v>
                </c:pt>
                <c:pt idx="97">
                  <c:v>1.6523255343151318E-4</c:v>
                </c:pt>
                <c:pt idx="98">
                  <c:v>1.4296522418220717E-4</c:v>
                </c:pt>
                <c:pt idx="99">
                  <c:v>1.2365975932095654E-4</c:v>
                </c:pt>
                <c:pt idx="100">
                  <c:v>1.0692961501336354E-4</c:v>
                </c:pt>
                <c:pt idx="101">
                  <c:v>9.2437284492725435E-5</c:v>
                </c:pt>
                <c:pt idx="102">
                  <c:v>7.9888344038858239E-5</c:v>
                </c:pt>
                <c:pt idx="103">
                  <c:v>6.9026171356301909E-5</c:v>
                </c:pt>
                <c:pt idx="104">
                  <c:v>5.9627270065273642E-5</c:v>
                </c:pt>
                <c:pt idx="105">
                  <c:v>5.1497138657693256E-5</c:v>
                </c:pt>
                <c:pt idx="106">
                  <c:v>4.4466626990745073E-5</c:v>
                </c:pt>
                <c:pt idx="107">
                  <c:v>3.8388728075880183E-5</c:v>
                </c:pt>
                <c:pt idx="108">
                  <c:v>3.3135757484748537E-5</c:v>
                </c:pt>
                <c:pt idx="109">
                  <c:v>2.8596877071564327E-5</c:v>
                </c:pt>
                <c:pt idx="110">
                  <c:v>2.4675923860002321E-5</c:v>
                </c:pt>
                <c:pt idx="111">
                  <c:v>2.1289508833531776E-5</c:v>
                </c:pt>
                <c:pt idx="112">
                  <c:v>1.8365353985460493E-5</c:v>
                </c:pt>
                <c:pt idx="113">
                  <c:v>1.5840839323021181E-5</c:v>
                </c:pt>
                <c:pt idx="114">
                  <c:v>1.3661734580146133E-5</c:v>
                </c:pt>
                <c:pt idx="115">
                  <c:v>1.1781093183305706E-5</c:v>
                </c:pt>
                <c:pt idx="116">
                  <c:v>1.0158288545143877E-5</c:v>
                </c:pt>
                <c:pt idx="117">
                  <c:v>8.7581750454782241E-6</c:v>
                </c:pt>
                <c:pt idx="118">
                  <c:v>7.5503581141334442E-6</c:v>
                </c:pt>
                <c:pt idx="119">
                  <c:v>6.5085596716415967E-6</c:v>
                </c:pt>
                <c:pt idx="120">
                  <c:v>5.6100668288179232E-6</c:v>
                </c:pt>
                <c:pt idx="121">
                  <c:v>4.8352532113874649E-6</c:v>
                </c:pt>
                <c:pt idx="122">
                  <c:v>4.1671635773366473E-6</c:v>
                </c:pt>
                <c:pt idx="123">
                  <c:v>3.591153548044795E-6</c:v>
                </c:pt>
                <c:pt idx="124">
                  <c:v>3.0945772940832189E-6</c:v>
                </c:pt>
                <c:pt idx="125">
                  <c:v>2.6665169165570006E-6</c:v>
                </c:pt>
                <c:pt idx="126">
                  <c:v>2.2975480575795287E-6</c:v>
                </c:pt>
                <c:pt idx="127">
                  <c:v>1.9795369705697621E-6</c:v>
                </c:pt>
                <c:pt idx="128">
                  <c:v>1.7054648930999976E-6</c:v>
                </c:pt>
                <c:pt idx="129">
                  <c:v>1.4692761016243174E-6</c:v>
                </c:pt>
                <c:pt idx="130">
                  <c:v>1.265746497268566E-6</c:v>
                </c:pt>
                <c:pt idx="131">
                  <c:v>1.0903699827591566E-6</c:v>
                </c:pt>
                <c:pt idx="132">
                  <c:v>9.3926024951308032E-7</c:v>
                </c:pt>
                <c:pt idx="133">
                  <c:v>8.0906590715296378E-7</c:v>
                </c:pt>
                <c:pt idx="134">
                  <c:v>6.9689716079702975E-7</c:v>
                </c:pt>
                <c:pt idx="135">
                  <c:v>6.0026247935617042E-7</c:v>
                </c:pt>
                <c:pt idx="136">
                  <c:v>5.1701390510489542E-7</c:v>
                </c:pt>
                <c:pt idx="137">
                  <c:v>4.4529983485626304E-7</c:v>
                </c:pt>
                <c:pt idx="138">
                  <c:v>3.8352425955340291E-7</c:v>
                </c:pt>
                <c:pt idx="139">
                  <c:v>3.303115850063117E-7</c:v>
                </c:pt>
                <c:pt idx="140">
                  <c:v>2.8447627447123159E-7</c:v>
                </c:pt>
                <c:pt idx="141">
                  <c:v>2.4499665611051014E-7</c:v>
                </c:pt>
                <c:pt idx="142">
                  <c:v>2.1099232710901267E-7</c:v>
                </c:pt>
                <c:pt idx="143">
                  <c:v>1.8170466312231208E-7</c:v>
                </c:pt>
                <c:pt idx="144">
                  <c:v>1.5648000835092211E-7</c:v>
                </c:pt>
                <c:pt idx="145">
                  <c:v>1.3475517921500479E-7</c:v>
                </c:pt>
                <c:pt idx="146">
                  <c:v>1.1604496453420823E-7</c:v>
                </c:pt>
                <c:pt idx="147">
                  <c:v>9.9931348313937239E-8</c:v>
                </c:pt>
                <c:pt idx="148">
                  <c:v>8.6054218607231323E-8</c:v>
                </c:pt>
                <c:pt idx="149">
                  <c:v>7.4103358229069089E-8</c:v>
                </c:pt>
                <c:pt idx="150">
                  <c:v>6.3811541029414707E-8</c:v>
                </c:pt>
                <c:pt idx="151">
                  <c:v>5.4948581568664873E-8</c:v>
                </c:pt>
                <c:pt idx="152">
                  <c:v>4.7316206890699492E-8</c:v>
                </c:pt>
                <c:pt idx="153">
                  <c:v>4.0743637102818574E-8</c:v>
                </c:pt>
                <c:pt idx="154">
                  <c:v>3.5083777026463172E-8</c:v>
                </c:pt>
                <c:pt idx="155">
                  <c:v>3.0209934614015185E-8</c:v>
                </c:pt>
                <c:pt idx="156">
                  <c:v>2.6012993420588956E-8</c:v>
                </c:pt>
                <c:pt idx="157">
                  <c:v>2.2398976426962041E-8</c:v>
                </c:pt>
                <c:pt idx="158">
                  <c:v>1.928694714499353E-8</c:v>
                </c:pt>
                <c:pt idx="159">
                  <c:v>1.6607201388312169E-8</c:v>
                </c:pt>
                <c:pt idx="160">
                  <c:v>1.4299709518080915E-8</c:v>
                </c:pt>
                <c:pt idx="161">
                  <c:v>1.2312774519059934E-8</c:v>
                </c:pt>
                <c:pt idx="162">
                  <c:v>1.060187604276402E-8</c:v>
                </c:pt>
                <c:pt idx="163">
                  <c:v>9.1286746787584261E-9</c:v>
                </c:pt>
                <c:pt idx="164">
                  <c:v>7.8601542708552624E-9</c:v>
                </c:pt>
                <c:pt idx="165">
                  <c:v>6.7678831614743994E-9</c:v>
                </c:pt>
                <c:pt idx="166">
                  <c:v>5.8273778900796936E-9</c:v>
                </c:pt>
                <c:pt idx="167">
                  <c:v>5.0175551507125767E-9</c:v>
                </c:pt>
                <c:pt idx="168">
                  <c:v>4.3202597774072441E-9</c:v>
                </c:pt>
                <c:pt idx="169">
                  <c:v>3.7198582193143202E-9</c:v>
                </c:pt>
                <c:pt idx="170">
                  <c:v>3.2028884261585874E-9</c:v>
                </c:pt>
                <c:pt idx="171">
                  <c:v>2.7577583222003568E-9</c:v>
                </c:pt>
                <c:pt idx="172">
                  <c:v>2.374486130167914E-9</c:v>
                </c:pt>
                <c:pt idx="173">
                  <c:v>2.0444767403000659E-9</c:v>
                </c:pt>
                <c:pt idx="174">
                  <c:v>1.7603291241636817E-9</c:v>
                </c:pt>
                <c:pt idx="175">
                  <c:v>1.5156704859318721E-9</c:v>
                </c:pt>
                <c:pt idx="176">
                  <c:v>1.3050134409134721E-9</c:v>
                </c:pt>
                <c:pt idx="177">
                  <c:v>1.123633025736854E-9</c:v>
                </c:pt>
                <c:pt idx="178">
                  <c:v>9.6746078761960114E-10</c:v>
                </c:pt>
                <c:pt idx="179">
                  <c:v>8.3299358201778981E-10</c:v>
                </c:pt>
                <c:pt idx="180">
                  <c:v>7.1721503684431368E-10</c:v>
                </c:pt>
                <c:pt idx="181">
                  <c:v>6.1752792468740948E-10</c:v>
                </c:pt>
                <c:pt idx="182">
                  <c:v>5.3169592853660851E-10</c:v>
                </c:pt>
                <c:pt idx="183">
                  <c:v>4.5779349662390964E-10</c:v>
                </c:pt>
                <c:pt idx="184">
                  <c:v>3.9416266313351156E-10</c:v>
                </c:pt>
                <c:pt idx="185">
                  <c:v>3.3937586736145073E-10</c:v>
                </c:pt>
                <c:pt idx="186">
                  <c:v>2.9220393823392298E-10</c:v>
                </c:pt>
                <c:pt idx="187">
                  <c:v>2.5158852678945347E-10</c:v>
                </c:pt>
                <c:pt idx="188">
                  <c:v>2.1661836874470014E-10</c:v>
                </c:pt>
                <c:pt idx="189">
                  <c:v>1.8650884519823906E-10</c:v>
                </c:pt>
                <c:pt idx="190">
                  <c:v>1.6058438323148032E-10</c:v>
                </c:pt>
                <c:pt idx="191">
                  <c:v>1.3826330195973918E-10</c:v>
                </c:pt>
                <c:pt idx="192">
                  <c:v>1.1904476425508593E-10</c:v>
                </c:pt>
                <c:pt idx="193">
                  <c:v>1.0249754161361906E-10</c:v>
                </c:pt>
                <c:pt idx="194">
                  <c:v>8.8250340259248377E-11</c:v>
                </c:pt>
                <c:pt idx="195">
                  <c:v>7.5983471555576517E-11</c:v>
                </c:pt>
                <c:pt idx="196">
                  <c:v>6.5421679945627098E-11</c:v>
                </c:pt>
                <c:pt idx="197">
                  <c:v>5.6327967586890929E-11</c:v>
                </c:pt>
                <c:pt idx="198">
                  <c:v>4.8498277177525562E-11</c:v>
                </c:pt>
                <c:pt idx="199">
                  <c:v>4.1756913730999077E-11</c:v>
                </c:pt>
                <c:pt idx="200">
                  <c:v>3.5952602610891829E-11</c:v>
                </c:pt>
                <c:pt idx="201">
                  <c:v>3.0955095413101508E-11</c:v>
                </c:pt>
                <c:pt idx="202">
                  <c:v>2.6652247557683131E-11</c:v>
                </c:pt>
                <c:pt idx="203">
                  <c:v>2.2947502041952734E-11</c:v>
                </c:pt>
                <c:pt idx="204">
                  <c:v>1.9757722911763043E-11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'Converter (Immediate)'!$S$11:$S$215</c:f>
              <c:numCache>
                <c:formatCode>0.000</c:formatCode>
                <c:ptCount val="205"/>
                <c:pt idx="0">
                  <c:v>0.99999999968461006</c:v>
                </c:pt>
                <c:pt idx="1">
                  <c:v>0.99999999517878702</c:v>
                </c:pt>
                <c:pt idx="2">
                  <c:v>0.99999958220085683</c:v>
                </c:pt>
                <c:pt idx="3">
                  <c:v>0.99998743400280288</c:v>
                </c:pt>
                <c:pt idx="4">
                  <c:v>0.99994975189190749</c:v>
                </c:pt>
                <c:pt idx="5">
                  <c:v>0.99983140625113331</c:v>
                </c:pt>
                <c:pt idx="6">
                  <c:v>0.99951470148900667</c:v>
                </c:pt>
                <c:pt idx="7">
                  <c:v>0.99877806616645559</c:v>
                </c:pt>
                <c:pt idx="8">
                  <c:v>0.99726273698942769</c:v>
                </c:pt>
                <c:pt idx="9">
                  <c:v>0.99446340521253473</c:v>
                </c:pt>
                <c:pt idx="10">
                  <c:v>0.99369603233577564</c:v>
                </c:pt>
                <c:pt idx="11">
                  <c:v>0.99284714145781161</c:v>
                </c:pt>
                <c:pt idx="12">
                  <c:v>0.99191127762689446</c:v>
                </c:pt>
                <c:pt idx="13">
                  <c:v>0.99088295719849873</c:v>
                </c:pt>
                <c:pt idx="14">
                  <c:v>0.98975669932387256</c:v>
                </c:pt>
                <c:pt idx="15">
                  <c:v>0.98852705831790133</c:v>
                </c:pt>
                <c:pt idx="16">
                  <c:v>0.98718865656637178</c:v>
                </c:pt>
                <c:pt idx="17">
                  <c:v>0.98573621762755215</c:v>
                </c:pt>
                <c:pt idx="18">
                  <c:v>0.9841645991835144</c:v>
                </c:pt>
                <c:pt idx="19">
                  <c:v>0.98246882550257031</c:v>
                </c:pt>
                <c:pt idx="20">
                  <c:v>0.9806441190852565</c:v>
                </c:pt>
                <c:pt idx="21">
                  <c:v>0.97868593118206082</c:v>
                </c:pt>
                <c:pt idx="22">
                  <c:v>0.97658997089100918</c:v>
                </c:pt>
                <c:pt idx="23">
                  <c:v>0.97435223256681502</c:v>
                </c:pt>
                <c:pt idx="24">
                  <c:v>0.97196902129989271</c:v>
                </c:pt>
                <c:pt idx="25">
                  <c:v>0.96943697625257097</c:v>
                </c:pt>
                <c:pt idx="26">
                  <c:v>0.96675309167066847</c:v>
                </c:pt>
                <c:pt idx="27">
                  <c:v>0.96391473542060002</c:v>
                </c:pt>
                <c:pt idx="28">
                  <c:v>0.96091966493478542</c:v>
                </c:pt>
                <c:pt idx="29">
                  <c:v>0.95776604048074632</c:v>
                </c:pt>
                <c:pt idx="30">
                  <c:v>0.95445243570141625</c:v>
                </c:pt>
                <c:pt idx="31">
                  <c:v>0.95097784540534802</c:v>
                </c:pt>
                <c:pt idx="32">
                  <c:v>0.94734169061528628</c:v>
                </c:pt>
                <c:pt idx="33">
                  <c:v>0.94354382091161237</c:v>
                </c:pt>
                <c:pt idx="34">
                  <c:v>0.93958451413317801</c:v>
                </c:pt>
                <c:pt idx="35">
                  <c:v>0.93546447352175832</c:v>
                </c:pt>
                <c:pt idx="36">
                  <c:v>0.93118482241762768</c:v>
                </c:pt>
                <c:pt idx="37">
                  <c:v>0.92674709663243893</c:v>
                </c:pt>
                <c:pt idx="38">
                  <c:v>0.92215323464162002</c:v>
                </c:pt>
                <c:pt idx="39">
                  <c:v>0.91740556575186294</c:v>
                </c:pt>
                <c:pt idx="40">
                  <c:v>0.91250679640999099</c:v>
                </c:pt>
                <c:pt idx="41">
                  <c:v>0.90745999482761397</c:v>
                </c:pt>
                <c:pt idx="42">
                  <c:v>0.9022685741016373</c:v>
                </c:pt>
                <c:pt idx="43">
                  <c:v>0.89693627401396547</c:v>
                </c:pt>
                <c:pt idx="44">
                  <c:v>0.89146714169482977</c:v>
                </c:pt>
                <c:pt idx="45">
                  <c:v>0.88586551133321545</c:v>
                </c:pt>
                <c:pt idx="46">
                  <c:v>0.88013598311505525</c:v>
                </c:pt>
                <c:pt idx="47">
                  <c:v>0.87428340156539575</c:v>
                </c:pt>
                <c:pt idx="48">
                  <c:v>0.86831283346481436</c:v>
                </c:pt>
                <c:pt idx="49">
                  <c:v>0.86222954550317643</c:v>
                </c:pt>
                <c:pt idx="50">
                  <c:v>0.85603898182556748</c:v>
                </c:pt>
                <c:pt idx="51">
                  <c:v>0.84974674161610675</c:v>
                </c:pt>
                <c:pt idx="52">
                  <c:v>0.84335855685552308</c:v>
                </c:pt>
                <c:pt idx="53">
                  <c:v>0.83688027037804369</c:v>
                </c:pt>
                <c:pt idx="54">
                  <c:v>0.83031781434244711</c:v>
                </c:pt>
                <c:pt idx="55">
                  <c:v>0.82367718922123945</c:v>
                </c:pt>
                <c:pt idx="56">
                  <c:v>0.81696444340096297</c:v>
                </c:pt>
                <c:pt idx="57">
                  <c:v>0.81018565347572702</c:v>
                </c:pt>
                <c:pt idx="58">
                  <c:v>0.80334690530533903</c:v>
                </c:pt>
                <c:pt idx="59">
                  <c:v>0.79645427589893703</c:v>
                </c:pt>
                <c:pt idx="60">
                  <c:v>0.78951381617491179</c:v>
                </c:pt>
                <c:pt idx="61">
                  <c:v>0.78253153463820802</c:v>
                </c:pt>
                <c:pt idx="62">
                  <c:v>0.77551338200687248</c:v>
                </c:pt>
                <c:pt idx="63">
                  <c:v>0.76846523681101631</c:v>
                </c:pt>
                <c:pt idx="64">
                  <c:v>0.76139289197921289</c:v>
                </c:pt>
                <c:pt idx="65">
                  <c:v>0.75430204241978716</c:v>
                </c:pt>
                <c:pt idx="66">
                  <c:v>0.74719827359749169</c:v>
                </c:pt>
                <c:pt idx="67">
                  <c:v>0.7400870510996882</c:v>
                </c:pt>
                <c:pt idx="68">
                  <c:v>0.73297371118039789</c:v>
                </c:pt>
                <c:pt idx="69">
                  <c:v>0.72586345226541416</c:v>
                </c:pt>
                <c:pt idx="70">
                  <c:v>0.71876132739708609</c:v>
                </c:pt>
                <c:pt idx="71">
                  <c:v>0.71167223759336296</c:v>
                </c:pt>
                <c:pt idx="72">
                  <c:v>0.7046009260922137</c:v>
                </c:pt>
                <c:pt idx="73">
                  <c:v>0.69755197344958253</c:v>
                </c:pt>
                <c:pt idx="74">
                  <c:v>0.69052979345657817</c:v>
                </c:pt>
                <c:pt idx="75">
                  <c:v>0.68353862983960034</c:v>
                </c:pt>
                <c:pt idx="76">
                  <c:v>0.67658255370553433</c:v>
                </c:pt>
                <c:pt idx="77">
                  <c:v>0.66966546169299312</c:v>
                </c:pt>
                <c:pt idx="78">
                  <c:v>0.66279107478978794</c:v>
                </c:pt>
                <c:pt idx="79">
                  <c:v>0.6559629377763605</c:v>
                </c:pt>
                <c:pt idx="80">
                  <c:v>0.64918441925476578</c:v>
                </c:pt>
                <c:pt idx="81">
                  <c:v>0.64245871222292839</c:v>
                </c:pt>
                <c:pt idx="82">
                  <c:v>0.63578883515428197</c:v>
                </c:pt>
                <c:pt idx="83">
                  <c:v>0.62917763354349943</c:v>
                </c:pt>
                <c:pt idx="84">
                  <c:v>0.62262778187981838</c:v>
                </c:pt>
                <c:pt idx="85">
                  <c:v>0.61614178601043335</c:v>
                </c:pt>
                <c:pt idx="86">
                  <c:v>0.60972198585752035</c:v>
                </c:pt>
                <c:pt idx="87">
                  <c:v>0.60337055845369469</c:v>
                </c:pt>
                <c:pt idx="88">
                  <c:v>0.59708952126201709</c:v>
                </c:pt>
                <c:pt idx="89">
                  <c:v>0.59088073574806677</c:v>
                </c:pt>
                <c:pt idx="90">
                  <c:v>0.58474591117306352</c:v>
                </c:pt>
                <c:pt idx="91">
                  <c:v>0.57868660857852172</c:v>
                </c:pt>
                <c:pt idx="92">
                  <c:v>0.57270424493445826</c:v>
                </c:pt>
                <c:pt idx="93">
                  <c:v>0.56680009742472437</c:v>
                </c:pt>
                <c:pt idx="94">
                  <c:v>0.56097530784458549</c:v>
                </c:pt>
                <c:pt idx="95">
                  <c:v>0.55523088708721868</c:v>
                </c:pt>
                <c:pt idx="96">
                  <c:v>0.54956771969732754</c:v>
                </c:pt>
                <c:pt idx="97">
                  <c:v>0.543986568471583</c:v>
                </c:pt>
                <c:pt idx="98">
                  <c:v>0.53848807908706264</c:v>
                </c:pt>
                <c:pt idx="99">
                  <c:v>0.53307278474030295</c:v>
                </c:pt>
                <c:pt idx="100">
                  <c:v>0.52774111078097174</c:v>
                </c:pt>
                <c:pt idx="101">
                  <c:v>0.52249337932550177</c:v>
                </c:pt>
                <c:pt idx="102">
                  <c:v>0.51732981383733267</c:v>
                </c:pt>
                <c:pt idx="103">
                  <c:v>0.51225054366163969</c:v>
                </c:pt>
                <c:pt idx="104">
                  <c:v>0.50725560850361573</c:v>
                </c:pt>
                <c:pt idx="105">
                  <c:v>0.50234496284049923</c:v>
                </c:pt>
                <c:pt idx="106">
                  <c:v>0.49751848025861589</c:v>
                </c:pt>
                <c:pt idx="107">
                  <c:v>0.49277595770770877</c:v>
                </c:pt>
                <c:pt idx="108">
                  <c:v>0.48811711966578902</c:v>
                </c:pt>
                <c:pt idx="109">
                  <c:v>0.48354162220864338</c:v>
                </c:pt>
                <c:pt idx="110">
                  <c:v>0.4790490569789666</c:v>
                </c:pt>
                <c:pt idx="111">
                  <c:v>0.47463895505088244</c:v>
                </c:pt>
                <c:pt idx="112">
                  <c:v>0.47031079068634579</c:v>
                </c:pt>
                <c:pt idx="113">
                  <c:v>0.4660639849806002</c:v>
                </c:pt>
                <c:pt idx="114">
                  <c:v>0.4618979093944991</c:v>
                </c:pt>
                <c:pt idx="115">
                  <c:v>0.45781188917207188</c:v>
                </c:pt>
                <c:pt idx="116">
                  <c:v>0.45380520664226237</c:v>
                </c:pt>
                <c:pt idx="117">
                  <c:v>0.44987710440424772</c:v>
                </c:pt>
                <c:pt idx="118">
                  <c:v>0.44602678839619925</c:v>
                </c:pt>
                <c:pt idx="119">
                  <c:v>0.44225343084775093</c:v>
                </c:pt>
                <c:pt idx="120">
                  <c:v>0.43855617311680833</c:v>
                </c:pt>
                <c:pt idx="121">
                  <c:v>0.43493412841166623</c:v>
                </c:pt>
                <c:pt idx="122">
                  <c:v>0.43138638439969651</c:v>
                </c:pt>
                <c:pt idx="123">
                  <c:v>0.42791200570413573</c:v>
                </c:pt>
                <c:pt idx="124">
                  <c:v>0.42451003629073403</c:v>
                </c:pt>
                <c:pt idx="125">
                  <c:v>0.42117950174623542</c:v>
                </c:pt>
                <c:pt idx="126">
                  <c:v>0.41791941145083711</c:v>
                </c:pt>
                <c:pt idx="127">
                  <c:v>0.41472876064693204</c:v>
                </c:pt>
                <c:pt idx="128">
                  <c:v>0.4116065324065693</c:v>
                </c:pt>
                <c:pt idx="129">
                  <c:v>0.4085516995001795</c:v>
                </c:pt>
                <c:pt idx="130">
                  <c:v>0.40556322616920248</c:v>
                </c:pt>
                <c:pt idx="131">
                  <c:v>0.40264006980532674</c:v>
                </c:pt>
                <c:pt idx="132">
                  <c:v>0.39978118253910949</c:v>
                </c:pt>
                <c:pt idx="133">
                  <c:v>0.3969855127407847</c:v>
                </c:pt>
                <c:pt idx="134">
                  <c:v>0.39425200643609598</c:v>
                </c:pt>
                <c:pt idx="135">
                  <c:v>0.39157960864000396</c:v>
                </c:pt>
                <c:pt idx="136">
                  <c:v>0.38896726461112563</c:v>
                </c:pt>
                <c:pt idx="137">
                  <c:v>0.38641392102975086</c:v>
                </c:pt>
                <c:pt idx="138">
                  <c:v>0.38391852710227059</c:v>
                </c:pt>
                <c:pt idx="139">
                  <c:v>0.38148003559482252</c:v>
                </c:pt>
                <c:pt idx="140">
                  <c:v>0.37909740379893342</c:v>
                </c:pt>
                <c:pt idx="141">
                  <c:v>0.37676959443189417</c:v>
                </c:pt>
                <c:pt idx="142">
                  <c:v>0.37449557647456444</c:v>
                </c:pt>
                <c:pt idx="143">
                  <c:v>0.37227432594925125</c:v>
                </c:pt>
                <c:pt idx="144">
                  <c:v>0.37010482664025618</c:v>
                </c:pt>
                <c:pt idx="145">
                  <c:v>0.36798607075962791</c:v>
                </c:pt>
                <c:pt idx="146">
                  <c:v>0.36591705956059517</c:v>
                </c:pt>
                <c:pt idx="147">
                  <c:v>0.36389680390109674</c:v>
                </c:pt>
                <c:pt idx="148">
                  <c:v>0.36192432475975783</c:v>
                </c:pt>
                <c:pt idx="149">
                  <c:v>0.35999865370659684</c:v>
                </c:pt>
                <c:pt idx="150">
                  <c:v>0.35811883333068073</c:v>
                </c:pt>
                <c:pt idx="151">
                  <c:v>0.3562839176268755</c:v>
                </c:pt>
                <c:pt idx="152">
                  <c:v>0.35449297234377503</c:v>
                </c:pt>
                <c:pt idx="153">
                  <c:v>0.3527450752948178</c:v>
                </c:pt>
                <c:pt idx="154">
                  <c:v>0.3510393166345343</c:v>
                </c:pt>
                <c:pt idx="155">
                  <c:v>0.34937479910179942</c:v>
                </c:pt>
                <c:pt idx="156">
                  <c:v>0.34775063823189611</c:v>
                </c:pt>
                <c:pt idx="157">
                  <c:v>0.34616596253912807</c:v>
                </c:pt>
                <c:pt idx="158">
                  <c:v>0.34461991367165423</c:v>
                </c:pt>
                <c:pt idx="159">
                  <c:v>0.34311164654015119</c:v>
                </c:pt>
                <c:pt idx="160">
                  <c:v>0.34164032942184563</c:v>
                </c:pt>
                <c:pt idx="161">
                  <c:v>0.34020514404139585</c:v>
                </c:pt>
                <c:pt idx="162">
                  <c:v>0.33880528563003887</c:v>
                </c:pt>
                <c:pt idx="163">
                  <c:v>0.33743996296436113</c:v>
                </c:pt>
                <c:pt idx="164">
                  <c:v>0.33610839838598822</c:v>
                </c:pt>
                <c:pt idx="165">
                  <c:v>0.33480982780343616</c:v>
                </c:pt>
                <c:pt idx="166">
                  <c:v>0.33354350067730687</c:v>
                </c:pt>
                <c:pt idx="167">
                  <c:v>0.33230867998995839</c:v>
                </c:pt>
                <c:pt idx="168">
                  <c:v>0.33110464220072733</c:v>
                </c:pt>
                <c:pt idx="169">
                  <c:v>0.32993067718773078</c:v>
                </c:pt>
                <c:pt idx="170">
                  <c:v>0.32878608817722288</c:v>
                </c:pt>
                <c:pt idx="171">
                  <c:v>0.32767019166143663</c:v>
                </c:pt>
                <c:pt idx="172">
                  <c:v>0.32658231730579468</c:v>
                </c:pt>
                <c:pt idx="173">
                  <c:v>0.32552180784632612</c:v>
                </c:pt>
                <c:pt idx="174">
                  <c:v>0.32448801897808754</c:v>
                </c:pt>
                <c:pt idx="175">
                  <c:v>0.32348031923534126</c:v>
                </c:pt>
                <c:pt idx="176">
                  <c:v>0.32249808986420658</c:v>
                </c:pt>
                <c:pt idx="177">
                  <c:v>0.32154072468846151</c:v>
                </c:pt>
                <c:pt idx="178">
                  <c:v>0.32060762996913417</c:v>
                </c:pt>
                <c:pt idx="179">
                  <c:v>0.31969822425849054</c:v>
                </c:pt>
                <c:pt idx="180">
                  <c:v>0.31881193824898862</c:v>
                </c:pt>
                <c:pt idx="181">
                  <c:v>0.31794821461774009</c:v>
                </c:pt>
                <c:pt idx="182">
                  <c:v>0.31710650786698602</c:v>
                </c:pt>
                <c:pt idx="183">
                  <c:v>0.31628628416106752</c:v>
                </c:pt>
                <c:pt idx="184">
                  <c:v>0.31548702116033961</c:v>
                </c:pt>
                <c:pt idx="185">
                  <c:v>0.31470820785245501</c:v>
                </c:pt>
                <c:pt idx="186">
                  <c:v>0.31394934438141303</c:v>
                </c:pt>
                <c:pt idx="187">
                  <c:v>0.31320994187474832</c:v>
                </c:pt>
                <c:pt idx="188">
                  <c:v>0.31248952226921006</c:v>
                </c:pt>
                <c:pt idx="189">
                  <c:v>0.31178761813525691</c:v>
                </c:pt>
                <c:pt idx="190">
                  <c:v>0.31110377250067778</c:v>
                </c:pt>
                <c:pt idx="191">
                  <c:v>0.31043753867362034</c:v>
                </c:pt>
                <c:pt idx="192">
                  <c:v>0.30978848006529797</c:v>
                </c:pt>
                <c:pt idx="193">
                  <c:v>0.30915617001262213</c:v>
                </c:pt>
                <c:pt idx="194">
                  <c:v>0.30854019160099161</c:v>
                </c:pt>
                <c:pt idx="195">
                  <c:v>0.30794013748745347</c:v>
                </c:pt>
                <c:pt idx="196">
                  <c:v>0.30735560972443621</c:v>
                </c:pt>
                <c:pt idx="197">
                  <c:v>0.30678621958423802</c:v>
                </c:pt>
                <c:pt idx="198">
                  <c:v>0.30623158738444151</c:v>
                </c:pt>
                <c:pt idx="199">
                  <c:v>0.30569134231441231</c:v>
                </c:pt>
                <c:pt idx="200">
                  <c:v>0.30516512226302545</c:v>
                </c:pt>
                <c:pt idx="201">
                  <c:v>0.30465257364775328</c:v>
                </c:pt>
                <c:pt idx="202">
                  <c:v>0.3041533512452354</c:v>
                </c:pt>
                <c:pt idx="203">
                  <c:v>0.3036671180234421</c:v>
                </c:pt>
                <c:pt idx="204">
                  <c:v>0.30319354497553291</c:v>
                </c:pt>
              </c:numCache>
            </c:numRef>
          </c:xVal>
          <c:yVal>
            <c:numRef>
              <c:f>'Converter (Immediate)'!$V$11:$V$215</c:f>
              <c:numCache>
                <c:formatCode>0.000000</c:formatCode>
                <c:ptCount val="205"/>
                <c:pt idx="0">
                  <c:v>0.99999988533215967</c:v>
                </c:pt>
                <c:pt idx="1">
                  <c:v>0.99999859142662539</c:v>
                </c:pt>
                <c:pt idx="2">
                  <c:v>0.99992076470751767</c:v>
                </c:pt>
                <c:pt idx="3">
                  <c:v>0.9984400787483797</c:v>
                </c:pt>
                <c:pt idx="4">
                  <c:v>0.99493653952666927</c:v>
                </c:pt>
                <c:pt idx="5">
                  <c:v>0.98618407085158066</c:v>
                </c:pt>
                <c:pt idx="6">
                  <c:v>0.96762626866099</c:v>
                </c:pt>
                <c:pt idx="7">
                  <c:v>0.93365743837438997</c:v>
                </c:pt>
                <c:pt idx="8">
                  <c:v>0.87923052031317206</c:v>
                </c:pt>
                <c:pt idx="9">
                  <c:v>0.80201685851851168</c:v>
                </c:pt>
                <c:pt idx="10">
                  <c:v>0.78393545946539211</c:v>
                </c:pt>
                <c:pt idx="11">
                  <c:v>0.76504962357070327</c:v>
                </c:pt>
                <c:pt idx="12">
                  <c:v>0.74540688689711465</c:v>
                </c:pt>
                <c:pt idx="13">
                  <c:v>0.72506180784091145</c:v>
                </c:pt>
                <c:pt idx="14">
                  <c:v>0.70407540708292382</c:v>
                </c:pt>
                <c:pt idx="15">
                  <c:v>0.6825145036226804</c:v>
                </c:pt>
                <c:pt idx="16">
                  <c:v>0.66045096080973453</c:v>
                </c:pt>
                <c:pt idx="17">
                  <c:v>0.63796085824503224</c:v>
                </c:pt>
                <c:pt idx="18">
                  <c:v>0.61512360688654977</c:v>
                </c:pt>
                <c:pt idx="19">
                  <c:v>0.59202102562476666</c:v>
                </c:pt>
                <c:pt idx="20">
                  <c:v>0.56873639798419939</c:v>
                </c:pt>
                <c:pt idx="21">
                  <c:v>0.54535352746699339</c:v>
                </c:pt>
                <c:pt idx="22">
                  <c:v>0.52195580941176456</c:v>
                </c:pt>
                <c:pt idx="23">
                  <c:v>0.49862533614176352</c:v>
                </c:pt>
                <c:pt idx="24">
                  <c:v>0.47544205067964984</c:v>
                </c:pt>
                <c:pt idx="25">
                  <c:v>0.45248296248207759</c:v>
                </c:pt>
                <c:pt idx="26">
                  <c:v>0.42982143657224137</c:v>
                </c:pt>
                <c:pt idx="27">
                  <c:v>0.4075265652027168</c:v>
                </c:pt>
                <c:pt idx="28">
                  <c:v>0.38566262884413044</c:v>
                </c:pt>
                <c:pt idx="29">
                  <c:v>0.36428865094397206</c:v>
                </c:pt>
                <c:pt idx="30">
                  <c:v>0.34345804860520368</c:v>
                </c:pt>
                <c:pt idx="31">
                  <c:v>0.32321837915857726</c:v>
                </c:pt>
                <c:pt idx="32">
                  <c:v>0.30361118059894643</c:v>
                </c:pt>
                <c:pt idx="33">
                  <c:v>0.28467190206676285</c:v>
                </c:pt>
                <c:pt idx="34">
                  <c:v>0.26642991901244856</c:v>
                </c:pt>
                <c:pt idx="35">
                  <c:v>0.24890862640368036</c:v>
                </c:pt>
                <c:pt idx="36">
                  <c:v>0.23212560233338383</c:v>
                </c:pt>
                <c:pt idx="37">
                  <c:v>0.21609283365916024</c:v>
                </c:pt>
                <c:pt idx="38">
                  <c:v>0.20081699484428334</c:v>
                </c:pt>
                <c:pt idx="39">
                  <c:v>0.18629977096022962</c:v>
                </c:pt>
                <c:pt idx="40">
                  <c:v>0.17253821582917103</c:v>
                </c:pt>
                <c:pt idx="41">
                  <c:v>0.15952513650572137</c:v>
                </c:pt>
                <c:pt idx="42">
                  <c:v>0.14724949569161538</c:v>
                </c:pt>
                <c:pt idx="43">
                  <c:v>0.13569682421410681</c:v>
                </c:pt>
                <c:pt idx="44">
                  <c:v>0.12484963634803309</c:v>
                </c:pt>
                <c:pt idx="45">
                  <c:v>0.11468784149243463</c:v>
                </c:pt>
                <c:pt idx="46">
                  <c:v>0.10518914649685823</c:v>
                </c:pt>
                <c:pt idx="47">
                  <c:v>9.6329443743839657E-2</c:v>
                </c:pt>
                <c:pt idx="48">
                  <c:v>8.808318090911757E-2</c:v>
                </c:pt>
                <c:pt idx="49">
                  <c:v>8.0423709119652215E-2</c:v>
                </c:pt>
                <c:pt idx="50">
                  <c:v>7.3323606994575519E-2</c:v>
                </c:pt>
                <c:pt idx="51">
                  <c:v>6.6754978772148102E-2</c:v>
                </c:pt>
                <c:pt idx="52">
                  <c:v>6.0689725386298507E-2</c:v>
                </c:pt>
                <c:pt idx="53">
                  <c:v>5.5099787952048382E-2</c:v>
                </c:pt>
                <c:pt idx="54">
                  <c:v>4.9957363645558382E-2</c:v>
                </c:pt>
                <c:pt idx="55">
                  <c:v>4.523509441963694E-2</c:v>
                </c:pt>
                <c:pt idx="56">
                  <c:v>4.0906229379474808E-2</c:v>
                </c:pt>
                <c:pt idx="57">
                  <c:v>3.6944761957957581E-2</c:v>
                </c:pt>
                <c:pt idx="58">
                  <c:v>3.3325543278623006E-2</c:v>
                </c:pt>
                <c:pt idx="59">
                  <c:v>3.0024373281557392E-2</c:v>
                </c:pt>
                <c:pt idx="60">
                  <c:v>2.7018071318625155E-2</c:v>
                </c:pt>
                <c:pt idx="61">
                  <c:v>2.4284528005158665E-2</c:v>
                </c:pt>
                <c:pt idx="62">
                  <c:v>2.1802740151714815E-2</c:v>
                </c:pt>
                <c:pt idx="63">
                  <c:v>1.9552830597863505E-2</c:v>
                </c:pt>
                <c:pt idx="64">
                  <c:v>1.7516054736253003E-2</c:v>
                </c:pt>
                <c:pt idx="65">
                  <c:v>1.5674795455178067E-2</c:v>
                </c:pt>
                <c:pt idx="66">
                  <c:v>1.4012548146988555E-2</c:v>
                </c:pt>
                <c:pt idx="67">
                  <c:v>1.2513897332893001E-2</c:v>
                </c:pt>
                <c:pt idx="68">
                  <c:v>1.116448634654485E-2</c:v>
                </c:pt>
                <c:pt idx="69">
                  <c:v>9.9509814032241097E-3</c:v>
                </c:pt>
                <c:pt idx="70">
                  <c:v>8.8610312619061236E-3</c:v>
                </c:pt>
                <c:pt idx="71">
                  <c:v>7.883223566993669E-3</c:v>
                </c:pt>
                <c:pt idx="72">
                  <c:v>7.0070388374301358E-3</c:v>
                </c:pt>
                <c:pt idx="73">
                  <c:v>6.2228029553038182E-3</c:v>
                </c:pt>
                <c:pt idx="74">
                  <c:v>5.521638895463356E-3</c:v>
                </c:pt>
                <c:pt idx="75">
                  <c:v>4.8954183332777356E-3</c:v>
                </c:pt>
                <c:pt idx="76">
                  <c:v>4.336713670329154E-3</c:v>
                </c:pt>
                <c:pt idx="77">
                  <c:v>3.8387509280764275E-3</c:v>
                </c:pt>
                <c:pt idx="78">
                  <c:v>3.3953638776569933E-3</c:v>
                </c:pt>
                <c:pt idx="79">
                  <c:v>3.0009497000921784E-3</c:v>
                </c:pt>
                <c:pt idx="80">
                  <c:v>2.6504264051262329E-3</c:v>
                </c:pt>
                <c:pt idx="81">
                  <c:v>2.3391921785344241E-3</c:v>
                </c:pt>
                <c:pt idx="82">
                  <c:v>2.0630867766382693E-3</c:v>
                </c:pt>
                <c:pt idx="83">
                  <c:v>1.8183550425470956E-3</c:v>
                </c:pt>
                <c:pt idx="84">
                  <c:v>1.6016125808325571E-3</c:v>
                </c:pt>
                <c:pt idx="85">
                  <c:v>1.4098135954255019E-3</c:v>
                </c:pt>
                <c:pt idx="86">
                  <c:v>1.2402208689803477E-3</c:v>
                </c:pt>
                <c:pt idx="87">
                  <c:v>1.0903778402519457E-3</c:v>
                </c:pt>
                <c:pt idx="88">
                  <c:v>9.5808271865572994E-4</c:v>
                </c:pt>
                <c:pt idx="89">
                  <c:v>8.4136456163409247E-4</c:v>
                </c:pt>
                <c:pt idx="90">
                  <c:v>7.38461230254584E-4</c:v>
                </c:pt>
                <c:pt idx="91">
                  <c:v>6.4779913117175381E-4</c:v>
                </c:pt>
                <c:pt idx="92">
                  <c:v>5.679746482830033E-4</c:v>
                </c:pt>
                <c:pt idx="93">
                  <c:v>4.9773716471811604E-4</c:v>
                </c:pt>
                <c:pt idx="94">
                  <c:v>4.3597357488098763E-4</c:v>
                </c:pt>
                <c:pt idx="95">
                  <c:v>3.8169418679933546E-4</c:v>
                </c:pt>
                <c:pt idx="96">
                  <c:v>3.3401991676077657E-4</c:v>
                </c:pt>
                <c:pt idx="97">
                  <c:v>2.9217068087746218E-4</c:v>
                </c:pt>
                <c:pt idx="98">
                  <c:v>2.5545489161569925E-4</c:v>
                </c:pt>
                <c:pt idx="99">
                  <c:v>2.2325997126746496E-4</c:v>
                </c:pt>
                <c:pt idx="100">
                  <c:v>1.9504379867069208E-4</c:v>
                </c:pt>
                <c:pt idx="101">
                  <c:v>1.7032701007089506E-4</c:v>
                </c:pt>
                <c:pt idx="102">
                  <c:v>1.4868607974646069E-4</c:v>
                </c:pt>
                <c:pt idx="103">
                  <c:v>1.2974711080127101E-4</c:v>
                </c:pt>
                <c:pt idx="104">
                  <c:v>1.1318027128533339E-4</c:v>
                </c:pt>
                <c:pt idx="105">
                  <c:v>9.8694815476521434E-5</c:v>
                </c:pt>
                <c:pt idx="106">
                  <c:v>8.6034634696592372E-5</c:v>
                </c:pt>
                <c:pt idx="107">
                  <c:v>7.4974286406151065E-5</c:v>
                </c:pt>
                <c:pt idx="108">
                  <c:v>6.5315454499183915E-5</c:v>
                </c:pt>
                <c:pt idx="109">
                  <c:v>5.6883797679969804E-5</c:v>
                </c:pt>
                <c:pt idx="110">
                  <c:v>4.9526146541416141E-5</c:v>
                </c:pt>
                <c:pt idx="111">
                  <c:v>4.3108013468155771E-5</c:v>
                </c:pt>
                <c:pt idx="112">
                  <c:v>3.7511382758565606E-5</c:v>
                </c:pt>
                <c:pt idx="113">
                  <c:v>3.2632751399187515E-5</c:v>
                </c:pt>
                <c:pt idx="114">
                  <c:v>2.8381393738062911E-5</c:v>
                </c:pt>
                <c:pt idx="115">
                  <c:v>2.4677825897388295E-5</c:v>
                </c:pt>
                <c:pt idx="116">
                  <c:v>2.1452448149733222E-5</c:v>
                </c:pt>
                <c:pt idx="117">
                  <c:v>1.8644345665970466E-5</c:v>
                </c:pt>
                <c:pt idx="118">
                  <c:v>1.6200230037970447E-5</c:v>
                </c:pt>
                <c:pt idx="119">
                  <c:v>1.4073505796541962E-5</c:v>
                </c:pt>
                <c:pt idx="120">
                  <c:v>1.2223447796585077E-5</c:v>
                </c:pt>
                <c:pt idx="121">
                  <c:v>1.0614476838624642E-5</c:v>
                </c:pt>
                <c:pt idx="122">
                  <c:v>9.2155222502190556E-6</c:v>
                </c:pt>
                <c:pt idx="123">
                  <c:v>7.9994613732444806E-6</c:v>
                </c:pt>
                <c:pt idx="124">
                  <c:v>6.9426270044432646E-6</c:v>
                </c:pt>
                <c:pt idx="125">
                  <c:v>6.0243748270583713E-6</c:v>
                </c:pt>
                <c:pt idx="126">
                  <c:v>5.2267037604096416E-6</c:v>
                </c:pt>
                <c:pt idx="127">
                  <c:v>4.5339229510828591E-6</c:v>
                </c:pt>
                <c:pt idx="128">
                  <c:v>3.9323598423104855E-6</c:v>
                </c:pt>
                <c:pt idx="129">
                  <c:v>3.4101043951112461E-6</c:v>
                </c:pt>
                <c:pt idx="130">
                  <c:v>2.9567851030401456E-6</c:v>
                </c:pt>
                <c:pt idx="131">
                  <c:v>2.5633729487543523E-6</c:v>
                </c:pt>
                <c:pt idx="132">
                  <c:v>2.2220099011397091E-6</c:v>
                </c:pt>
                <c:pt idx="133">
                  <c:v>1.92585895219748E-6</c:v>
                </c:pt>
                <c:pt idx="134">
                  <c:v>1.6689730483525632E-6</c:v>
                </c:pt>
                <c:pt idx="135">
                  <c:v>1.4461805860487128E-6</c:v>
                </c:pt>
                <c:pt idx="136">
                  <c:v>1.252985420709887E-6</c:v>
                </c:pt>
                <c:pt idx="137">
                  <c:v>1.0854795852045415E-6</c:v>
                </c:pt>
                <c:pt idx="138">
                  <c:v>9.4026713235990611E-7</c:v>
                </c:pt>
                <c:pt idx="139">
                  <c:v>8.1439770898399122E-7</c:v>
                </c:pt>
                <c:pt idx="140">
                  <c:v>7.0530863906727956E-7</c:v>
                </c:pt>
                <c:pt idx="141">
                  <c:v>6.1077444391628369E-7</c:v>
                </c:pt>
                <c:pt idx="142">
                  <c:v>5.2886285918538489E-7</c:v>
                </c:pt>
                <c:pt idx="143">
                  <c:v>4.578965251576551E-7</c:v>
                </c:pt>
                <c:pt idx="144">
                  <c:v>3.9641962898914557E-7</c:v>
                </c:pt>
                <c:pt idx="145">
                  <c:v>3.4316886762058805E-7</c:v>
                </c:pt>
                <c:pt idx="146">
                  <c:v>2.9704817909044855E-7</c:v>
                </c:pt>
                <c:pt idx="147">
                  <c:v>2.5710675936650904E-7</c:v>
                </c:pt>
                <c:pt idx="148">
                  <c:v>2.2251994266938183E-7</c:v>
                </c:pt>
                <c:pt idx="149">
                  <c:v>1.9257257662250607E-7</c:v>
                </c:pt>
                <c:pt idx="150">
                  <c:v>1.666445703104115E-7</c:v>
                </c:pt>
                <c:pt idx="151">
                  <c:v>1.4419833426979164E-7</c:v>
                </c:pt>
                <c:pt idx="152">
                  <c:v>1.2476786726693795E-7</c:v>
                </c:pt>
                <c:pt idx="153">
                  <c:v>1.0794927606255078E-7</c:v>
                </c:pt>
                <c:pt idx="154">
                  <c:v>9.3392541769695541E-8</c:v>
                </c:pt>
                <c:pt idx="155">
                  <c:v>8.0794370362718203E-8</c:v>
                </c:pt>
                <c:pt idx="156">
                  <c:v>6.9891985815871743E-8</c:v>
                </c:pt>
                <c:pt idx="157">
                  <c:v>6.0457742620605795E-8</c:v>
                </c:pt>
                <c:pt idx="158">
                  <c:v>5.2294450372492581E-8</c:v>
                </c:pt>
                <c:pt idx="159">
                  <c:v>4.5231317030112791E-8</c:v>
                </c:pt>
                <c:pt idx="160">
                  <c:v>3.9120429577649295E-8</c:v>
                </c:pt>
                <c:pt idx="161">
                  <c:v>3.3833701400180376E-8</c:v>
                </c:pt>
                <c:pt idx="162">
                  <c:v>2.9260224893908287E-8</c:v>
                </c:pt>
                <c:pt idx="163">
                  <c:v>2.5303975863669397E-8</c:v>
                </c:pt>
                <c:pt idx="164">
                  <c:v>2.1881823250087824E-8</c:v>
                </c:pt>
                <c:pt idx="165">
                  <c:v>1.8921803816752872E-8</c:v>
                </c:pt>
                <c:pt idx="166">
                  <c:v>1.6361626723927625E-8</c:v>
                </c:pt>
                <c:pt idx="167">
                  <c:v>1.4147377524675956E-8</c:v>
                </c:pt>
                <c:pt idx="168">
                  <c:v>1.223239512881057E-8</c:v>
                </c:pt>
                <c:pt idx="169">
                  <c:v>1.0576298764939022E-8</c:v>
                </c:pt>
                <c:pt idx="170">
                  <c:v>9.1441450027732592E-9</c:v>
                </c:pt>
                <c:pt idx="171">
                  <c:v>7.9056975311932416E-9</c:v>
                </c:pt>
                <c:pt idx="172">
                  <c:v>6.8347946766080639E-9</c:v>
                </c:pt>
                <c:pt idx="173">
                  <c:v>5.9088016343520852E-9</c:v>
                </c:pt>
                <c:pt idx="174">
                  <c:v>5.1081361129209472E-9</c:v>
                </c:pt>
                <c:pt idx="175">
                  <c:v>4.4158575905941579E-9</c:v>
                </c:pt>
                <c:pt idx="176">
                  <c:v>3.8173116854439055E-9</c:v>
                </c:pt>
                <c:pt idx="177">
                  <c:v>3.2998222701587486E-9</c:v>
                </c:pt>
                <c:pt idx="178">
                  <c:v>2.8524249438692255E-9</c:v>
                </c:pt>
                <c:pt idx="179">
                  <c:v>2.4656363236699157E-9</c:v>
                </c:pt>
                <c:pt idx="180">
                  <c:v>2.1312543572488627E-9</c:v>
                </c:pt>
                <c:pt idx="181">
                  <c:v>1.8421854981180272E-9</c:v>
                </c:pt>
                <c:pt idx="182">
                  <c:v>1.5922951401089377E-9</c:v>
                </c:pt>
                <c:pt idx="183">
                  <c:v>1.3762781897448883E-9</c:v>
                </c:pt>
                <c:pt idx="184">
                  <c:v>1.1895470721772856E-9</c:v>
                </c:pt>
                <c:pt idx="185">
                  <c:v>1.0281348283648267E-9</c:v>
                </c:pt>
                <c:pt idx="186">
                  <c:v>8.886112750533458E-10</c:v>
                </c:pt>
                <c:pt idx="187">
                  <c:v>7.6801047074455038E-10</c:v>
                </c:pt>
                <c:pt idx="188">
                  <c:v>6.6376796635213136E-10</c:v>
                </c:pt>
                <c:pt idx="189">
                  <c:v>5.7366652361629969E-10</c:v>
                </c:pt>
                <c:pt idx="190">
                  <c:v>4.9578916078839689E-10</c:v>
                </c:pt>
                <c:pt idx="191">
                  <c:v>4.2847853859765539E-10</c:v>
                </c:pt>
                <c:pt idx="192">
                  <c:v>3.7030183192569677E-10</c:v>
                </c:pt>
                <c:pt idx="193">
                  <c:v>3.200203475792728E-10</c:v>
                </c:pt>
                <c:pt idx="194">
                  <c:v>2.7656324809409364E-10</c:v>
                </c:pt>
                <c:pt idx="195">
                  <c:v>2.3900482755649861E-10</c:v>
                </c:pt>
                <c:pt idx="196">
                  <c:v>2.0654486004259629E-10</c:v>
                </c:pt>
                <c:pt idx="197">
                  <c:v>1.7849160589045045E-10</c:v>
                </c:pt>
                <c:pt idx="198">
                  <c:v>1.5424711683662342E-10</c:v>
                </c:pt>
                <c:pt idx="199">
                  <c:v>1.3329452947357567E-10</c:v>
                </c:pt>
                <c:pt idx="200">
                  <c:v>1.1518707839722914E-10</c:v>
                </c:pt>
                <c:pt idx="201">
                  <c:v>9.9538596552328066E-11</c:v>
                </c:pt>
                <c:pt idx="202">
                  <c:v>8.6015301770273481E-11</c:v>
                </c:pt>
                <c:pt idx="203">
                  <c:v>7.4328695510591043E-11</c:v>
                </c:pt>
                <c:pt idx="204">
                  <c:v>6.4229423431413842E-11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99736"/>
        <c:axId val="427000128"/>
      </c:scatterChart>
      <c:valAx>
        <c:axId val="426999736"/>
        <c:scaling>
          <c:orientation val="minMax"/>
          <c:max val="1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 sz="1800" b="0" i="0" baseline="0">
                    <a:effectLst/>
                  </a:rPr>
                  <a:t>Relative water content, </a:t>
                </a:r>
                <a:r>
                  <a:rPr lang="el-GR" sz="1800" b="0" i="0" baseline="0">
                    <a:effectLst/>
                  </a:rPr>
                  <a:t>Θ</a:t>
                </a:r>
                <a:endParaRPr lang="pt-BR">
                  <a:effectLst/>
                </a:endParaRPr>
              </a:p>
            </c:rich>
          </c:tx>
          <c:layout>
            <c:manualLayout>
              <c:xMode val="edge"/>
              <c:yMode val="edge"/>
              <c:x val="0.41771333370881925"/>
              <c:y val="1.0151729489979906E-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in"/>
        <c:minorTickMark val="in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427000128"/>
        <c:crosses val="autoZero"/>
        <c:crossBetween val="midCat"/>
        <c:majorUnit val="0.2"/>
      </c:valAx>
      <c:valAx>
        <c:axId val="42700012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Relative hydraulic conductivity, </a:t>
                </a:r>
                <a:r>
                  <a:rPr lang="pt-BR" i="1"/>
                  <a:t>K</a:t>
                </a:r>
                <a:r>
                  <a:rPr lang="pt-BR" i="1" baseline="-25000"/>
                  <a:t>r</a:t>
                </a:r>
              </a:p>
            </c:rich>
          </c:tx>
          <c:layout>
            <c:manualLayout>
              <c:xMode val="edge"/>
              <c:yMode val="edge"/>
              <c:x val="5.3470871200312535E-4"/>
              <c:y val="0.174950962253908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42699973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93771450277050472"/>
          <c:w val="0.99798224142860681"/>
          <c:h val="4.69323714690059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8855076288263"/>
          <c:y val="7.0336553106111532E-2"/>
          <c:w val="0.74579100094360751"/>
          <c:h val="0.716074948455943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8-47DB-9344-A0E25DC4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04048"/>
        <c:axId val="427001696"/>
      </c:scatterChart>
      <c:valAx>
        <c:axId val="42700404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01696"/>
        <c:crosses val="autoZero"/>
        <c:crossBetween val="midCat"/>
      </c:valAx>
      <c:valAx>
        <c:axId val="4270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angular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1053937875351"/>
          <c:y val="8.4973549929715869E-2"/>
          <c:w val="0.74877618224178821"/>
          <c:h val="0.672440042553683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394044181605283"/>
                  <c:y val="-0.1259143138330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D4-436D-B962-3F0DF40C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97384"/>
        <c:axId val="427004440"/>
      </c:scatterChart>
      <c:valAx>
        <c:axId val="42699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04440"/>
        <c:crosses val="autoZero"/>
        <c:crossBetween val="midCat"/>
      </c:valAx>
      <c:valAx>
        <c:axId val="4270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linear + .05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99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392562</xdr:colOff>
      <xdr:row>24</xdr:row>
      <xdr:rowOff>64943</xdr:rowOff>
    </xdr:from>
    <xdr:to>
      <xdr:col>8</xdr:col>
      <xdr:colOff>552174</xdr:colOff>
      <xdr:row>49</xdr:row>
      <xdr:rowOff>73602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458826</xdr:colOff>
      <xdr:row>195</xdr:row>
      <xdr:rowOff>104543</xdr:rowOff>
    </xdr:from>
    <xdr:to>
      <xdr:col>49</xdr:col>
      <xdr:colOff>511100</xdr:colOff>
      <xdr:row>205</xdr:row>
      <xdr:rowOff>23231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E749B3B-5945-48C9-BDAC-15B3491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434506</xdr:colOff>
      <xdr:row>205</xdr:row>
      <xdr:rowOff>81312</xdr:rowOff>
    </xdr:from>
    <xdr:to>
      <xdr:col>49</xdr:col>
      <xdr:colOff>534330</xdr:colOff>
      <xdr:row>214</xdr:row>
      <xdr:rowOff>162623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52ED5321-21D3-4092-85BD-9AEEE88B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4</xdr:row>
      <xdr:rowOff>0</xdr:rowOff>
    </xdr:from>
    <xdr:to>
      <xdr:col>54</xdr:col>
      <xdr:colOff>304800</xdr:colOff>
      <xdr:row>5</xdr:row>
      <xdr:rowOff>108899</xdr:rowOff>
    </xdr:to>
    <xdr:sp macro="" textlink="">
      <xdr:nvSpPr>
        <xdr:cNvPr id="5" name="AutoShape 1" descr="\Gamma(s,x)"/>
        <xdr:cNvSpPr>
          <a:spLocks noChangeAspect="1" noChangeArrowheads="1"/>
        </xdr:cNvSpPr>
      </xdr:nvSpPr>
      <xdr:spPr bwMode="auto">
        <a:xfrm>
          <a:off x="16640175" y="0"/>
          <a:ext cx="304800" cy="308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32106</xdr:colOff>
      <xdr:row>17</xdr:row>
      <xdr:rowOff>122903</xdr:rowOff>
    </xdr:from>
    <xdr:to>
      <xdr:col>33</xdr:col>
      <xdr:colOff>1765870</xdr:colOff>
      <xdr:row>31</xdr:row>
      <xdr:rowOff>153900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378558</xdr:colOff>
      <xdr:row>49</xdr:row>
      <xdr:rowOff>183173</xdr:rowOff>
    </xdr:from>
    <xdr:to>
      <xdr:col>8</xdr:col>
      <xdr:colOff>565978</xdr:colOff>
      <xdr:row>75</xdr:row>
      <xdr:rowOff>3130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458826</xdr:colOff>
      <xdr:row>195</xdr:row>
      <xdr:rowOff>104543</xdr:rowOff>
    </xdr:from>
    <xdr:to>
      <xdr:col>49</xdr:col>
      <xdr:colOff>511100</xdr:colOff>
      <xdr:row>205</xdr:row>
      <xdr:rowOff>23231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9E749B3B-5945-48C9-BDAC-15B3491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434506</xdr:colOff>
      <xdr:row>205</xdr:row>
      <xdr:rowOff>81312</xdr:rowOff>
    </xdr:from>
    <xdr:to>
      <xdr:col>49</xdr:col>
      <xdr:colOff>534330</xdr:colOff>
      <xdr:row>214</xdr:row>
      <xdr:rowOff>162623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52ED5321-21D3-4092-85BD-9AEEE88B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16144</xdr:colOff>
      <xdr:row>0</xdr:row>
      <xdr:rowOff>96864</xdr:rowOff>
    </xdr:from>
    <xdr:to>
      <xdr:col>7</xdr:col>
      <xdr:colOff>678051</xdr:colOff>
      <xdr:row>4</xdr:row>
      <xdr:rowOff>0</xdr:rowOff>
    </xdr:to>
    <xdr:sp macro="" textlink="">
      <xdr:nvSpPr>
        <xdr:cNvPr id="10" name="CaixaDeTexto 9"/>
        <xdr:cNvSpPr txBox="1"/>
      </xdr:nvSpPr>
      <xdr:spPr>
        <a:xfrm>
          <a:off x="629619" y="96864"/>
          <a:ext cx="4762500" cy="678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/>
            <a:t>Conversion</a:t>
          </a:r>
          <a:r>
            <a:rPr lang="pt-BR" sz="1800" baseline="0"/>
            <a:t> of WR and HC parameters from VGM to GRT model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5"/>
  <sheetViews>
    <sheetView tabSelected="1" zoomScale="77" zoomScaleNormal="77" workbookViewId="0">
      <selection activeCell="C10" sqref="C10"/>
    </sheetView>
  </sheetViews>
  <sheetFormatPr defaultRowHeight="15" x14ac:dyDescent="0.25"/>
  <cols>
    <col min="1" max="1" width="9.140625" style="47"/>
    <col min="2" max="2" width="11.140625" style="47" customWidth="1"/>
    <col min="3" max="3" width="10.85546875" style="47" customWidth="1"/>
    <col min="4" max="5" width="9.140625" style="47"/>
    <col min="6" max="6" width="11.140625" style="47" customWidth="1"/>
    <col min="7" max="7" width="10" style="47" bestFit="1" customWidth="1"/>
    <col min="8" max="8" width="10.42578125" style="47" customWidth="1"/>
    <col min="9" max="10" width="9.140625" style="47"/>
    <col min="11" max="11" width="4.28515625" style="47" customWidth="1"/>
    <col min="12" max="12" width="9.140625" style="47"/>
    <col min="13" max="17" width="10.5703125" style="47" customWidth="1"/>
    <col min="18" max="19" width="10.28515625" style="47" bestFit="1" customWidth="1"/>
    <col min="20" max="20" width="12.28515625" style="47" bestFit="1" customWidth="1"/>
    <col min="21" max="21" width="13.28515625" style="47" customWidth="1"/>
    <col min="22" max="22" width="14" style="47" customWidth="1"/>
    <col min="23" max="23" width="12.28515625" style="47" customWidth="1"/>
    <col min="24" max="24" width="20.85546875" style="47" customWidth="1"/>
    <col min="25" max="25" width="17.85546875" style="47" customWidth="1"/>
    <col min="26" max="26" width="12.28515625" style="47" customWidth="1"/>
    <col min="27" max="27" width="14.28515625" style="20" hidden="1" customWidth="1"/>
    <col min="28" max="28" width="16.28515625" style="20" hidden="1" customWidth="1"/>
    <col min="29" max="29" width="14" style="20" hidden="1" customWidth="1"/>
    <col min="30" max="30" width="13.42578125" style="20" hidden="1" customWidth="1"/>
    <col min="31" max="31" width="16.42578125" style="3" hidden="1" customWidth="1"/>
    <col min="32" max="33" width="16.42578125" style="20" hidden="1" customWidth="1"/>
    <col min="34" max="34" width="18.140625" style="20" hidden="1" customWidth="1"/>
    <col min="35" max="35" width="13.85546875" style="20" hidden="1" customWidth="1"/>
    <col min="36" max="36" width="13.42578125" style="20" hidden="1" customWidth="1"/>
    <col min="37" max="37" width="13" style="20" hidden="1" customWidth="1"/>
    <col min="38" max="39" width="10.85546875" style="20" hidden="1" customWidth="1"/>
    <col min="40" max="40" width="13.85546875" style="20" hidden="1" customWidth="1"/>
    <col min="41" max="41" width="13.42578125" style="20" hidden="1" customWidth="1"/>
    <col min="42" max="42" width="13" style="20" hidden="1" customWidth="1"/>
    <col min="43" max="44" width="10.85546875" style="20" hidden="1" customWidth="1"/>
    <col min="45" max="45" width="11.5703125" style="20" hidden="1" customWidth="1"/>
    <col min="46" max="46" width="11.42578125" style="20" hidden="1" customWidth="1"/>
    <col min="47" max="47" width="11.5703125" style="20" hidden="1" customWidth="1"/>
    <col min="48" max="48" width="13.7109375" style="20" hidden="1" customWidth="1"/>
    <col min="49" max="49" width="11.5703125" style="20" hidden="1" customWidth="1"/>
    <col min="50" max="50" width="12.7109375" style="20" hidden="1" customWidth="1"/>
    <col min="51" max="51" width="14.140625" style="20" hidden="1" customWidth="1"/>
    <col min="52" max="52" width="10.5703125" style="20" hidden="1" customWidth="1"/>
    <col min="53" max="53" width="14.42578125" style="20" hidden="1" customWidth="1"/>
    <col min="54" max="54" width="15" style="20" hidden="1" customWidth="1"/>
    <col min="55" max="55" width="9.5703125" style="20" bestFit="1" customWidth="1"/>
    <col min="56" max="16384" width="9.140625" style="20"/>
  </cols>
  <sheetData>
    <row r="1" spans="1:55" x14ac:dyDescent="0.25">
      <c r="R1" s="48"/>
      <c r="S1" s="141" t="s">
        <v>51</v>
      </c>
      <c r="T1" s="141"/>
      <c r="U1" s="141" t="s">
        <v>69</v>
      </c>
      <c r="V1" s="141"/>
      <c r="W1" s="49"/>
      <c r="X1" s="49"/>
      <c r="Y1" s="49"/>
    </row>
    <row r="2" spans="1:55" x14ac:dyDescent="0.25">
      <c r="R2" s="48"/>
      <c r="S2" s="134" t="s">
        <v>52</v>
      </c>
      <c r="T2" s="135">
        <f>SQRT(T8/205)</f>
        <v>9.4691106979946892E-3</v>
      </c>
      <c r="U2" s="134" t="s">
        <v>52</v>
      </c>
      <c r="V2" s="135">
        <f>SQRT(V8/205)</f>
        <v>0.32816805222365109</v>
      </c>
      <c r="W2" s="46"/>
      <c r="X2" s="46"/>
      <c r="Y2" s="46"/>
    </row>
    <row r="3" spans="1:55" x14ac:dyDescent="0.25">
      <c r="R3" s="48"/>
      <c r="S3" s="134" t="s">
        <v>39</v>
      </c>
      <c r="T3" s="135">
        <f>1-(AW216/AX216)</f>
        <v>0.99978880852748919</v>
      </c>
      <c r="U3" s="134" t="s">
        <v>39</v>
      </c>
      <c r="V3" s="135">
        <f>1-(AY216/AZ216)</f>
        <v>0.99012456104782343</v>
      </c>
      <c r="W3" s="46"/>
      <c r="X3" s="46"/>
      <c r="Y3" s="46"/>
    </row>
    <row r="4" spans="1:55" x14ac:dyDescent="0.25">
      <c r="Q4" s="50"/>
      <c r="R4" s="48"/>
      <c r="S4" s="134" t="s">
        <v>40</v>
      </c>
      <c r="T4" s="135">
        <f>BA216</f>
        <v>5.4160055568623008E-3</v>
      </c>
      <c r="U4" s="134" t="s">
        <v>40</v>
      </c>
      <c r="V4" s="135">
        <f>BB216</f>
        <v>-0.30238048370421666</v>
      </c>
      <c r="W4" s="46"/>
      <c r="X4" s="46"/>
      <c r="Y4" s="46"/>
    </row>
    <row r="5" spans="1:55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52"/>
      <c r="P5" s="52"/>
      <c r="Q5" s="53"/>
      <c r="R5" s="48"/>
      <c r="S5" s="134" t="s">
        <v>41</v>
      </c>
      <c r="T5" s="135">
        <f>100/205*AT216</f>
        <v>1.2408328579626882</v>
      </c>
      <c r="U5" s="134" t="s">
        <v>41</v>
      </c>
      <c r="V5" s="135">
        <f>100/205*AV216</f>
        <v>16.346996841247183</v>
      </c>
      <c r="W5" s="54"/>
      <c r="X5" s="54"/>
      <c r="Y5" s="54"/>
      <c r="AB5" s="15"/>
      <c r="BB5" s="21"/>
      <c r="BC5" s="21"/>
    </row>
    <row r="6" spans="1:55" x14ac:dyDescent="0.25">
      <c r="A6" s="55"/>
      <c r="B6" s="66" t="s">
        <v>2</v>
      </c>
      <c r="C6" s="67"/>
      <c r="D6" s="68"/>
      <c r="E6" s="66" t="s">
        <v>3</v>
      </c>
      <c r="F6" s="67"/>
      <c r="G6" s="56"/>
      <c r="H6" s="57"/>
      <c r="I6" s="58"/>
      <c r="J6" s="58"/>
      <c r="K6" s="58"/>
      <c r="L6" s="58"/>
      <c r="M6" s="58"/>
      <c r="N6" s="59"/>
      <c r="O6" s="59"/>
      <c r="P6" s="59"/>
      <c r="Q6" s="48"/>
      <c r="R6" s="48"/>
      <c r="S6" s="134" t="s">
        <v>42</v>
      </c>
      <c r="T6" s="135">
        <f>T7^2</f>
        <v>0.99988852875395595</v>
      </c>
      <c r="U6" s="134" t="s">
        <v>42</v>
      </c>
      <c r="V6" s="135">
        <f>V7^2</f>
        <v>0.99971789254534693</v>
      </c>
      <c r="W6" s="46"/>
      <c r="X6" s="46"/>
      <c r="Y6" s="46"/>
      <c r="AW6" s="3"/>
      <c r="AX6" s="3"/>
      <c r="AY6" s="3"/>
      <c r="AZ6" s="3"/>
      <c r="BA6" s="3"/>
      <c r="BB6" s="4"/>
      <c r="BC6" s="21"/>
    </row>
    <row r="7" spans="1:55" x14ac:dyDescent="0.25">
      <c r="A7" s="60"/>
      <c r="B7" s="69" t="s">
        <v>89</v>
      </c>
      <c r="C7" s="110">
        <v>0.7</v>
      </c>
      <c r="D7" s="70"/>
      <c r="E7" s="69" t="s">
        <v>89</v>
      </c>
      <c r="F7" s="108">
        <f>C7</f>
        <v>0.7</v>
      </c>
      <c r="G7" s="84" t="s">
        <v>7</v>
      </c>
      <c r="H7" s="108">
        <f>thetas-thetar</f>
        <v>0.49999999999999994</v>
      </c>
      <c r="I7" s="44"/>
      <c r="J7" s="44"/>
      <c r="K7" s="60"/>
      <c r="R7" s="48"/>
      <c r="S7" s="134" t="s">
        <v>43</v>
      </c>
      <c r="T7" s="135">
        <f>AM216/SQRT(AJ216*AL216)</f>
        <v>0.99994426282366156</v>
      </c>
      <c r="U7" s="134" t="s">
        <v>43</v>
      </c>
      <c r="V7" s="135">
        <f>AR216/SQRT(AO216*AQ216)</f>
        <v>0.999858936323193</v>
      </c>
      <c r="W7" s="46"/>
      <c r="X7" s="46"/>
      <c r="Y7" s="46"/>
      <c r="AU7" s="3"/>
      <c r="AV7" s="3"/>
      <c r="AW7" s="3"/>
      <c r="AX7" s="3"/>
      <c r="AY7" s="3"/>
      <c r="AZ7" s="3"/>
      <c r="BA7" s="3"/>
      <c r="BB7" s="4"/>
      <c r="BC7" s="21"/>
    </row>
    <row r="8" spans="1:55" x14ac:dyDescent="0.25">
      <c r="B8" s="69" t="s">
        <v>90</v>
      </c>
      <c r="C8" s="110">
        <v>0.2</v>
      </c>
      <c r="D8" s="70"/>
      <c r="E8" s="69" t="s">
        <v>90</v>
      </c>
      <c r="F8" s="108">
        <f>C8</f>
        <v>0.2</v>
      </c>
      <c r="G8" s="72"/>
      <c r="H8" s="70"/>
      <c r="I8" s="44"/>
      <c r="J8" s="44"/>
      <c r="M8" s="61"/>
      <c r="N8" s="61"/>
      <c r="O8" s="61"/>
      <c r="P8" s="61"/>
      <c r="Q8" s="61"/>
      <c r="S8" s="65" t="s">
        <v>66</v>
      </c>
      <c r="T8" s="64">
        <f>SUM(T11:T215)</f>
        <v>1.8381131769229883E-2</v>
      </c>
      <c r="U8" s="65" t="s">
        <v>67</v>
      </c>
      <c r="V8" s="64">
        <f>SUM(Z11:Z215)</f>
        <v>22.077325452554323</v>
      </c>
      <c r="W8" s="60"/>
      <c r="X8" s="60"/>
      <c r="Y8" s="60"/>
      <c r="AD8" s="3"/>
      <c r="AF8" s="3"/>
      <c r="AG8" s="3"/>
      <c r="AH8" s="3"/>
      <c r="AI8" s="142" t="s">
        <v>61</v>
      </c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4"/>
    </row>
    <row r="9" spans="1:55" ht="17.25" x14ac:dyDescent="0.25">
      <c r="B9" s="73" t="s">
        <v>26</v>
      </c>
      <c r="C9" s="111">
        <v>10</v>
      </c>
      <c r="D9" s="70"/>
      <c r="E9" s="69" t="s">
        <v>85</v>
      </c>
      <c r="F9" s="109">
        <f>10^($C$22*$C$23+$E$22)</f>
        <v>0.18536840734516521</v>
      </c>
      <c r="G9" s="74"/>
      <c r="H9" s="70"/>
      <c r="I9" s="62"/>
      <c r="J9" s="63"/>
      <c r="AA9" s="148"/>
      <c r="AB9" s="148"/>
      <c r="AC9" s="148"/>
      <c r="AD9" s="148"/>
      <c r="AE9" s="148"/>
      <c r="AF9" s="148"/>
      <c r="AG9" s="148"/>
      <c r="AH9" s="148"/>
      <c r="AI9" s="145" t="s">
        <v>53</v>
      </c>
      <c r="AJ9" s="146"/>
      <c r="AK9" s="146"/>
      <c r="AL9" s="146"/>
      <c r="AM9" s="146"/>
      <c r="AN9" s="147" t="s">
        <v>54</v>
      </c>
      <c r="AO9" s="147"/>
      <c r="AP9" s="147"/>
      <c r="AQ9" s="147"/>
      <c r="AR9" s="147"/>
      <c r="AS9" s="146" t="s">
        <v>55</v>
      </c>
      <c r="AT9" s="146"/>
      <c r="AU9" s="147" t="s">
        <v>56</v>
      </c>
      <c r="AV9" s="147"/>
      <c r="AW9" s="146" t="s">
        <v>57</v>
      </c>
      <c r="AX9" s="146"/>
      <c r="AY9" s="147" t="s">
        <v>58</v>
      </c>
      <c r="AZ9" s="147"/>
      <c r="BA9" s="23" t="s">
        <v>59</v>
      </c>
      <c r="BB9" s="24" t="s">
        <v>60</v>
      </c>
      <c r="BC9" s="21"/>
    </row>
    <row r="10" spans="1:55" x14ac:dyDescent="0.25">
      <c r="B10" s="83" t="s">
        <v>0</v>
      </c>
      <c r="C10" s="111">
        <v>1.5</v>
      </c>
      <c r="D10" s="70"/>
      <c r="E10" s="83" t="s">
        <v>4</v>
      </c>
      <c r="F10" s="109">
        <f>H13*n_VGM^2+H14*n_VGM+H15</f>
        <v>0.58784814974999999</v>
      </c>
      <c r="G10" s="71"/>
      <c r="H10" s="70"/>
      <c r="I10" s="62"/>
      <c r="J10" s="63"/>
      <c r="L10" s="113" t="s">
        <v>68</v>
      </c>
      <c r="M10" s="114" t="s">
        <v>1</v>
      </c>
      <c r="N10" s="114" t="s">
        <v>22</v>
      </c>
      <c r="O10" s="115" t="s">
        <v>23</v>
      </c>
      <c r="P10" s="115" t="s">
        <v>24</v>
      </c>
      <c r="Q10" s="115" t="s">
        <v>25</v>
      </c>
      <c r="R10" s="116" t="s">
        <v>20</v>
      </c>
      <c r="S10" s="116" t="s">
        <v>21</v>
      </c>
      <c r="T10" s="114" t="s">
        <v>63</v>
      </c>
      <c r="U10" s="117" t="s">
        <v>44</v>
      </c>
      <c r="V10" s="117" t="s">
        <v>45</v>
      </c>
      <c r="W10" s="117" t="s">
        <v>64</v>
      </c>
      <c r="X10" s="118" t="s">
        <v>46</v>
      </c>
      <c r="Y10" s="118" t="s">
        <v>47</v>
      </c>
      <c r="Z10" s="119" t="s">
        <v>65</v>
      </c>
      <c r="AA10" s="1" t="s">
        <v>9</v>
      </c>
      <c r="AB10" s="14" t="s">
        <v>17</v>
      </c>
      <c r="AC10" s="14" t="s">
        <v>16</v>
      </c>
      <c r="AD10" s="14" t="s">
        <v>10</v>
      </c>
      <c r="AE10" s="16" t="s">
        <v>19</v>
      </c>
      <c r="AF10" s="1" t="s">
        <v>6</v>
      </c>
      <c r="AG10" s="1" t="s">
        <v>8</v>
      </c>
      <c r="AH10" s="1" t="s">
        <v>62</v>
      </c>
      <c r="AI10" s="25" t="s">
        <v>30</v>
      </c>
      <c r="AJ10" s="26" t="s">
        <v>31</v>
      </c>
      <c r="AK10" s="26" t="s">
        <v>32</v>
      </c>
      <c r="AL10" s="26" t="s">
        <v>33</v>
      </c>
      <c r="AM10" s="26" t="s">
        <v>34</v>
      </c>
      <c r="AN10" s="26" t="s">
        <v>30</v>
      </c>
      <c r="AO10" s="26" t="s">
        <v>31</v>
      </c>
      <c r="AP10" s="26" t="s">
        <v>32</v>
      </c>
      <c r="AQ10" s="26" t="s">
        <v>33</v>
      </c>
      <c r="AR10" s="26" t="s">
        <v>34</v>
      </c>
      <c r="AS10" s="26" t="s">
        <v>35</v>
      </c>
      <c r="AT10" s="26" t="s">
        <v>36</v>
      </c>
      <c r="AU10" s="26" t="s">
        <v>35</v>
      </c>
      <c r="AV10" s="26" t="s">
        <v>36</v>
      </c>
      <c r="AW10" s="27" t="s">
        <v>37</v>
      </c>
      <c r="AX10" s="26" t="s">
        <v>31</v>
      </c>
      <c r="AY10" s="27" t="s">
        <v>37</v>
      </c>
      <c r="AZ10" s="26" t="s">
        <v>31</v>
      </c>
      <c r="BA10" s="28" t="s">
        <v>38</v>
      </c>
      <c r="BB10" s="29" t="s">
        <v>38</v>
      </c>
      <c r="BC10" s="21"/>
    </row>
    <row r="11" spans="1:55" x14ac:dyDescent="0.25">
      <c r="B11" s="75" t="s">
        <v>48</v>
      </c>
      <c r="C11" s="112">
        <v>0.5</v>
      </c>
      <c r="D11" s="76"/>
      <c r="E11" s="77"/>
      <c r="F11" s="78"/>
      <c r="G11" s="79"/>
      <c r="H11" s="76"/>
      <c r="I11" s="62"/>
      <c r="J11" s="63"/>
      <c r="L11" s="120">
        <v>-1</v>
      </c>
      <c r="M11" s="121">
        <f t="shared" ref="M11:M74" si="0">10^L11</f>
        <v>0.1</v>
      </c>
      <c r="N11" s="122">
        <f t="shared" ref="N11:N74" si="1">M11/100</f>
        <v>1E-3</v>
      </c>
      <c r="O11" s="123">
        <f t="shared" ref="O11:O74" si="2">$C$8+(($C$7-$C$8)/((1+(α*N11)^n_VGM)^(1-1/n_VGM)))</f>
        <v>0.69983344435809669</v>
      </c>
      <c r="P11" s="123">
        <f t="shared" ref="P11:P74" si="3">thetar+(thetas-thetar)*(1-EXP(-((k/N11)^p)))</f>
        <v>0.699999999779227</v>
      </c>
      <c r="Q11" s="123">
        <f t="shared" ref="Q11:Q74" si="4">(R11-$C$8/$C$7)/(1-$C$8/$C$7)</f>
        <v>0.99966688871619347</v>
      </c>
      <c r="R11" s="122">
        <f t="shared" ref="R11:R74" si="5">O11/$C$7</f>
        <v>0.99976206336870965</v>
      </c>
      <c r="S11" s="122">
        <f t="shared" ref="S11:S74" si="6">P11/thetas</f>
        <v>0.99999999968461006</v>
      </c>
      <c r="T11" s="124">
        <f t="shared" ref="T11:T74" si="7">(S11-R11)^2</f>
        <v>5.6613690424260215E-8</v>
      </c>
      <c r="U11" s="125">
        <f t="shared" ref="U11:U74" si="8">(Q11^P_GRT)*(1-(1-Q11^(1/(1-1/n_VGM)))^(1-1/n_VGM))^2</f>
        <v>0.80992502984622383</v>
      </c>
      <c r="V11" s="125">
        <f t="shared" ref="V11:V74" si="9">AE11</f>
        <v>0.99999988533215967</v>
      </c>
      <c r="W11" s="125">
        <f>(U11-V11)^2</f>
        <v>3.6128450687999393E-2</v>
      </c>
      <c r="X11" s="125">
        <f>LOG(U11)</f>
        <v>-9.1555179431168032E-2</v>
      </c>
      <c r="Y11" s="125">
        <f>LOG(V11)</f>
        <v>-4.979961316406675E-8</v>
      </c>
      <c r="Z11" s="126">
        <f>(X11-Y11)^2</f>
        <v>8.3823417618508148E-3</v>
      </c>
      <c r="AA11" s="18">
        <f t="shared" ref="AA11:AA74" si="10">-LN(λ_GRT*(1-S11))</f>
        <v>21.540739112740003</v>
      </c>
      <c r="AB11" s="11">
        <f t="shared" ref="AB11:AB74" si="11">IF(S11&lt;thetaRL,_xlfn.GAMMA(a),IF(S11=1,0,EXP(GAMMALN(a))*(1-_xlfn.GAMMA.DIST(AA11,a,1,TRUE))))</f>
        <v>8.85200580625708E-8</v>
      </c>
      <c r="AC11" s="17">
        <f t="shared" ref="AC11:AC74" si="12">(1/(λ_GRT*k^β_GRT))*($AF$13-AB11)</f>
        <v>5.9574983248062541</v>
      </c>
      <c r="AD11" s="17">
        <f>(1/(λ_GRT*k^β_GRT))*($AF$13)</f>
        <v>5.9574986659032829</v>
      </c>
      <c r="AE11" s="17">
        <f t="shared" ref="AE11:AE74" si="13">IF(S11&lt;thetaRL,0,(S11^P_GRT)*((AC11/$AD$11)^2))</f>
        <v>0.99999988533215967</v>
      </c>
      <c r="AF11" s="20">
        <f>ξ_GRT+1</f>
        <v>2.7011195840716349</v>
      </c>
      <c r="AG11" s="20">
        <f>-LN(λ_GRT*(1-thetaRL))</f>
        <v>1.3718318131188684E-8</v>
      </c>
      <c r="AH11" s="19">
        <f>MAX(1-(k1__/thetas)*(EXP(-((k/100)/10^4.9))^n),0)</f>
        <v>0.28571429551308436</v>
      </c>
      <c r="AI11" s="30">
        <f t="shared" ref="AI11:AI74" si="14">R11-$R$216</f>
        <v>0.99976206336870965</v>
      </c>
      <c r="AJ11" s="31">
        <f>AI11^2</f>
        <v>0.99952418335125981</v>
      </c>
      <c r="AK11" s="31">
        <f t="shared" ref="AK11:AK74" si="15">S11-$S$216</f>
        <v>0.99999999968461006</v>
      </c>
      <c r="AL11" s="31">
        <f>AK11^2</f>
        <v>0.99999999936922013</v>
      </c>
      <c r="AM11" s="31">
        <f>AI11*AK11</f>
        <v>0.99976206305339477</v>
      </c>
      <c r="AN11" s="31">
        <f>X11-$X$216</f>
        <v>4.4198736782245787</v>
      </c>
      <c r="AO11" s="31">
        <f>AN11^2</f>
        <v>19.535283331462466</v>
      </c>
      <c r="AP11" s="31">
        <f>Y11-$Y$216</f>
        <v>4.2090483241519152</v>
      </c>
      <c r="AQ11" s="31">
        <f>AP11^2</f>
        <v>17.716087795046047</v>
      </c>
      <c r="AR11" s="31">
        <f>AN11*AP11</f>
        <v>18.603461898294324</v>
      </c>
      <c r="AS11" s="32">
        <f>R11-S11</f>
        <v>-2.3793631590041109E-4</v>
      </c>
      <c r="AT11" s="33">
        <f>AS11/R11</f>
        <v>-2.3799294313957259E-4</v>
      </c>
      <c r="AU11" s="34">
        <f>X11-Y11</f>
        <v>-9.1555129631554863E-2</v>
      </c>
      <c r="AV11" s="35">
        <f>AU11/X11</f>
        <v>0.99999945606995166</v>
      </c>
      <c r="AW11" s="36">
        <f>AS11^2</f>
        <v>5.6613690424260215E-8</v>
      </c>
      <c r="AX11" s="36">
        <f>AJ11</f>
        <v>0.99952418335125981</v>
      </c>
      <c r="AY11" s="37">
        <f>AU11^2</f>
        <v>8.3823417618508148E-3</v>
      </c>
      <c r="AZ11" s="37">
        <f>AO11</f>
        <v>19.535283331462466</v>
      </c>
      <c r="BA11" s="38">
        <f>AS11/255</f>
        <v>-9.33083591766318E-7</v>
      </c>
      <c r="BB11" s="39">
        <f>AU11/205</f>
        <v>-4.4661038844660909E-4</v>
      </c>
      <c r="BC11" s="21"/>
    </row>
    <row r="12" spans="1:55" x14ac:dyDescent="0.25">
      <c r="B12" s="137" t="s">
        <v>29</v>
      </c>
      <c r="C12" s="138"/>
      <c r="D12" s="138"/>
      <c r="E12" s="138"/>
      <c r="F12" s="85"/>
      <c r="G12" s="139" t="s">
        <v>28</v>
      </c>
      <c r="H12" s="140"/>
      <c r="I12" s="62"/>
      <c r="J12" s="63"/>
      <c r="L12" s="120">
        <v>-0.9</v>
      </c>
      <c r="M12" s="121">
        <f t="shared" si="0"/>
        <v>0.12589254117941667</v>
      </c>
      <c r="N12" s="122">
        <f t="shared" si="1"/>
        <v>1.2589254117941666E-3</v>
      </c>
      <c r="O12" s="123">
        <f t="shared" si="2"/>
        <v>0.69976479852843143</v>
      </c>
      <c r="P12" s="123">
        <f t="shared" si="3"/>
        <v>0.69999999662515089</v>
      </c>
      <c r="Q12" s="123">
        <f t="shared" si="4"/>
        <v>0.99952959705686295</v>
      </c>
      <c r="R12" s="122">
        <f t="shared" si="5"/>
        <v>0.99966399789775928</v>
      </c>
      <c r="S12" s="122">
        <f t="shared" si="6"/>
        <v>0.99999999517878702</v>
      </c>
      <c r="T12" s="124">
        <f t="shared" si="7"/>
        <v>1.1289417285802967E-7</v>
      </c>
      <c r="U12" s="125">
        <f t="shared" si="8"/>
        <v>0.7880938558995676</v>
      </c>
      <c r="V12" s="125">
        <f t="shared" si="9"/>
        <v>0.99999859142662539</v>
      </c>
      <c r="W12" s="125">
        <f t="shared" ref="W12:W75" si="16">(U12-V12)^2</f>
        <v>4.4903616938792308E-2</v>
      </c>
      <c r="X12" s="125">
        <f t="shared" ref="X12:X75" si="17">LOG(U12)</f>
        <v>-0.10342205830738167</v>
      </c>
      <c r="Y12" s="125">
        <f t="shared" ref="Y12:Y75" si="18">LOG(V12)</f>
        <v>-6.1173607478494278E-7</v>
      </c>
      <c r="Z12" s="126">
        <f t="shared" ref="Z12:Z75" si="19">(X12-Y12)^2</f>
        <v>1.0695995610901687E-2</v>
      </c>
      <c r="AA12" s="18">
        <f t="shared" si="10"/>
        <v>18.81376804740917</v>
      </c>
      <c r="AB12" s="11">
        <f t="shared" si="11"/>
        <v>1.087009802842829E-6</v>
      </c>
      <c r="AC12" s="17">
        <f t="shared" si="12"/>
        <v>5.9574944772953931</v>
      </c>
      <c r="AD12" s="17"/>
      <c r="AE12" s="17">
        <f t="shared" si="13"/>
        <v>0.99999859142662539</v>
      </c>
      <c r="AF12" s="14" t="s">
        <v>18</v>
      </c>
      <c r="AG12" s="14" t="s">
        <v>15</v>
      </c>
      <c r="AH12" s="13" t="s">
        <v>11</v>
      </c>
      <c r="AI12" s="30">
        <f t="shared" si="14"/>
        <v>0.99966399789775928</v>
      </c>
      <c r="AJ12" s="31">
        <f t="shared" ref="AJ12:AJ75" si="20">AI12^2</f>
        <v>0.99932810869293132</v>
      </c>
      <c r="AK12" s="31">
        <f t="shared" si="15"/>
        <v>0.99999999517878702</v>
      </c>
      <c r="AL12" s="31">
        <f t="shared" ref="AL12:AL75" si="21">AK12^2</f>
        <v>0.99999999035757403</v>
      </c>
      <c r="AM12" s="31">
        <f t="shared" ref="AM12:AM75" si="22">AI12*AK12</f>
        <v>0.99966399307816622</v>
      </c>
      <c r="AN12" s="31">
        <f t="shared" ref="AN12:AN75" si="23">X12-$X$216</f>
        <v>4.4080067993483656</v>
      </c>
      <c r="AO12" s="31">
        <f t="shared" ref="AO12:AO75" si="24">AN12^2</f>
        <v>19.430523943101424</v>
      </c>
      <c r="AP12" s="31">
        <f t="shared" ref="AP12:AP75" si="25">Y12-$Y$216</f>
        <v>4.2090477622154534</v>
      </c>
      <c r="AQ12" s="31">
        <f t="shared" ref="AQ12:AQ75" si="26">AP12^2</f>
        <v>17.716083064610917</v>
      </c>
      <c r="AR12" s="31">
        <f t="shared" ref="AR12:AR75" si="27">AN12*AP12</f>
        <v>18.553511154627742</v>
      </c>
      <c r="AS12" s="32">
        <f t="shared" ref="AS12:AS75" si="28">R12-S12</f>
        <v>-3.3599728102773341E-4</v>
      </c>
      <c r="AT12" s="33">
        <f t="shared" ref="AT12:AT75" si="29">AS12/R12</f>
        <v>-3.3611021476647954E-4</v>
      </c>
      <c r="AU12" s="34">
        <f t="shared" ref="AU12:AU75" si="30">X12-Y12</f>
        <v>-0.10342144657130689</v>
      </c>
      <c r="AV12" s="35">
        <f t="shared" ref="AV12:AV75" si="31">AU12/X12</f>
        <v>0.99999408505221421</v>
      </c>
      <c r="AW12" s="36">
        <f t="shared" ref="AW12:AW75" si="32">AS12^2</f>
        <v>1.1289417285802967E-7</v>
      </c>
      <c r="AX12" s="36">
        <f t="shared" ref="AX12:AX75" si="33">AJ12</f>
        <v>0.99932810869293132</v>
      </c>
      <c r="AY12" s="37">
        <f t="shared" ref="AY12:AY75" si="34">AU12^2</f>
        <v>1.0695995610901687E-2</v>
      </c>
      <c r="AZ12" s="37">
        <f t="shared" ref="AZ12:AZ75" si="35">AO12</f>
        <v>19.430523943101424</v>
      </c>
      <c r="BA12" s="38">
        <f t="shared" ref="BA12:BA75" si="36">AS12/255</f>
        <v>-1.3176363961871898E-6</v>
      </c>
      <c r="BB12" s="39">
        <f t="shared" ref="BB12:BB75" si="37">AU12/205</f>
        <v>-5.044948613234483E-4</v>
      </c>
      <c r="BC12" s="21"/>
    </row>
    <row r="13" spans="1:55" x14ac:dyDescent="0.25">
      <c r="B13" s="86" t="s">
        <v>70</v>
      </c>
      <c r="C13" s="87">
        <v>212.60452069399301</v>
      </c>
      <c r="D13" s="88" t="s">
        <v>79</v>
      </c>
      <c r="E13" s="89">
        <v>-56.598384785982603</v>
      </c>
      <c r="F13" s="85"/>
      <c r="G13" s="90" t="s">
        <v>86</v>
      </c>
      <c r="H13" s="91">
        <v>7.8993786400000002E-2</v>
      </c>
      <c r="I13" s="62"/>
      <c r="J13" s="63"/>
      <c r="L13" s="120">
        <v>-0.7</v>
      </c>
      <c r="M13" s="121">
        <f t="shared" si="0"/>
        <v>0.19952623149688795</v>
      </c>
      <c r="N13" s="122">
        <f t="shared" si="1"/>
        <v>1.9952623149688794E-3</v>
      </c>
      <c r="O13" s="123">
        <f t="shared" si="2"/>
        <v>0.69953115016821898</v>
      </c>
      <c r="P13" s="123">
        <f t="shared" si="3"/>
        <v>0.6999997075405997</v>
      </c>
      <c r="Q13" s="123">
        <f t="shared" si="4"/>
        <v>0.99906230033643806</v>
      </c>
      <c r="R13" s="122">
        <f t="shared" si="5"/>
        <v>0.99933021452602722</v>
      </c>
      <c r="S13" s="122">
        <f t="shared" si="6"/>
        <v>0.99999958220085683</v>
      </c>
      <c r="T13" s="124">
        <f t="shared" si="7"/>
        <v>4.4805308410680239E-7</v>
      </c>
      <c r="U13" s="125">
        <f t="shared" si="8"/>
        <v>0.7373266810297352</v>
      </c>
      <c r="V13" s="125">
        <f t="shared" si="9"/>
        <v>0.99992076470751767</v>
      </c>
      <c r="W13" s="125">
        <f t="shared" si="16"/>
        <v>6.895565278257422E-2</v>
      </c>
      <c r="X13" s="125">
        <f t="shared" si="17"/>
        <v>-0.13234005035794763</v>
      </c>
      <c r="Y13" s="125">
        <f t="shared" si="18"/>
        <v>-3.4412813669747961E-5</v>
      </c>
      <c r="Z13" s="126">
        <f t="shared" si="19"/>
        <v>1.7504781725997832E-2</v>
      </c>
      <c r="AA13" s="18">
        <f t="shared" si="10"/>
        <v>14.351792802016563</v>
      </c>
      <c r="AB13" s="11">
        <f t="shared" si="11"/>
        <v>6.1091184080847789E-5</v>
      </c>
      <c r="AC13" s="17">
        <f t="shared" si="12"/>
        <v>5.9572632613881193</v>
      </c>
      <c r="AD13" s="17"/>
      <c r="AE13" s="17">
        <f t="shared" si="13"/>
        <v>0.99992076470751767</v>
      </c>
      <c r="AF13" s="10">
        <f>EXP(GAMMALN(a))*(1-_xlfn.GAMMA.DIST(x2_,a,1,TRUE))</f>
        <v>1.5460648552432132</v>
      </c>
      <c r="AG13" s="10">
        <f>p</f>
        <v>0.58784814974999999</v>
      </c>
      <c r="AH13" s="2">
        <f>thetas/k1__</f>
        <v>1.4000000000000001</v>
      </c>
      <c r="AI13" s="30">
        <f t="shared" si="14"/>
        <v>0.99933021452602722</v>
      </c>
      <c r="AJ13" s="31">
        <f t="shared" si="20"/>
        <v>0.99866087766463563</v>
      </c>
      <c r="AK13" s="31">
        <f t="shared" si="15"/>
        <v>0.99999958220085683</v>
      </c>
      <c r="AL13" s="31">
        <f t="shared" si="21"/>
        <v>0.99999916440188819</v>
      </c>
      <c r="AM13" s="31">
        <f t="shared" si="22"/>
        <v>0.99932979700671987</v>
      </c>
      <c r="AN13" s="31">
        <f t="shared" si="23"/>
        <v>4.3790888072977996</v>
      </c>
      <c r="AO13" s="31">
        <f t="shared" si="24"/>
        <v>19.176418782200866</v>
      </c>
      <c r="AP13" s="31">
        <f t="shared" si="25"/>
        <v>4.2090139611378588</v>
      </c>
      <c r="AQ13" s="31">
        <f t="shared" si="26"/>
        <v>17.715798525053408</v>
      </c>
      <c r="AR13" s="31">
        <f t="shared" si="27"/>
        <v>18.431645926978973</v>
      </c>
      <c r="AS13" s="32">
        <f t="shared" si="28"/>
        <v>-6.693676748296129E-4</v>
      </c>
      <c r="AT13" s="33">
        <f t="shared" si="29"/>
        <v>-6.698163080629836E-4</v>
      </c>
      <c r="AU13" s="34">
        <f t="shared" si="30"/>
        <v>-0.13230563754427788</v>
      </c>
      <c r="AV13" s="35">
        <f t="shared" si="31"/>
        <v>0.99973996674795973</v>
      </c>
      <c r="AW13" s="36">
        <f t="shared" si="32"/>
        <v>4.4805308410680239E-7</v>
      </c>
      <c r="AX13" s="36">
        <f t="shared" si="33"/>
        <v>0.99866087766463563</v>
      </c>
      <c r="AY13" s="37">
        <f t="shared" si="34"/>
        <v>1.7504781725997832E-2</v>
      </c>
      <c r="AZ13" s="37">
        <f t="shared" si="35"/>
        <v>19.176418782200866</v>
      </c>
      <c r="BA13" s="38">
        <f t="shared" si="36"/>
        <v>-2.6249712738416193E-6</v>
      </c>
      <c r="BB13" s="39">
        <f t="shared" si="37"/>
        <v>-6.4539335387452622E-4</v>
      </c>
      <c r="BC13" s="21"/>
    </row>
    <row r="14" spans="1:55" ht="17.25" x14ac:dyDescent="0.3">
      <c r="B14" s="86" t="s">
        <v>71</v>
      </c>
      <c r="C14" s="87">
        <v>-2779.2888248709801</v>
      </c>
      <c r="D14" s="88" t="s">
        <v>80</v>
      </c>
      <c r="E14" s="89">
        <v>207.15714780700901</v>
      </c>
      <c r="F14" s="85"/>
      <c r="G14" s="90" t="s">
        <v>87</v>
      </c>
      <c r="H14" s="91">
        <v>0.77639716609999998</v>
      </c>
      <c r="I14" s="62"/>
      <c r="J14" s="63"/>
      <c r="L14" s="120">
        <v>-0.5</v>
      </c>
      <c r="M14" s="121">
        <f t="shared" si="0"/>
        <v>0.31622776601683794</v>
      </c>
      <c r="N14" s="122">
        <f t="shared" si="1"/>
        <v>3.1622776601683794E-3</v>
      </c>
      <c r="O14" s="123">
        <f t="shared" si="2"/>
        <v>0.69906626280368123</v>
      </c>
      <c r="P14" s="123">
        <f t="shared" si="3"/>
        <v>0.699991203801962</v>
      </c>
      <c r="Q14" s="123">
        <f t="shared" si="4"/>
        <v>0.99813252560736265</v>
      </c>
      <c r="R14" s="122">
        <f t="shared" si="5"/>
        <v>0.99866608971954463</v>
      </c>
      <c r="S14" s="122">
        <f t="shared" si="6"/>
        <v>0.99998743400280288</v>
      </c>
      <c r="T14" s="124">
        <f t="shared" si="7"/>
        <v>1.7459507148992644E-6</v>
      </c>
      <c r="U14" s="125">
        <f t="shared" si="8"/>
        <v>0.67588109306781652</v>
      </c>
      <c r="V14" s="125">
        <f t="shared" si="9"/>
        <v>0.9984400787483797</v>
      </c>
      <c r="W14" s="125">
        <f t="shared" si="16"/>
        <v>0.10404429924327377</v>
      </c>
      <c r="X14" s="125">
        <f t="shared" si="17"/>
        <v>-0.17012970223406948</v>
      </c>
      <c r="Y14" s="125">
        <f t="shared" si="18"/>
        <v>-6.7799413810522996E-4</v>
      </c>
      <c r="Z14" s="126">
        <f t="shared" si="19"/>
        <v>2.8713881376639872E-2</v>
      </c>
      <c r="AA14" s="18">
        <f t="shared" si="10"/>
        <v>10.948043790414806</v>
      </c>
      <c r="AB14" s="11">
        <f t="shared" si="11"/>
        <v>1.20148713457458E-3</v>
      </c>
      <c r="AC14" s="17">
        <f t="shared" si="12"/>
        <v>5.9528689390344169</v>
      </c>
      <c r="AD14" s="17"/>
      <c r="AE14" s="17">
        <f t="shared" si="13"/>
        <v>0.9984400787483797</v>
      </c>
      <c r="AF14" s="1" t="s">
        <v>14</v>
      </c>
      <c r="AG14" s="14" t="s">
        <v>7</v>
      </c>
      <c r="AH14" s="12" t="s">
        <v>12</v>
      </c>
      <c r="AI14" s="30">
        <f t="shared" si="14"/>
        <v>0.99866608971954463</v>
      </c>
      <c r="AJ14" s="31">
        <f t="shared" si="20"/>
        <v>0.9973339587557255</v>
      </c>
      <c r="AK14" s="31">
        <f t="shared" si="15"/>
        <v>0.99998743400280288</v>
      </c>
      <c r="AL14" s="31">
        <f t="shared" si="21"/>
        <v>0.99997486816351</v>
      </c>
      <c r="AM14" s="31">
        <f t="shared" si="22"/>
        <v>0.99865354048426036</v>
      </c>
      <c r="AN14" s="31">
        <f t="shared" si="23"/>
        <v>4.3412991554216775</v>
      </c>
      <c r="AO14" s="31">
        <f t="shared" si="24"/>
        <v>18.84687835686497</v>
      </c>
      <c r="AP14" s="31">
        <f t="shared" si="25"/>
        <v>4.2083703798134229</v>
      </c>
      <c r="AQ14" s="31">
        <f t="shared" si="26"/>
        <v>17.710381253690972</v>
      </c>
      <c r="AR14" s="31">
        <f t="shared" si="27"/>
        <v>18.269794775585616</v>
      </c>
      <c r="AS14" s="32">
        <f t="shared" si="28"/>
        <v>-1.3213442832582523E-3</v>
      </c>
      <c r="AT14" s="33">
        <f t="shared" si="29"/>
        <v>-1.3231091922119088E-3</v>
      </c>
      <c r="AU14" s="34">
        <f t="shared" si="30"/>
        <v>-0.16945170809596424</v>
      </c>
      <c r="AV14" s="35">
        <f t="shared" si="31"/>
        <v>0.99601483968288829</v>
      </c>
      <c r="AW14" s="36">
        <f t="shared" si="32"/>
        <v>1.7459507148992644E-6</v>
      </c>
      <c r="AX14" s="36">
        <f t="shared" si="33"/>
        <v>0.9973339587557255</v>
      </c>
      <c r="AY14" s="37">
        <f t="shared" si="34"/>
        <v>2.8713881376639872E-2</v>
      </c>
      <c r="AZ14" s="37">
        <f t="shared" si="35"/>
        <v>18.84687835686497</v>
      </c>
      <c r="BA14" s="38">
        <f t="shared" si="36"/>
        <v>-5.1817422872872641E-6</v>
      </c>
      <c r="BB14" s="39">
        <f t="shared" si="37"/>
        <v>-8.2659369802909387E-4</v>
      </c>
      <c r="BC14" s="21"/>
    </row>
    <row r="15" spans="1:55" x14ac:dyDescent="0.25">
      <c r="B15" s="86" t="s">
        <v>72</v>
      </c>
      <c r="C15" s="87">
        <v>15551.0356600301</v>
      </c>
      <c r="D15" s="88" t="s">
        <v>81</v>
      </c>
      <c r="E15" s="89">
        <v>-304.96389959903701</v>
      </c>
      <c r="F15" s="85"/>
      <c r="G15" s="90" t="s">
        <v>88</v>
      </c>
      <c r="H15" s="91">
        <v>-0.75448361880000003</v>
      </c>
      <c r="I15" s="62"/>
      <c r="J15" s="63"/>
      <c r="L15" s="120">
        <v>-0.4</v>
      </c>
      <c r="M15" s="121">
        <f t="shared" si="0"/>
        <v>0.3981071705534972</v>
      </c>
      <c r="N15" s="122">
        <f t="shared" si="1"/>
        <v>3.9810717055349717E-3</v>
      </c>
      <c r="O15" s="123">
        <f t="shared" si="2"/>
        <v>0.69868308721821959</v>
      </c>
      <c r="P15" s="123">
        <f t="shared" si="3"/>
        <v>0.69996482632433521</v>
      </c>
      <c r="Q15" s="123">
        <f t="shared" si="4"/>
        <v>0.99736617443643949</v>
      </c>
      <c r="R15" s="122">
        <f t="shared" si="5"/>
        <v>0.9981186960260281</v>
      </c>
      <c r="S15" s="122">
        <f t="shared" si="6"/>
        <v>0.99994975189190749</v>
      </c>
      <c r="T15" s="124">
        <f t="shared" si="7"/>
        <v>3.3527655839713377E-6</v>
      </c>
      <c r="U15" s="125">
        <f t="shared" si="8"/>
        <v>0.64075436770460714</v>
      </c>
      <c r="V15" s="125">
        <f t="shared" si="9"/>
        <v>0.99493653952666927</v>
      </c>
      <c r="W15" s="125">
        <f t="shared" si="16"/>
        <v>0.12544501083659274</v>
      </c>
      <c r="X15" s="125">
        <f t="shared" si="17"/>
        <v>-0.19330842476362561</v>
      </c>
      <c r="Y15" s="125">
        <f t="shared" si="18"/>
        <v>-2.2046191661545512E-3</v>
      </c>
      <c r="Z15" s="126">
        <f t="shared" si="19"/>
        <v>3.652066451383601E-2</v>
      </c>
      <c r="AA15" s="18">
        <f t="shared" si="10"/>
        <v>9.5620654250129515</v>
      </c>
      <c r="AB15" s="11">
        <f t="shared" si="11"/>
        <v>3.8998135156053E-3</v>
      </c>
      <c r="AC15" s="17">
        <f t="shared" si="12"/>
        <v>5.9424713960331355</v>
      </c>
      <c r="AD15" s="17"/>
      <c r="AE15" s="17">
        <f t="shared" si="13"/>
        <v>0.99493653952666927</v>
      </c>
      <c r="AF15" s="22">
        <f>C11</f>
        <v>0.5</v>
      </c>
      <c r="AG15" s="10">
        <f>k1_</f>
        <v>0.49999999999999994</v>
      </c>
      <c r="AH15" s="20">
        <v>1</v>
      </c>
      <c r="AI15" s="30">
        <f t="shared" si="14"/>
        <v>0.9981186960260281</v>
      </c>
      <c r="AJ15" s="31">
        <f t="shared" si="20"/>
        <v>0.99624093135669867</v>
      </c>
      <c r="AK15" s="31">
        <f t="shared" si="15"/>
        <v>0.99994975189190749</v>
      </c>
      <c r="AL15" s="31">
        <f t="shared" si="21"/>
        <v>0.9998995063086874</v>
      </c>
      <c r="AM15" s="31">
        <f t="shared" si="22"/>
        <v>0.99806854244990106</v>
      </c>
      <c r="AN15" s="31">
        <f t="shared" si="23"/>
        <v>4.3181204328921217</v>
      </c>
      <c r="AO15" s="31">
        <f t="shared" si="24"/>
        <v>18.646164072960445</v>
      </c>
      <c r="AP15" s="31">
        <f t="shared" si="25"/>
        <v>4.2068437547853739</v>
      </c>
      <c r="AQ15" s="31">
        <f t="shared" si="26"/>
        <v>17.697534377176702</v>
      </c>
      <c r="AR15" s="31">
        <f t="shared" si="27"/>
        <v>18.165657975523338</v>
      </c>
      <c r="AS15" s="32">
        <f t="shared" si="28"/>
        <v>-1.8310558658793941E-3</v>
      </c>
      <c r="AT15" s="33">
        <f t="shared" si="29"/>
        <v>-1.8345071314360445E-3</v>
      </c>
      <c r="AU15" s="34">
        <f t="shared" si="30"/>
        <v>-0.19110380559747106</v>
      </c>
      <c r="AV15" s="35">
        <f t="shared" si="31"/>
        <v>0.98859532806782568</v>
      </c>
      <c r="AW15" s="36">
        <f t="shared" si="32"/>
        <v>3.3527655839713377E-6</v>
      </c>
      <c r="AX15" s="36">
        <f t="shared" si="33"/>
        <v>0.99624093135669867</v>
      </c>
      <c r="AY15" s="37">
        <f t="shared" si="34"/>
        <v>3.652066451383601E-2</v>
      </c>
      <c r="AZ15" s="37">
        <f t="shared" si="35"/>
        <v>18.646164072960445</v>
      </c>
      <c r="BA15" s="38">
        <f t="shared" si="36"/>
        <v>-7.1806112387427215E-6</v>
      </c>
      <c r="BB15" s="39">
        <f t="shared" si="37"/>
        <v>-9.322136858413222E-4</v>
      </c>
      <c r="BC15" s="21"/>
    </row>
    <row r="16" spans="1:55" x14ac:dyDescent="0.25">
      <c r="B16" s="86" t="s">
        <v>73</v>
      </c>
      <c r="C16" s="87">
        <v>-48905.025027269097</v>
      </c>
      <c r="D16" s="88" t="s">
        <v>82</v>
      </c>
      <c r="E16" s="89">
        <v>224.58742505544501</v>
      </c>
      <c r="F16" s="85"/>
      <c r="G16" s="92"/>
      <c r="H16" s="93"/>
      <c r="I16" s="62"/>
      <c r="J16" s="63"/>
      <c r="L16" s="120">
        <v>-0.3</v>
      </c>
      <c r="M16" s="121">
        <f t="shared" si="0"/>
        <v>0.50118723362727224</v>
      </c>
      <c r="N16" s="122">
        <f t="shared" si="1"/>
        <v>5.011872336272722E-3</v>
      </c>
      <c r="O16" s="123">
        <f t="shared" si="2"/>
        <v>0.69814383636220989</v>
      </c>
      <c r="P16" s="123">
        <f t="shared" si="3"/>
        <v>0.6998819843757933</v>
      </c>
      <c r="Q16" s="123">
        <f t="shared" si="4"/>
        <v>0.99628767272442009</v>
      </c>
      <c r="R16" s="122">
        <f t="shared" si="5"/>
        <v>0.99734833766029996</v>
      </c>
      <c r="S16" s="122">
        <f t="shared" si="6"/>
        <v>0.99983140625113331</v>
      </c>
      <c r="T16" s="124">
        <f t="shared" si="7"/>
        <v>6.1656296267831654E-6</v>
      </c>
      <c r="U16" s="125">
        <f t="shared" si="8"/>
        <v>0.60254370192600804</v>
      </c>
      <c r="V16" s="125">
        <f t="shared" si="9"/>
        <v>0.98618407085158066</v>
      </c>
      <c r="W16" s="125">
        <f t="shared" si="16"/>
        <v>0.14717993266934948</v>
      </c>
      <c r="X16" s="125">
        <f t="shared" si="17"/>
        <v>-0.22001144864186681</v>
      </c>
      <c r="Y16" s="125">
        <f t="shared" si="18"/>
        <v>-6.0420166062702344E-3</v>
      </c>
      <c r="Z16" s="126">
        <f t="shared" si="19"/>
        <v>4.5782917845635776E-2</v>
      </c>
      <c r="AA16" s="18">
        <f t="shared" si="10"/>
        <v>8.351546353172715</v>
      </c>
      <c r="AB16" s="11">
        <f t="shared" si="11"/>
        <v>1.0652588068262225E-2</v>
      </c>
      <c r="AC16" s="17">
        <f t="shared" si="12"/>
        <v>5.9164507247448856</v>
      </c>
      <c r="AD16" s="17"/>
      <c r="AE16" s="17">
        <f t="shared" si="13"/>
        <v>0.98618407085158066</v>
      </c>
      <c r="AH16" s="13" t="s">
        <v>13</v>
      </c>
      <c r="AI16" s="30">
        <f t="shared" si="14"/>
        <v>0.99734833766029996</v>
      </c>
      <c r="AJ16" s="31">
        <f t="shared" si="20"/>
        <v>0.99470370663376373</v>
      </c>
      <c r="AK16" s="31">
        <f t="shared" si="15"/>
        <v>0.99983140625113331</v>
      </c>
      <c r="AL16" s="31">
        <f t="shared" si="21"/>
        <v>0.99966284092611879</v>
      </c>
      <c r="AM16" s="31">
        <f t="shared" si="22"/>
        <v>0.99718019096512789</v>
      </c>
      <c r="AN16" s="31">
        <f t="shared" si="23"/>
        <v>4.2914174090138797</v>
      </c>
      <c r="AO16" s="31">
        <f t="shared" si="24"/>
        <v>18.416263378387402</v>
      </c>
      <c r="AP16" s="31">
        <f t="shared" si="25"/>
        <v>4.2030063573452585</v>
      </c>
      <c r="AQ16" s="31">
        <f t="shared" si="26"/>
        <v>17.66526243988466</v>
      </c>
      <c r="AR16" s="31">
        <f t="shared" si="27"/>
        <v>18.036854652107454</v>
      </c>
      <c r="AS16" s="32">
        <f t="shared" si="28"/>
        <v>-2.4830685908333594E-3</v>
      </c>
      <c r="AT16" s="33">
        <f t="shared" si="29"/>
        <v>-2.4896703559545118E-3</v>
      </c>
      <c r="AU16" s="34">
        <f t="shared" si="30"/>
        <v>-0.21396943203559657</v>
      </c>
      <c r="AV16" s="35">
        <f t="shared" si="31"/>
        <v>0.97253771727077076</v>
      </c>
      <c r="AW16" s="36">
        <f t="shared" si="32"/>
        <v>6.1656296267831654E-6</v>
      </c>
      <c r="AX16" s="36">
        <f t="shared" si="33"/>
        <v>0.99470370663376373</v>
      </c>
      <c r="AY16" s="37">
        <f t="shared" si="34"/>
        <v>4.5782917845635776E-2</v>
      </c>
      <c r="AZ16" s="37">
        <f t="shared" si="35"/>
        <v>18.416263378387402</v>
      </c>
      <c r="BA16" s="38">
        <f t="shared" si="36"/>
        <v>-9.737523885621018E-6</v>
      </c>
      <c r="BB16" s="39">
        <f t="shared" si="37"/>
        <v>-1.0437533270029101E-3</v>
      </c>
      <c r="BC16" s="21"/>
    </row>
    <row r="17" spans="1:55" x14ac:dyDescent="0.25">
      <c r="B17" s="86" t="s">
        <v>74</v>
      </c>
      <c r="C17" s="87">
        <v>94620.2831513118</v>
      </c>
      <c r="D17" s="88" t="s">
        <v>83</v>
      </c>
      <c r="E17" s="89">
        <v>-82.922074111919102</v>
      </c>
      <c r="F17" s="85"/>
      <c r="G17" s="94"/>
      <c r="H17" s="93"/>
      <c r="I17" s="44"/>
      <c r="J17" s="44"/>
      <c r="L17" s="120">
        <v>-0.2</v>
      </c>
      <c r="M17" s="121">
        <f t="shared" si="0"/>
        <v>0.63095734448019325</v>
      </c>
      <c r="N17" s="122">
        <f t="shared" si="1"/>
        <v>6.3095734448019329E-3</v>
      </c>
      <c r="O17" s="123">
        <f t="shared" si="2"/>
        <v>0.69738608163428739</v>
      </c>
      <c r="P17" s="123">
        <f t="shared" si="3"/>
        <v>0.69966029104230465</v>
      </c>
      <c r="Q17" s="123">
        <f t="shared" si="4"/>
        <v>0.99477216326857498</v>
      </c>
      <c r="R17" s="122">
        <f t="shared" si="5"/>
        <v>0.99626583090612486</v>
      </c>
      <c r="S17" s="122">
        <f t="shared" si="6"/>
        <v>0.99951470148900667</v>
      </c>
      <c r="T17" s="124">
        <f t="shared" si="7"/>
        <v>1.0555160064314813E-5</v>
      </c>
      <c r="U17" s="125">
        <f t="shared" si="8"/>
        <v>0.56121406587619271</v>
      </c>
      <c r="V17" s="125">
        <f t="shared" si="9"/>
        <v>0.96762626866099</v>
      </c>
      <c r="W17" s="125">
        <f t="shared" si="16"/>
        <v>0.16517087857239118</v>
      </c>
      <c r="X17" s="125">
        <f t="shared" si="17"/>
        <v>-0.25087145265461763</v>
      </c>
      <c r="Y17" s="125">
        <f t="shared" si="18"/>
        <v>-1.4292350128616479E-2</v>
      </c>
      <c r="Z17" s="126">
        <f t="shared" si="19"/>
        <v>5.5969671752008163E-2</v>
      </c>
      <c r="AA17" s="18">
        <f t="shared" si="10"/>
        <v>7.2942741331555832</v>
      </c>
      <c r="AB17" s="11">
        <f t="shared" si="11"/>
        <v>2.5047265900292642E-2</v>
      </c>
      <c r="AC17" s="17">
        <f t="shared" si="12"/>
        <v>5.8609832754398958</v>
      </c>
      <c r="AD17" s="17"/>
      <c r="AE17" s="17">
        <f t="shared" si="13"/>
        <v>0.96762626866099</v>
      </c>
      <c r="AG17" s="10"/>
      <c r="AH17" s="2">
        <f>β/n</f>
        <v>1.7011195840716347</v>
      </c>
      <c r="AI17" s="30">
        <f t="shared" si="14"/>
        <v>0.99626583090612486</v>
      </c>
      <c r="AJ17" s="31">
        <f t="shared" si="20"/>
        <v>0.99254560583107132</v>
      </c>
      <c r="AK17" s="31">
        <f t="shared" si="15"/>
        <v>0.99951470148900667</v>
      </c>
      <c r="AL17" s="31">
        <f t="shared" si="21"/>
        <v>0.99902963849265813</v>
      </c>
      <c r="AM17" s="31">
        <f t="shared" si="22"/>
        <v>0.99578234458183257</v>
      </c>
      <c r="AN17" s="31">
        <f t="shared" si="23"/>
        <v>4.260557405001129</v>
      </c>
      <c r="AO17" s="31">
        <f t="shared" si="24"/>
        <v>18.152349401309955</v>
      </c>
      <c r="AP17" s="31">
        <f t="shared" si="25"/>
        <v>4.1947560238229125</v>
      </c>
      <c r="AQ17" s="31">
        <f t="shared" si="26"/>
        <v>17.595978099398611</v>
      </c>
      <c r="AR17" s="31">
        <f t="shared" si="27"/>
        <v>17.871998839471804</v>
      </c>
      <c r="AS17" s="32">
        <f t="shared" si="28"/>
        <v>-3.2488705828818132E-3</v>
      </c>
      <c r="AT17" s="33">
        <f t="shared" si="29"/>
        <v>-3.2610478871155269E-3</v>
      </c>
      <c r="AU17" s="34">
        <f t="shared" si="30"/>
        <v>-0.23657910252600114</v>
      </c>
      <c r="AV17" s="35">
        <f t="shared" si="31"/>
        <v>0.94302918894365717</v>
      </c>
      <c r="AW17" s="36">
        <f t="shared" si="32"/>
        <v>1.0555160064314813E-5</v>
      </c>
      <c r="AX17" s="36">
        <f t="shared" si="33"/>
        <v>0.99254560583107132</v>
      </c>
      <c r="AY17" s="37">
        <f t="shared" si="34"/>
        <v>5.5969671752008163E-2</v>
      </c>
      <c r="AZ17" s="37">
        <f t="shared" si="35"/>
        <v>18.152349401309955</v>
      </c>
      <c r="BA17" s="38">
        <f t="shared" si="36"/>
        <v>-1.2740668952477699E-5</v>
      </c>
      <c r="BB17" s="39">
        <f t="shared" si="37"/>
        <v>-1.1540444025658592E-3</v>
      </c>
      <c r="BC17" s="21"/>
    </row>
    <row r="18" spans="1:55" x14ac:dyDescent="0.25">
      <c r="B18" s="86" t="s">
        <v>75</v>
      </c>
      <c r="C18" s="87">
        <v>-115433.29388831901</v>
      </c>
      <c r="D18" s="88" t="s">
        <v>84</v>
      </c>
      <c r="E18" s="89">
        <v>12.8656313929368</v>
      </c>
      <c r="F18" s="85"/>
      <c r="G18" s="94"/>
      <c r="H18" s="93"/>
      <c r="L18" s="120">
        <v>-0.1</v>
      </c>
      <c r="M18" s="121">
        <f t="shared" si="0"/>
        <v>0.79432823472428149</v>
      </c>
      <c r="N18" s="122">
        <f t="shared" si="1"/>
        <v>7.9432823472428155E-3</v>
      </c>
      <c r="O18" s="123">
        <f t="shared" si="2"/>
        <v>0.69632353367279298</v>
      </c>
      <c r="P18" s="123">
        <f t="shared" si="3"/>
        <v>0.69914464631651885</v>
      </c>
      <c r="Q18" s="123">
        <f t="shared" si="4"/>
        <v>0.99264706734558628</v>
      </c>
      <c r="R18" s="122">
        <f t="shared" si="5"/>
        <v>0.9947479052468472</v>
      </c>
      <c r="S18" s="122">
        <f t="shared" si="6"/>
        <v>0.99877806616645559</v>
      </c>
      <c r="T18" s="124">
        <f t="shared" si="7"/>
        <v>1.6242197037938779E-5</v>
      </c>
      <c r="U18" s="125">
        <f t="shared" si="8"/>
        <v>0.51682644129539923</v>
      </c>
      <c r="V18" s="125">
        <f t="shared" si="9"/>
        <v>0.93365743837438997</v>
      </c>
      <c r="W18" s="125">
        <f t="shared" si="16"/>
        <v>0.17374808012586559</v>
      </c>
      <c r="X18" s="125">
        <f t="shared" si="17"/>
        <v>-0.28665527555683229</v>
      </c>
      <c r="Y18" s="125">
        <f t="shared" si="18"/>
        <v>-2.9812438451845398E-2</v>
      </c>
      <c r="Z18" s="126">
        <f t="shared" si="19"/>
        <v>6.5968242972138838E-2</v>
      </c>
      <c r="AA18" s="18">
        <f t="shared" si="10"/>
        <v>6.3708483291131426</v>
      </c>
      <c r="AB18" s="11">
        <f t="shared" si="11"/>
        <v>5.1708277075439936E-2</v>
      </c>
      <c r="AC18" s="17">
        <f t="shared" si="12"/>
        <v>5.7582495912940344</v>
      </c>
      <c r="AD18" s="17"/>
      <c r="AE18" s="17">
        <f t="shared" si="13"/>
        <v>0.93365743837438997</v>
      </c>
      <c r="AG18" s="10"/>
      <c r="AH18" s="1"/>
      <c r="AI18" s="30">
        <f t="shared" si="14"/>
        <v>0.9947479052468472</v>
      </c>
      <c r="AJ18" s="31">
        <f t="shared" si="20"/>
        <v>0.98952339499299047</v>
      </c>
      <c r="AK18" s="31">
        <f t="shared" si="15"/>
        <v>0.99877806616645559</v>
      </c>
      <c r="AL18" s="31">
        <f t="shared" si="21"/>
        <v>0.99755762545520477</v>
      </c>
      <c r="AM18" s="31">
        <f t="shared" si="22"/>
        <v>0.99353238912557862</v>
      </c>
      <c r="AN18" s="31">
        <f t="shared" si="23"/>
        <v>4.2247735820989147</v>
      </c>
      <c r="AO18" s="31">
        <f t="shared" si="24"/>
        <v>17.848711820000897</v>
      </c>
      <c r="AP18" s="31">
        <f t="shared" si="25"/>
        <v>4.1792359354996833</v>
      </c>
      <c r="AQ18" s="31">
        <f t="shared" si="26"/>
        <v>17.466013004571913</v>
      </c>
      <c r="AR18" s="31">
        <f t="shared" si="27"/>
        <v>17.656325573657504</v>
      </c>
      <c r="AS18" s="32">
        <f t="shared" si="28"/>
        <v>-4.0301609196083943E-3</v>
      </c>
      <c r="AT18" s="33">
        <f t="shared" si="29"/>
        <v>-4.0514394635576614E-3</v>
      </c>
      <c r="AU18" s="34">
        <f t="shared" si="30"/>
        <v>-0.2568428371049869</v>
      </c>
      <c r="AV18" s="35">
        <f t="shared" si="31"/>
        <v>0.89599898905075348</v>
      </c>
      <c r="AW18" s="36">
        <f t="shared" si="32"/>
        <v>1.6242197037938779E-5</v>
      </c>
      <c r="AX18" s="36">
        <f t="shared" si="33"/>
        <v>0.98952339499299047</v>
      </c>
      <c r="AY18" s="37">
        <f t="shared" si="34"/>
        <v>6.5968242972138838E-2</v>
      </c>
      <c r="AZ18" s="37">
        <f t="shared" si="35"/>
        <v>17.848711820000897</v>
      </c>
      <c r="BA18" s="38">
        <f t="shared" si="36"/>
        <v>-1.5804552625915271E-5</v>
      </c>
      <c r="BB18" s="39">
        <f t="shared" si="37"/>
        <v>-1.2528918883170093E-3</v>
      </c>
      <c r="BC18" s="21"/>
    </row>
    <row r="19" spans="1:55" x14ac:dyDescent="0.25">
      <c r="B19" s="86" t="s">
        <v>76</v>
      </c>
      <c r="C19" s="87">
        <v>86795.884594446907</v>
      </c>
      <c r="D19" s="95"/>
      <c r="E19" s="96"/>
      <c r="F19" s="85"/>
      <c r="G19" s="94"/>
      <c r="H19" s="93"/>
      <c r="L19" s="120">
        <v>0</v>
      </c>
      <c r="M19" s="121">
        <f t="shared" si="0"/>
        <v>1</v>
      </c>
      <c r="N19" s="122">
        <f t="shared" si="1"/>
        <v>0.01</v>
      </c>
      <c r="O19" s="123">
        <f t="shared" si="2"/>
        <v>0.69483798560830312</v>
      </c>
      <c r="P19" s="123">
        <f t="shared" si="3"/>
        <v>0.69808391589259933</v>
      </c>
      <c r="Q19" s="123">
        <f t="shared" si="4"/>
        <v>0.98967597121660655</v>
      </c>
      <c r="R19" s="122">
        <f t="shared" si="5"/>
        <v>0.9926256937261474</v>
      </c>
      <c r="S19" s="122">
        <f t="shared" si="6"/>
        <v>0.99726273698942769</v>
      </c>
      <c r="T19" s="124">
        <f t="shared" si="7"/>
        <v>2.1502170225533158E-5</v>
      </c>
      <c r="U19" s="125">
        <f t="shared" si="8"/>
        <v>0.46957691534531193</v>
      </c>
      <c r="V19" s="125">
        <f t="shared" si="9"/>
        <v>0.87923052031317206</v>
      </c>
      <c r="W19" s="125">
        <f t="shared" si="16"/>
        <v>0.16781607606316359</v>
      </c>
      <c r="X19" s="125">
        <f t="shared" si="17"/>
        <v>-0.32829326138687737</v>
      </c>
      <c r="Y19" s="125">
        <f t="shared" si="18"/>
        <v>-5.589724486397888E-2</v>
      </c>
      <c r="Z19" s="126">
        <f t="shared" si="19"/>
        <v>7.4199589817543168E-2</v>
      </c>
      <c r="AA19" s="18">
        <f t="shared" si="10"/>
        <v>5.5643245224462659</v>
      </c>
      <c r="AB19" s="11">
        <f t="shared" si="11"/>
        <v>9.5367939814411939E-2</v>
      </c>
      <c r="AC19" s="17">
        <f t="shared" si="12"/>
        <v>5.5900144867710129</v>
      </c>
      <c r="AD19" s="17"/>
      <c r="AE19" s="17">
        <f t="shared" si="13"/>
        <v>0.87923052031317206</v>
      </c>
      <c r="AF19" s="10"/>
      <c r="AG19" s="10"/>
      <c r="AI19" s="30">
        <f t="shared" si="14"/>
        <v>0.9926256937261474</v>
      </c>
      <c r="AJ19" s="31">
        <f t="shared" si="20"/>
        <v>0.98530576784531543</v>
      </c>
      <c r="AK19" s="31">
        <f t="shared" si="15"/>
        <v>0.99726273698942769</v>
      </c>
      <c r="AL19" s="31">
        <f t="shared" si="21"/>
        <v>0.99453296658764445</v>
      </c>
      <c r="AM19" s="31">
        <f t="shared" si="22"/>
        <v>0.98990861613136716</v>
      </c>
      <c r="AN19" s="31">
        <f t="shared" si="23"/>
        <v>4.1831355962688699</v>
      </c>
      <c r="AO19" s="31">
        <f t="shared" si="24"/>
        <v>17.498623416771714</v>
      </c>
      <c r="AP19" s="31">
        <f t="shared" si="25"/>
        <v>4.1531511290875498</v>
      </c>
      <c r="AQ19" s="31">
        <f t="shared" si="26"/>
        <v>17.248664301041188</v>
      </c>
      <c r="AR19" s="31">
        <f t="shared" si="27"/>
        <v>17.373194324770378</v>
      </c>
      <c r="AS19" s="32">
        <f t="shared" si="28"/>
        <v>-4.6370432632802938E-3</v>
      </c>
      <c r="AT19" s="33">
        <f t="shared" si="29"/>
        <v>-4.6714922780949032E-3</v>
      </c>
      <c r="AU19" s="34">
        <f t="shared" si="30"/>
        <v>-0.27239601652289847</v>
      </c>
      <c r="AV19" s="35">
        <f t="shared" si="31"/>
        <v>0.82973380377093164</v>
      </c>
      <c r="AW19" s="36">
        <f t="shared" si="32"/>
        <v>2.1502170225533158E-5</v>
      </c>
      <c r="AX19" s="36">
        <f t="shared" si="33"/>
        <v>0.98530576784531543</v>
      </c>
      <c r="AY19" s="37">
        <f t="shared" si="34"/>
        <v>7.4199589817543168E-2</v>
      </c>
      <c r="AZ19" s="37">
        <f t="shared" si="35"/>
        <v>17.498623416771714</v>
      </c>
      <c r="BA19" s="38">
        <f t="shared" si="36"/>
        <v>-1.8184483385412915E-5</v>
      </c>
      <c r="BB19" s="39">
        <f t="shared" si="37"/>
        <v>-1.3287610562092609E-3</v>
      </c>
      <c r="BC19" s="4"/>
    </row>
    <row r="20" spans="1:55" x14ac:dyDescent="0.25">
      <c r="B20" s="86" t="s">
        <v>77</v>
      </c>
      <c r="C20" s="87">
        <v>-36813.4734782987</v>
      </c>
      <c r="D20" s="95"/>
      <c r="E20" s="96"/>
      <c r="F20" s="94"/>
      <c r="G20" s="94"/>
      <c r="H20" s="93"/>
      <c r="L20" s="120">
        <v>0.1</v>
      </c>
      <c r="M20" s="121">
        <f t="shared" si="0"/>
        <v>1.2589254117941673</v>
      </c>
      <c r="N20" s="122">
        <f t="shared" si="1"/>
        <v>1.2589254117941673E-2</v>
      </c>
      <c r="O20" s="123">
        <f t="shared" si="2"/>
        <v>0.69276954313559647</v>
      </c>
      <c r="P20" s="123">
        <f t="shared" si="3"/>
        <v>0.69612438364877427</v>
      </c>
      <c r="Q20" s="123">
        <f t="shared" si="4"/>
        <v>0.98553908627119302</v>
      </c>
      <c r="R20" s="122">
        <f t="shared" si="5"/>
        <v>0.98967077590799502</v>
      </c>
      <c r="S20" s="122">
        <f t="shared" si="6"/>
        <v>0.99446340521253473</v>
      </c>
      <c r="T20" s="124">
        <f t="shared" si="7"/>
        <v>2.2969295650732875E-5</v>
      </c>
      <c r="U20" s="125">
        <f t="shared" si="8"/>
        <v>0.41984390941152105</v>
      </c>
      <c r="V20" s="125">
        <f t="shared" si="9"/>
        <v>0.80201685851851168</v>
      </c>
      <c r="W20" s="125">
        <f t="shared" si="16"/>
        <v>0.14605616302913443</v>
      </c>
      <c r="X20" s="125">
        <f t="shared" si="17"/>
        <v>-0.37691214265239453</v>
      </c>
      <c r="Y20" s="125">
        <f t="shared" si="18"/>
        <v>-9.58165026826545E-2</v>
      </c>
      <c r="Z20" s="126">
        <f t="shared" si="19"/>
        <v>7.9014758809997698E-2</v>
      </c>
      <c r="AA20" s="18">
        <f t="shared" si="10"/>
        <v>4.8599033898845025</v>
      </c>
      <c r="AB20" s="11">
        <f t="shared" si="11"/>
        <v>0.15955725328229203</v>
      </c>
      <c r="AC20" s="17">
        <f t="shared" si="12"/>
        <v>5.3426718555396819</v>
      </c>
      <c r="AD20" s="17"/>
      <c r="AE20" s="17">
        <f t="shared" si="13"/>
        <v>0.80201685851851168</v>
      </c>
      <c r="AF20" s="10"/>
      <c r="AG20" s="10"/>
      <c r="AI20" s="30">
        <f t="shared" si="14"/>
        <v>0.98967077590799502</v>
      </c>
      <c r="AJ20" s="31">
        <f t="shared" si="20"/>
        <v>0.97944824468633285</v>
      </c>
      <c r="AK20" s="31">
        <f t="shared" si="15"/>
        <v>0.99446340521253473</v>
      </c>
      <c r="AL20" s="31">
        <f t="shared" si="21"/>
        <v>0.98895746430691001</v>
      </c>
      <c r="AM20" s="31">
        <f t="shared" si="22"/>
        <v>0.98419136984879607</v>
      </c>
      <c r="AN20" s="31">
        <f t="shared" si="23"/>
        <v>4.1345167150033522</v>
      </c>
      <c r="AO20" s="31">
        <f t="shared" si="24"/>
        <v>17.094228466642111</v>
      </c>
      <c r="AP20" s="31">
        <f t="shared" si="25"/>
        <v>4.1132318712688738</v>
      </c>
      <c r="AQ20" s="31">
        <f t="shared" si="26"/>
        <v>16.918676426822042</v>
      </c>
      <c r="AR20" s="31">
        <f t="shared" si="27"/>
        <v>17.006225924445676</v>
      </c>
      <c r="AS20" s="32">
        <f t="shared" si="28"/>
        <v>-4.7926293045397195E-3</v>
      </c>
      <c r="AT20" s="33">
        <f t="shared" si="29"/>
        <v>-4.8426501228578944E-3</v>
      </c>
      <c r="AU20" s="34">
        <f t="shared" si="30"/>
        <v>-0.28109563996974002</v>
      </c>
      <c r="AV20" s="35">
        <f t="shared" si="31"/>
        <v>0.74578557748663232</v>
      </c>
      <c r="AW20" s="36">
        <f t="shared" si="32"/>
        <v>2.2969295650732875E-5</v>
      </c>
      <c r="AX20" s="36">
        <f t="shared" si="33"/>
        <v>0.97944824468633285</v>
      </c>
      <c r="AY20" s="37">
        <f t="shared" si="34"/>
        <v>7.9014758809997698E-2</v>
      </c>
      <c r="AZ20" s="37">
        <f t="shared" si="35"/>
        <v>17.094228466642111</v>
      </c>
      <c r="BA20" s="38">
        <f t="shared" si="36"/>
        <v>-1.8794624723685174E-5</v>
      </c>
      <c r="BB20" s="39">
        <f t="shared" si="37"/>
        <v>-1.3711982437548294E-3</v>
      </c>
      <c r="BC20" s="4"/>
    </row>
    <row r="21" spans="1:55" x14ac:dyDescent="0.25">
      <c r="B21" s="86" t="s">
        <v>78</v>
      </c>
      <c r="C21" s="87">
        <v>6750.7002977396196</v>
      </c>
      <c r="D21" s="95"/>
      <c r="E21" s="96"/>
      <c r="F21" s="94"/>
      <c r="G21" s="94"/>
      <c r="H21" s="93"/>
      <c r="L21" s="120">
        <v>0.12</v>
      </c>
      <c r="M21" s="121">
        <f t="shared" si="0"/>
        <v>1.3182567385564072</v>
      </c>
      <c r="N21" s="122">
        <f t="shared" si="1"/>
        <v>1.3182567385564073E-2</v>
      </c>
      <c r="O21" s="123">
        <f t="shared" si="2"/>
        <v>0.69226825981677464</v>
      </c>
      <c r="P21" s="123">
        <f t="shared" si="3"/>
        <v>0.69558722263504291</v>
      </c>
      <c r="Q21" s="123">
        <f t="shared" si="4"/>
        <v>0.98453651963354938</v>
      </c>
      <c r="R21" s="122">
        <f t="shared" si="5"/>
        <v>0.98895465688110673</v>
      </c>
      <c r="S21" s="122">
        <f t="shared" si="6"/>
        <v>0.99369603233577564</v>
      </c>
      <c r="T21" s="124">
        <f t="shared" si="7"/>
        <v>2.2480641202136774E-5</v>
      </c>
      <c r="U21" s="125">
        <f t="shared" si="8"/>
        <v>0.40964851091066606</v>
      </c>
      <c r="V21" s="125">
        <f t="shared" si="9"/>
        <v>0.78393545946539211</v>
      </c>
      <c r="W21" s="125">
        <f t="shared" si="16"/>
        <v>0.14009071985840815</v>
      </c>
      <c r="X21" s="125">
        <f t="shared" si="17"/>
        <v>-0.38758861948017725</v>
      </c>
      <c r="Y21" s="125">
        <f t="shared" si="18"/>
        <v>-0.10571969082554937</v>
      </c>
      <c r="Z21" s="126">
        <f t="shared" si="19"/>
        <v>7.9450092940907699E-2</v>
      </c>
      <c r="AA21" s="9">
        <f t="shared" si="10"/>
        <v>4.730103819224535</v>
      </c>
      <c r="AB21" s="22">
        <f t="shared" si="11"/>
        <v>0.17501112828698148</v>
      </c>
      <c r="AC21" s="10">
        <f t="shared" si="12"/>
        <v>5.2831229695979012</v>
      </c>
      <c r="AD21" s="10"/>
      <c r="AE21" s="17">
        <f t="shared" si="13"/>
        <v>0.78393545946539211</v>
      </c>
      <c r="AF21" s="10"/>
      <c r="AG21" s="10"/>
      <c r="AI21" s="30">
        <f t="shared" si="14"/>
        <v>0.98895465688110673</v>
      </c>
      <c r="AJ21" s="31">
        <f t="shared" si="20"/>
        <v>0.97803131336682758</v>
      </c>
      <c r="AK21" s="31">
        <f t="shared" si="15"/>
        <v>0.99369603233577564</v>
      </c>
      <c r="AL21" s="31">
        <f t="shared" si="21"/>
        <v>0.98743180467986291</v>
      </c>
      <c r="AM21" s="31">
        <f t="shared" si="22"/>
        <v>0.98272031870274412</v>
      </c>
      <c r="AN21" s="31">
        <f t="shared" si="23"/>
        <v>4.1238402381755694</v>
      </c>
      <c r="AO21" s="31">
        <f t="shared" si="24"/>
        <v>17.006058309995936</v>
      </c>
      <c r="AP21" s="31">
        <f t="shared" si="25"/>
        <v>4.1033286831259792</v>
      </c>
      <c r="AQ21" s="31">
        <f t="shared" si="26"/>
        <v>16.837306281764384</v>
      </c>
      <c r="AR21" s="31">
        <f t="shared" si="27"/>
        <v>16.921471933934885</v>
      </c>
      <c r="AS21" s="32">
        <f t="shared" si="28"/>
        <v>-4.7413754546689058E-3</v>
      </c>
      <c r="AT21" s="33">
        <f t="shared" si="29"/>
        <v>-4.7943304798441526E-3</v>
      </c>
      <c r="AU21" s="34">
        <f t="shared" si="30"/>
        <v>-0.28186892865462787</v>
      </c>
      <c r="AV21" s="35">
        <f t="shared" si="31"/>
        <v>0.72723737098540819</v>
      </c>
      <c r="AW21" s="36">
        <f t="shared" si="32"/>
        <v>2.2480641202136774E-5</v>
      </c>
      <c r="AX21" s="36">
        <f t="shared" si="33"/>
        <v>0.97803131336682758</v>
      </c>
      <c r="AY21" s="37">
        <f t="shared" si="34"/>
        <v>7.9450092940907699E-2</v>
      </c>
      <c r="AZ21" s="37">
        <f t="shared" si="35"/>
        <v>17.006058309995936</v>
      </c>
      <c r="BA21" s="38">
        <f t="shared" si="36"/>
        <v>-1.8593629233995708E-5</v>
      </c>
      <c r="BB21" s="39">
        <f t="shared" si="37"/>
        <v>-1.3749703836811115E-3</v>
      </c>
      <c r="BC21" s="4"/>
    </row>
    <row r="22" spans="1:55" x14ac:dyDescent="0.25">
      <c r="B22" s="97" t="s">
        <v>6</v>
      </c>
      <c r="C22" s="98">
        <f>C13+C14/n_VGM+C15/n_VGM^2+C16/n_VGM^3+C17/n_VGM^4+C18/n_VGM^5+C19/n_VGM^6+C20/n_VGM^7+C21/n_VGM^8</f>
        <v>-0.99126604590730949</v>
      </c>
      <c r="D22" s="99" t="s">
        <v>5</v>
      </c>
      <c r="E22" s="98">
        <f>1/(E13+E14*n_VGM+E15*n_VGM^2+E16*n_VGM^3+E17*n_VGM^4+E18*n_VGM^5)</f>
        <v>0.25930176447089848</v>
      </c>
      <c r="F22" s="94"/>
      <c r="G22" s="94"/>
      <c r="H22" s="93"/>
      <c r="L22" s="120">
        <v>0.14000000000000001</v>
      </c>
      <c r="M22" s="121">
        <f t="shared" si="0"/>
        <v>1.380384264602885</v>
      </c>
      <c r="N22" s="122">
        <f t="shared" si="1"/>
        <v>1.380384264602885E-2</v>
      </c>
      <c r="O22" s="123">
        <f t="shared" si="2"/>
        <v>0.69173338161356512</v>
      </c>
      <c r="P22" s="123">
        <f t="shared" si="3"/>
        <v>0.69499299902046807</v>
      </c>
      <c r="Q22" s="123">
        <f t="shared" si="4"/>
        <v>0.98346676322713034</v>
      </c>
      <c r="R22" s="122">
        <f t="shared" si="5"/>
        <v>0.98819054516223592</v>
      </c>
      <c r="S22" s="122">
        <f t="shared" si="6"/>
        <v>0.99284714145781161</v>
      </c>
      <c r="T22" s="124">
        <f t="shared" si="7"/>
        <v>2.1683889059969219E-5</v>
      </c>
      <c r="U22" s="125">
        <f t="shared" si="8"/>
        <v>0.39938355387331209</v>
      </c>
      <c r="V22" s="125">
        <f t="shared" si="9"/>
        <v>0.76504962357070327</v>
      </c>
      <c r="W22" s="125">
        <f t="shared" si="16"/>
        <v>0.13371167452793734</v>
      </c>
      <c r="X22" s="125">
        <f t="shared" si="17"/>
        <v>-0.39860982281315338</v>
      </c>
      <c r="Y22" s="125">
        <f t="shared" si="18"/>
        <v>-0.11631039420066695</v>
      </c>
      <c r="Z22" s="126">
        <f t="shared" si="19"/>
        <v>7.9692967394936309E-2</v>
      </c>
      <c r="AA22" s="9">
        <f t="shared" si="10"/>
        <v>4.6037709694419142</v>
      </c>
      <c r="AB22" s="22">
        <f t="shared" si="11"/>
        <v>0.19133745909962924</v>
      </c>
      <c r="AC22" s="10">
        <f t="shared" si="12"/>
        <v>5.2202122231918944</v>
      </c>
      <c r="AD22" s="10"/>
      <c r="AE22" s="17">
        <f t="shared" si="13"/>
        <v>0.76504962357070327</v>
      </c>
      <c r="AF22" s="10"/>
      <c r="AG22" s="10"/>
      <c r="AI22" s="30">
        <f t="shared" si="14"/>
        <v>0.98819054516223592</v>
      </c>
      <c r="AJ22" s="31">
        <f t="shared" si="20"/>
        <v>0.97652055354803702</v>
      </c>
      <c r="AK22" s="31">
        <f t="shared" si="15"/>
        <v>0.99284714145781161</v>
      </c>
      <c r="AL22" s="31">
        <f t="shared" si="21"/>
        <v>0.98574544630094774</v>
      </c>
      <c r="AM22" s="31">
        <f t="shared" si="22"/>
        <v>0.98112215797996238</v>
      </c>
      <c r="AN22" s="31">
        <f t="shared" si="23"/>
        <v>4.1128190348425937</v>
      </c>
      <c r="AO22" s="31">
        <f t="shared" si="24"/>
        <v>16.915280413363565</v>
      </c>
      <c r="AP22" s="31">
        <f t="shared" si="25"/>
        <v>4.0927379797508614</v>
      </c>
      <c r="AQ22" s="31">
        <f t="shared" si="26"/>
        <v>16.750504170895162</v>
      </c>
      <c r="AR22" s="31">
        <f t="shared" si="27"/>
        <v>16.832690667742565</v>
      </c>
      <c r="AS22" s="32">
        <f t="shared" si="28"/>
        <v>-4.6565962955756879E-3</v>
      </c>
      <c r="AT22" s="33">
        <f t="shared" si="29"/>
        <v>-4.7122453441519139E-3</v>
      </c>
      <c r="AU22" s="34">
        <f t="shared" si="30"/>
        <v>-0.28229942861248641</v>
      </c>
      <c r="AV22" s="35">
        <f t="shared" si="31"/>
        <v>0.70820991469849714</v>
      </c>
      <c r="AW22" s="36">
        <f t="shared" si="32"/>
        <v>2.1683889059969219E-5</v>
      </c>
      <c r="AX22" s="36">
        <f t="shared" si="33"/>
        <v>0.97652055354803702</v>
      </c>
      <c r="AY22" s="37">
        <f t="shared" si="34"/>
        <v>7.9692967394936309E-2</v>
      </c>
      <c r="AZ22" s="37">
        <f t="shared" si="35"/>
        <v>16.915280413363565</v>
      </c>
      <c r="BA22" s="38">
        <f t="shared" si="36"/>
        <v>-1.8261161943434069E-5</v>
      </c>
      <c r="BB22" s="39">
        <f t="shared" si="37"/>
        <v>-1.3770703834755434E-3</v>
      </c>
      <c r="BC22" s="4"/>
    </row>
    <row r="23" spans="1:55" x14ac:dyDescent="0.25">
      <c r="B23" s="100" t="s">
        <v>27</v>
      </c>
      <c r="C23" s="101">
        <f>ABS(LOG(1/α))</f>
        <v>1</v>
      </c>
      <c r="D23" s="102"/>
      <c r="E23" s="103"/>
      <c r="F23" s="103"/>
      <c r="G23" s="103"/>
      <c r="H23" s="104"/>
      <c r="L23" s="120">
        <v>0.16</v>
      </c>
      <c r="M23" s="121">
        <f t="shared" si="0"/>
        <v>1.4454397707459274</v>
      </c>
      <c r="N23" s="122">
        <f t="shared" si="1"/>
        <v>1.4454397707459274E-2</v>
      </c>
      <c r="O23" s="123">
        <f t="shared" si="2"/>
        <v>0.69116282049017741</v>
      </c>
      <c r="P23" s="123">
        <f t="shared" si="3"/>
        <v>0.69433789433882609</v>
      </c>
      <c r="Q23" s="123">
        <f t="shared" si="4"/>
        <v>0.98232564098035491</v>
      </c>
      <c r="R23" s="122">
        <f t="shared" si="5"/>
        <v>0.98737545784311065</v>
      </c>
      <c r="S23" s="122">
        <f t="shared" si="6"/>
        <v>0.99191127762689446</v>
      </c>
      <c r="T23" s="124">
        <f t="shared" si="7"/>
        <v>2.0573661110964629E-5</v>
      </c>
      <c r="U23" s="125">
        <f t="shared" si="8"/>
        <v>0.38905568882952579</v>
      </c>
      <c r="V23" s="125">
        <f t="shared" si="9"/>
        <v>0.74540688689711465</v>
      </c>
      <c r="W23" s="125">
        <f t="shared" si="16"/>
        <v>0.12698617636420595</v>
      </c>
      <c r="X23" s="125">
        <f t="shared" si="17"/>
        <v>-0.40998822998442797</v>
      </c>
      <c r="Y23" s="125">
        <f t="shared" si="18"/>
        <v>-0.12760659906863278</v>
      </c>
      <c r="Z23" s="126">
        <f t="shared" si="19"/>
        <v>7.9739385478664354E-2</v>
      </c>
      <c r="AA23" s="9">
        <f t="shared" si="10"/>
        <v>4.4808122504488397</v>
      </c>
      <c r="AB23" s="22">
        <f t="shared" si="11"/>
        <v>0.20852663315963724</v>
      </c>
      <c r="AC23" s="10">
        <f t="shared" si="12"/>
        <v>5.1539766566933816</v>
      </c>
      <c r="AD23" s="10"/>
      <c r="AE23" s="17">
        <f t="shared" si="13"/>
        <v>0.74540688689711465</v>
      </c>
      <c r="AF23" s="10"/>
      <c r="AG23" s="10"/>
      <c r="AI23" s="30">
        <f t="shared" si="14"/>
        <v>0.98737545784311065</v>
      </c>
      <c r="AJ23" s="31">
        <f t="shared" si="20"/>
        <v>0.97491029475089241</v>
      </c>
      <c r="AK23" s="31">
        <f t="shared" si="15"/>
        <v>0.99191127762689446</v>
      </c>
      <c r="AL23" s="31">
        <f t="shared" si="21"/>
        <v>0.98388798268341815</v>
      </c>
      <c r="AM23" s="31">
        <f t="shared" si="22"/>
        <v>0.97938885188659974</v>
      </c>
      <c r="AN23" s="31">
        <f t="shared" si="23"/>
        <v>4.1014406276713187</v>
      </c>
      <c r="AO23" s="31">
        <f t="shared" si="24"/>
        <v>16.8218152223129</v>
      </c>
      <c r="AP23" s="31">
        <f t="shared" si="25"/>
        <v>4.0814417748828955</v>
      </c>
      <c r="AQ23" s="31">
        <f t="shared" si="26"/>
        <v>16.658166961759239</v>
      </c>
      <c r="AR23" s="31">
        <f t="shared" si="27"/>
        <v>16.739791114979642</v>
      </c>
      <c r="AS23" s="32">
        <f t="shared" si="28"/>
        <v>-4.5358197837838121E-3</v>
      </c>
      <c r="AT23" s="33">
        <f t="shared" si="29"/>
        <v>-4.5938145897328276E-3</v>
      </c>
      <c r="AU23" s="34">
        <f t="shared" si="30"/>
        <v>-0.28238163091579516</v>
      </c>
      <c r="AV23" s="35">
        <f t="shared" si="31"/>
        <v>0.68875545750793987</v>
      </c>
      <c r="AW23" s="36">
        <f t="shared" si="32"/>
        <v>2.0573661110964629E-5</v>
      </c>
      <c r="AX23" s="36">
        <f t="shared" si="33"/>
        <v>0.97491029475089241</v>
      </c>
      <c r="AY23" s="37">
        <f t="shared" si="34"/>
        <v>7.9739385478664354E-2</v>
      </c>
      <c r="AZ23" s="37">
        <f t="shared" si="35"/>
        <v>16.8218152223129</v>
      </c>
      <c r="BA23" s="38">
        <f t="shared" si="36"/>
        <v>-1.7787528563858088E-5</v>
      </c>
      <c r="BB23" s="39">
        <f t="shared" si="37"/>
        <v>-1.377471370320952E-3</v>
      </c>
      <c r="BC23" s="4"/>
    </row>
    <row r="24" spans="1:55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L24" s="120">
        <v>0.18</v>
      </c>
      <c r="M24" s="121">
        <f t="shared" si="0"/>
        <v>1.5135612484362082</v>
      </c>
      <c r="N24" s="122">
        <f t="shared" si="1"/>
        <v>1.5135612484362081E-2</v>
      </c>
      <c r="O24" s="123">
        <f t="shared" si="2"/>
        <v>0.69055438143390735</v>
      </c>
      <c r="P24" s="123">
        <f t="shared" si="3"/>
        <v>0.69361807003894904</v>
      </c>
      <c r="Q24" s="123">
        <f t="shared" si="4"/>
        <v>0.98110876286781479</v>
      </c>
      <c r="R24" s="122">
        <f t="shared" si="5"/>
        <v>0.98650625919129631</v>
      </c>
      <c r="S24" s="122">
        <f t="shared" si="6"/>
        <v>0.99088295719849873</v>
      </c>
      <c r="T24" s="124">
        <f t="shared" si="7"/>
        <v>1.9155485446249614E-5</v>
      </c>
      <c r="U24" s="125">
        <f t="shared" si="8"/>
        <v>0.37867204946703914</v>
      </c>
      <c r="V24" s="125">
        <f t="shared" si="9"/>
        <v>0.72506180784091145</v>
      </c>
      <c r="W24" s="125">
        <f t="shared" si="16"/>
        <v>0.11998586470630965</v>
      </c>
      <c r="X24" s="125">
        <f t="shared" si="17"/>
        <v>-0.42173674983088527</v>
      </c>
      <c r="Y24" s="125">
        <f t="shared" si="18"/>
        <v>-0.13962497044954802</v>
      </c>
      <c r="Z24" s="126">
        <f t="shared" si="19"/>
        <v>7.9587056065704292E-2</v>
      </c>
      <c r="AA24" s="9">
        <f t="shared" si="10"/>
        <v>4.3611375450778027</v>
      </c>
      <c r="AB24" s="22">
        <f t="shared" si="11"/>
        <v>0.22656413052459712</v>
      </c>
      <c r="AC24" s="10">
        <f t="shared" si="12"/>
        <v>5.0844722202374619</v>
      </c>
      <c r="AD24" s="10"/>
      <c r="AE24" s="17">
        <f t="shared" si="13"/>
        <v>0.72506180784091145</v>
      </c>
      <c r="AF24" s="10"/>
      <c r="AG24" s="10"/>
      <c r="AI24" s="30">
        <f t="shared" si="14"/>
        <v>0.98650625919129631</v>
      </c>
      <c r="AJ24" s="31">
        <f t="shared" si="20"/>
        <v>0.97319459942360509</v>
      </c>
      <c r="AK24" s="31">
        <f t="shared" si="15"/>
        <v>0.99088295719849873</v>
      </c>
      <c r="AL24" s="31">
        <f t="shared" si="21"/>
        <v>0.98184903486644182</v>
      </c>
      <c r="AM24" s="31">
        <f t="shared" si="22"/>
        <v>0.97751223940230036</v>
      </c>
      <c r="AN24" s="31">
        <f t="shared" si="23"/>
        <v>4.0896921078248614</v>
      </c>
      <c r="AO24" s="31">
        <f t="shared" si="24"/>
        <v>16.725581536804956</v>
      </c>
      <c r="AP24" s="31">
        <f t="shared" si="25"/>
        <v>4.0694234035019807</v>
      </c>
      <c r="AQ24" s="31">
        <f t="shared" si="26"/>
        <v>16.560206836969645</v>
      </c>
      <c r="AR24" s="31">
        <f t="shared" si="27"/>
        <v>16.642688776699838</v>
      </c>
      <c r="AS24" s="32">
        <f t="shared" si="28"/>
        <v>-4.3766980072024175E-3</v>
      </c>
      <c r="AT24" s="33">
        <f t="shared" si="29"/>
        <v>-4.4365638498738806E-3</v>
      </c>
      <c r="AU24" s="34">
        <f t="shared" si="30"/>
        <v>-0.28211177938133725</v>
      </c>
      <c r="AV24" s="35">
        <f t="shared" si="31"/>
        <v>0.6689286136303344</v>
      </c>
      <c r="AW24" s="36">
        <f t="shared" si="32"/>
        <v>1.9155485446249614E-5</v>
      </c>
      <c r="AX24" s="36">
        <f t="shared" si="33"/>
        <v>0.97319459942360509</v>
      </c>
      <c r="AY24" s="37">
        <f t="shared" si="34"/>
        <v>7.9587056065704292E-2</v>
      </c>
      <c r="AZ24" s="37">
        <f t="shared" si="35"/>
        <v>16.725581536804956</v>
      </c>
      <c r="BA24" s="38">
        <f t="shared" si="36"/>
        <v>-1.7163521596872225E-5</v>
      </c>
      <c r="BB24" s="39">
        <f t="shared" si="37"/>
        <v>-1.3761550213723767E-3</v>
      </c>
      <c r="BC24" s="4"/>
    </row>
    <row r="25" spans="1:55" x14ac:dyDescent="0.25">
      <c r="A25" s="44"/>
      <c r="B25" s="44"/>
      <c r="C25" s="44"/>
      <c r="D25" s="44"/>
      <c r="E25" s="44"/>
      <c r="F25" s="80"/>
      <c r="G25" s="80"/>
      <c r="H25" s="45"/>
      <c r="I25" s="44"/>
      <c r="J25" s="44"/>
      <c r="L25" s="120">
        <v>0.2</v>
      </c>
      <c r="M25" s="121">
        <f t="shared" si="0"/>
        <v>1.5848931924611136</v>
      </c>
      <c r="N25" s="122">
        <f t="shared" si="1"/>
        <v>1.5848931924611134E-2</v>
      </c>
      <c r="O25" s="123">
        <f t="shared" si="2"/>
        <v>0.68990576018007743</v>
      </c>
      <c r="P25" s="123">
        <f t="shared" si="3"/>
        <v>0.69282968952671076</v>
      </c>
      <c r="Q25" s="123">
        <f t="shared" si="4"/>
        <v>0.97981152036015506</v>
      </c>
      <c r="R25" s="122">
        <f t="shared" si="5"/>
        <v>0.98557965740011066</v>
      </c>
      <c r="S25" s="122">
        <f t="shared" si="6"/>
        <v>0.98975669932387256</v>
      </c>
      <c r="T25" s="124">
        <f t="shared" si="7"/>
        <v>1.7447679232864453E-5</v>
      </c>
      <c r="U25" s="125">
        <f t="shared" si="8"/>
        <v>0.36824026313306168</v>
      </c>
      <c r="V25" s="125">
        <f t="shared" si="9"/>
        <v>0.70407540708292382</v>
      </c>
      <c r="W25" s="125">
        <f t="shared" si="16"/>
        <v>0.11278524391182462</v>
      </c>
      <c r="X25" s="125">
        <f t="shared" si="17"/>
        <v>-0.43386872778061525</v>
      </c>
      <c r="Y25" s="125">
        <f t="shared" si="18"/>
        <v>-0.15238082505358241</v>
      </c>
      <c r="Z25" s="126">
        <f t="shared" si="19"/>
        <v>7.9235439381663497E-2</v>
      </c>
      <c r="AA25" s="9">
        <f t="shared" si="10"/>
        <v>4.2446591430341787</v>
      </c>
      <c r="AB25" s="22">
        <f t="shared" si="11"/>
        <v>0.24543061500251212</v>
      </c>
      <c r="AC25" s="10">
        <f t="shared" si="12"/>
        <v>5.0117734225600623</v>
      </c>
      <c r="AD25" s="10"/>
      <c r="AE25" s="17">
        <f t="shared" si="13"/>
        <v>0.70407540708292382</v>
      </c>
      <c r="AF25" s="10"/>
      <c r="AG25" s="10"/>
      <c r="AI25" s="30">
        <f t="shared" si="14"/>
        <v>0.98557965740011066</v>
      </c>
      <c r="AJ25" s="31">
        <f t="shared" si="20"/>
        <v>0.97136726108091953</v>
      </c>
      <c r="AK25" s="31">
        <f t="shared" si="15"/>
        <v>0.98975669932387256</v>
      </c>
      <c r="AL25" s="31">
        <f t="shared" si="21"/>
        <v>0.97961832385648662</v>
      </c>
      <c r="AM25" s="31">
        <f t="shared" si="22"/>
        <v>0.97548406862908665</v>
      </c>
      <c r="AN25" s="31">
        <f t="shared" si="23"/>
        <v>4.0775601298751312</v>
      </c>
      <c r="AO25" s="31">
        <f t="shared" si="24"/>
        <v>16.626496612747296</v>
      </c>
      <c r="AP25" s="31">
        <f t="shared" si="25"/>
        <v>4.0566675488979458</v>
      </c>
      <c r="AQ25" s="31">
        <f t="shared" si="26"/>
        <v>16.456551602281667</v>
      </c>
      <c r="AR25" s="31">
        <f t="shared" si="27"/>
        <v>16.541305857544536</v>
      </c>
      <c r="AS25" s="32">
        <f t="shared" si="28"/>
        <v>-4.1770419237618928E-3</v>
      </c>
      <c r="AT25" s="33">
        <f t="shared" si="29"/>
        <v>-4.2381576084683341E-3</v>
      </c>
      <c r="AU25" s="34">
        <f t="shared" si="30"/>
        <v>-0.28148790272703283</v>
      </c>
      <c r="AV25" s="35">
        <f t="shared" si="31"/>
        <v>0.64878587624173401</v>
      </c>
      <c r="AW25" s="36">
        <f t="shared" si="32"/>
        <v>1.7447679232864453E-5</v>
      </c>
      <c r="AX25" s="36">
        <f t="shared" si="33"/>
        <v>0.97136726108091953</v>
      </c>
      <c r="AY25" s="37">
        <f t="shared" si="34"/>
        <v>7.9235439381663497E-2</v>
      </c>
      <c r="AZ25" s="37">
        <f t="shared" si="35"/>
        <v>16.626496612747296</v>
      </c>
      <c r="BA25" s="38">
        <f t="shared" si="36"/>
        <v>-1.6380556563772129E-5</v>
      </c>
      <c r="BB25" s="39">
        <f t="shared" si="37"/>
        <v>-1.3731117206196724E-3</v>
      </c>
      <c r="BC25" s="4"/>
    </row>
    <row r="26" spans="1:55" x14ac:dyDescent="0.25">
      <c r="A26" s="80"/>
      <c r="B26" s="44"/>
      <c r="C26" s="44"/>
      <c r="D26" s="44"/>
      <c r="E26" s="44"/>
      <c r="F26" s="80"/>
      <c r="G26" s="80"/>
      <c r="H26" s="45"/>
      <c r="I26" s="44"/>
      <c r="J26" s="44"/>
      <c r="L26" s="120">
        <v>0.22</v>
      </c>
      <c r="M26" s="121">
        <f t="shared" si="0"/>
        <v>1.6595869074375607</v>
      </c>
      <c r="N26" s="122">
        <f t="shared" si="1"/>
        <v>1.6595869074375606E-2</v>
      </c>
      <c r="O26" s="123">
        <f t="shared" si="2"/>
        <v>0.68921454138723437</v>
      </c>
      <c r="P26" s="123">
        <f t="shared" si="3"/>
        <v>0.69196894082253091</v>
      </c>
      <c r="Q26" s="123">
        <f t="shared" si="4"/>
        <v>0.97842908277446883</v>
      </c>
      <c r="R26" s="122">
        <f t="shared" si="5"/>
        <v>0.98459220198176345</v>
      </c>
      <c r="S26" s="122">
        <f t="shared" si="6"/>
        <v>0.98852705831790133</v>
      </c>
      <c r="T26" s="124">
        <f t="shared" si="7"/>
        <v>1.5483094386044435E-5</v>
      </c>
      <c r="U26" s="125">
        <f t="shared" si="8"/>
        <v>0.35776845919670175</v>
      </c>
      <c r="V26" s="125">
        <f t="shared" si="9"/>
        <v>0.6825145036226804</v>
      </c>
      <c r="W26" s="125">
        <f t="shared" si="16"/>
        <v>0.10545999337031971</v>
      </c>
      <c r="X26" s="125">
        <f t="shared" si="17"/>
        <v>-0.44639794940479999</v>
      </c>
      <c r="Y26" s="125">
        <f t="shared" si="18"/>
        <v>-0.16588811531083839</v>
      </c>
      <c r="Z26" s="126">
        <f t="shared" si="19"/>
        <v>7.8685767023421851E-2</v>
      </c>
      <c r="AA26" s="9">
        <f t="shared" si="10"/>
        <v>4.1312916766128236</v>
      </c>
      <c r="AB26" s="22">
        <f t="shared" si="11"/>
        <v>0.26510207810074587</v>
      </c>
      <c r="AC26" s="10">
        <f t="shared" si="12"/>
        <v>4.9359727763150785</v>
      </c>
      <c r="AD26" s="10"/>
      <c r="AE26" s="17">
        <f t="shared" si="13"/>
        <v>0.6825145036226804</v>
      </c>
      <c r="AF26" s="10"/>
      <c r="AG26" s="10"/>
      <c r="AI26" s="30">
        <f t="shared" si="14"/>
        <v>0.98459220198176345</v>
      </c>
      <c r="AJ26" s="31">
        <f t="shared" si="20"/>
        <v>0.96942180420329771</v>
      </c>
      <c r="AK26" s="31">
        <f t="shared" si="15"/>
        <v>0.98852705831790133</v>
      </c>
      <c r="AL26" s="31">
        <f t="shared" si="21"/>
        <v>0.97718574502664346</v>
      </c>
      <c r="AM26" s="31">
        <f t="shared" si="22"/>
        <v>0.97329603306777757</v>
      </c>
      <c r="AN26" s="31">
        <f t="shared" si="23"/>
        <v>4.0650309082509466</v>
      </c>
      <c r="AO26" s="31">
        <f t="shared" si="24"/>
        <v>16.524476285035515</v>
      </c>
      <c r="AP26" s="31">
        <f t="shared" si="25"/>
        <v>4.0431602586406905</v>
      </c>
      <c r="AQ26" s="31">
        <f t="shared" si="26"/>
        <v>16.347144877051456</v>
      </c>
      <c r="AR26" s="31">
        <f t="shared" si="27"/>
        <v>16.435571418386299</v>
      </c>
      <c r="AS26" s="32">
        <f t="shared" si="28"/>
        <v>-3.9348563361378819E-3</v>
      </c>
      <c r="AT26" s="33">
        <f t="shared" si="29"/>
        <v>-3.9964325618442823E-3</v>
      </c>
      <c r="AU26" s="34">
        <f t="shared" si="30"/>
        <v>-0.28050983409396157</v>
      </c>
      <c r="AV26" s="35">
        <f t="shared" si="31"/>
        <v>0.62838513140120023</v>
      </c>
      <c r="AW26" s="36">
        <f t="shared" si="32"/>
        <v>1.5483094386044435E-5</v>
      </c>
      <c r="AX26" s="36">
        <f t="shared" si="33"/>
        <v>0.96942180420329771</v>
      </c>
      <c r="AY26" s="37">
        <f t="shared" si="34"/>
        <v>7.8685767023421851E-2</v>
      </c>
      <c r="AZ26" s="37">
        <f t="shared" si="35"/>
        <v>16.524476285035515</v>
      </c>
      <c r="BA26" s="38">
        <f t="shared" si="36"/>
        <v>-1.5430809161325027E-5</v>
      </c>
      <c r="BB26" s="39">
        <f t="shared" si="37"/>
        <v>-1.3683406541168857E-3</v>
      </c>
      <c r="BC26" s="4"/>
    </row>
    <row r="27" spans="1:55" x14ac:dyDescent="0.25">
      <c r="A27" s="80"/>
      <c r="B27" s="44"/>
      <c r="C27" s="44"/>
      <c r="D27" s="44"/>
      <c r="E27" s="44"/>
      <c r="F27" s="80"/>
      <c r="G27" s="80"/>
      <c r="H27" s="45"/>
      <c r="I27" s="44"/>
      <c r="J27" s="44"/>
      <c r="L27" s="120">
        <v>0.24</v>
      </c>
      <c r="M27" s="121">
        <f t="shared" si="0"/>
        <v>1.7378008287493756</v>
      </c>
      <c r="N27" s="122">
        <f t="shared" si="1"/>
        <v>1.7378008287493755E-2</v>
      </c>
      <c r="O27" s="123">
        <f t="shared" si="2"/>
        <v>0.68847819735011329</v>
      </c>
      <c r="P27" s="123">
        <f t="shared" si="3"/>
        <v>0.69103205959646019</v>
      </c>
      <c r="Q27" s="123">
        <f t="shared" si="4"/>
        <v>0.97695639470022666</v>
      </c>
      <c r="R27" s="122">
        <f t="shared" si="5"/>
        <v>0.98354028192873333</v>
      </c>
      <c r="S27" s="122">
        <f t="shared" si="6"/>
        <v>0.98718865656637178</v>
      </c>
      <c r="T27" s="124">
        <f t="shared" si="7"/>
        <v>1.3310637496563504E-5</v>
      </c>
      <c r="U27" s="125">
        <f t="shared" si="8"/>
        <v>0.34726527489086739</v>
      </c>
      <c r="V27" s="125">
        <f t="shared" si="9"/>
        <v>0.66045096080973453</v>
      </c>
      <c r="W27" s="125">
        <f t="shared" si="16"/>
        <v>9.8085273864471301E-2</v>
      </c>
      <c r="X27" s="125">
        <f t="shared" si="17"/>
        <v>-0.45933864219246262</v>
      </c>
      <c r="Y27" s="125">
        <f t="shared" si="18"/>
        <v>-0.18015942368213975</v>
      </c>
      <c r="Z27" s="126">
        <f t="shared" si="19"/>
        <v>7.7941036048034623E-2</v>
      </c>
      <c r="AA27" s="9">
        <f t="shared" si="10"/>
        <v>4.0209520581316225</v>
      </c>
      <c r="AB27" s="22">
        <f t="shared" si="11"/>
        <v>0.28555003239867227</v>
      </c>
      <c r="AC27" s="10">
        <f t="shared" si="12"/>
        <v>4.857180052945667</v>
      </c>
      <c r="AD27" s="10"/>
      <c r="AE27" s="17">
        <f t="shared" si="13"/>
        <v>0.66045096080973453</v>
      </c>
      <c r="AF27" s="10"/>
      <c r="AG27" s="10"/>
      <c r="AI27" s="30">
        <f t="shared" si="14"/>
        <v>0.98354028192873333</v>
      </c>
      <c r="AJ27" s="31">
        <f t="shared" si="20"/>
        <v>0.96735148617645228</v>
      </c>
      <c r="AK27" s="31">
        <f t="shared" si="15"/>
        <v>0.98718865656637178</v>
      </c>
      <c r="AL27" s="31">
        <f t="shared" si="21"/>
        <v>0.97454144365331796</v>
      </c>
      <c r="AM27" s="31">
        <f t="shared" si="22"/>
        <v>0.97093980959613679</v>
      </c>
      <c r="AN27" s="31">
        <f t="shared" si="23"/>
        <v>4.0520902154632843</v>
      </c>
      <c r="AO27" s="31">
        <f t="shared" si="24"/>
        <v>16.419435114253286</v>
      </c>
      <c r="AP27" s="31">
        <f t="shared" si="25"/>
        <v>4.0288889502693888</v>
      </c>
      <c r="AQ27" s="31">
        <f t="shared" si="26"/>
        <v>16.231946173602779</v>
      </c>
      <c r="AR27" s="31">
        <f t="shared" si="27"/>
        <v>16.325421494574734</v>
      </c>
      <c r="AS27" s="32">
        <f t="shared" si="28"/>
        <v>-3.6483746376384518E-3</v>
      </c>
      <c r="AT27" s="33">
        <f t="shared" si="29"/>
        <v>-3.7094308231930763E-3</v>
      </c>
      <c r="AU27" s="34">
        <f t="shared" si="30"/>
        <v>-0.2791792185103229</v>
      </c>
      <c r="AV27" s="35">
        <f t="shared" si="31"/>
        <v>0.60778517822445033</v>
      </c>
      <c r="AW27" s="36">
        <f t="shared" si="32"/>
        <v>1.3310637496563504E-5</v>
      </c>
      <c r="AX27" s="36">
        <f t="shared" si="33"/>
        <v>0.96735148617645228</v>
      </c>
      <c r="AY27" s="37">
        <f t="shared" si="34"/>
        <v>7.7941036048034623E-2</v>
      </c>
      <c r="AZ27" s="37">
        <f t="shared" si="35"/>
        <v>16.419435114253286</v>
      </c>
      <c r="BA27" s="38">
        <f t="shared" si="36"/>
        <v>-1.4307351520150792E-5</v>
      </c>
      <c r="BB27" s="39">
        <f t="shared" si="37"/>
        <v>-1.3618498463918191E-3</v>
      </c>
      <c r="BC27" s="4"/>
    </row>
    <row r="28" spans="1:55" x14ac:dyDescent="0.25">
      <c r="A28" s="80"/>
      <c r="B28" s="44"/>
      <c r="C28" s="44"/>
      <c r="D28" s="44"/>
      <c r="E28" s="44"/>
      <c r="F28" s="80"/>
      <c r="G28" s="80"/>
      <c r="H28" s="45"/>
      <c r="I28" s="44"/>
      <c r="J28" s="44"/>
      <c r="L28" s="120">
        <v>0.26</v>
      </c>
      <c r="M28" s="121">
        <f t="shared" si="0"/>
        <v>1.8197008586099837</v>
      </c>
      <c r="N28" s="122">
        <f t="shared" si="1"/>
        <v>1.8197008586099836E-2</v>
      </c>
      <c r="O28" s="123">
        <f t="shared" si="2"/>
        <v>0.68769408734602</v>
      </c>
      <c r="P28" s="123">
        <f t="shared" si="3"/>
        <v>0.69001535233928646</v>
      </c>
      <c r="Q28" s="123">
        <f t="shared" si="4"/>
        <v>0.97538817469204009</v>
      </c>
      <c r="R28" s="122">
        <f t="shared" si="5"/>
        <v>0.9824201247800286</v>
      </c>
      <c r="S28" s="122">
        <f t="shared" si="6"/>
        <v>0.98573621762755215</v>
      </c>
      <c r="T28" s="124">
        <f t="shared" si="7"/>
        <v>1.0996471773396807E-5</v>
      </c>
      <c r="U28" s="125">
        <f t="shared" si="8"/>
        <v>0.33673985822585062</v>
      </c>
      <c r="V28" s="125">
        <f t="shared" si="9"/>
        <v>0.63796085824503224</v>
      </c>
      <c r="W28" s="125">
        <f t="shared" si="16"/>
        <v>9.0734090852555807E-2</v>
      </c>
      <c r="X28" s="125">
        <f t="shared" si="17"/>
        <v>-0.47270547528686457</v>
      </c>
      <c r="Y28" s="125">
        <f t="shared" si="18"/>
        <v>-0.19520596637236073</v>
      </c>
      <c r="Z28" s="126">
        <f t="shared" si="19"/>
        <v>7.700597744779078E-2</v>
      </c>
      <c r="AA28" s="9">
        <f t="shared" si="10"/>
        <v>3.9135594190359475</v>
      </c>
      <c r="AB28" s="22">
        <f t="shared" si="11"/>
        <v>0.30674175024374783</v>
      </c>
      <c r="AC28" s="10">
        <f t="shared" si="12"/>
        <v>4.775521362909422</v>
      </c>
      <c r="AD28" s="10"/>
      <c r="AE28" s="17">
        <f t="shared" si="13"/>
        <v>0.63796085824503224</v>
      </c>
      <c r="AF28" s="10"/>
      <c r="AG28" s="10"/>
      <c r="AI28" s="30">
        <f t="shared" si="14"/>
        <v>0.9824201247800286</v>
      </c>
      <c r="AJ28" s="31">
        <f t="shared" si="20"/>
        <v>0.96514930157280698</v>
      </c>
      <c r="AK28" s="31">
        <f t="shared" si="15"/>
        <v>0.98573621762755215</v>
      </c>
      <c r="AL28" s="31">
        <f t="shared" si="21"/>
        <v>0.9716758907426728</v>
      </c>
      <c r="AM28" s="31">
        <f t="shared" si="22"/>
        <v>0.9684070979218532</v>
      </c>
      <c r="AN28" s="31">
        <f t="shared" si="23"/>
        <v>4.0387233823688824</v>
      </c>
      <c r="AO28" s="31">
        <f t="shared" si="24"/>
        <v>16.311286559293144</v>
      </c>
      <c r="AP28" s="31">
        <f t="shared" si="25"/>
        <v>4.0138424075791681</v>
      </c>
      <c r="AQ28" s="31">
        <f t="shared" si="26"/>
        <v>16.110930872880932</v>
      </c>
      <c r="AR28" s="31">
        <f t="shared" si="27"/>
        <v>16.210799184633796</v>
      </c>
      <c r="AS28" s="32">
        <f t="shared" si="28"/>
        <v>-3.3160928475235441E-3</v>
      </c>
      <c r="AT28" s="33">
        <f t="shared" si="29"/>
        <v>-3.3754325302182125E-3</v>
      </c>
      <c r="AU28" s="34">
        <f t="shared" si="30"/>
        <v>-0.27749950891450381</v>
      </c>
      <c r="AV28" s="35">
        <f t="shared" si="31"/>
        <v>0.58704526057393625</v>
      </c>
      <c r="AW28" s="36">
        <f t="shared" si="32"/>
        <v>1.0996471773396807E-5</v>
      </c>
      <c r="AX28" s="36">
        <f t="shared" si="33"/>
        <v>0.96514930157280698</v>
      </c>
      <c r="AY28" s="37">
        <f t="shared" si="34"/>
        <v>7.700597744779078E-2</v>
      </c>
      <c r="AZ28" s="37">
        <f t="shared" si="35"/>
        <v>16.311286559293144</v>
      </c>
      <c r="BA28" s="38">
        <f t="shared" si="36"/>
        <v>-1.3004285676562917E-5</v>
      </c>
      <c r="BB28" s="39">
        <f t="shared" si="37"/>
        <v>-1.3536561410463601E-3</v>
      </c>
      <c r="BC28" s="4"/>
    </row>
    <row r="29" spans="1:55" x14ac:dyDescent="0.25">
      <c r="A29" s="80"/>
      <c r="B29" s="44"/>
      <c r="C29" s="44"/>
      <c r="D29" s="44"/>
      <c r="E29" s="44"/>
      <c r="F29" s="80"/>
      <c r="G29" s="80"/>
      <c r="H29" s="45"/>
      <c r="I29" s="44"/>
      <c r="J29" s="44"/>
      <c r="L29" s="120">
        <v>0.28000000000000003</v>
      </c>
      <c r="M29" s="121">
        <f t="shared" si="0"/>
        <v>1.9054607179632475</v>
      </c>
      <c r="N29" s="122">
        <f t="shared" si="1"/>
        <v>1.9054607179632473E-2</v>
      </c>
      <c r="O29" s="123">
        <f t="shared" si="2"/>
        <v>0.68685945771829682</v>
      </c>
      <c r="P29" s="123">
        <f t="shared" si="3"/>
        <v>0.68891521942846001</v>
      </c>
      <c r="Q29" s="123">
        <f t="shared" si="4"/>
        <v>0.97371891543659383</v>
      </c>
      <c r="R29" s="122">
        <f t="shared" si="5"/>
        <v>0.98122779674042404</v>
      </c>
      <c r="S29" s="122">
        <f t="shared" si="6"/>
        <v>0.9841645991835144</v>
      </c>
      <c r="T29" s="124">
        <f t="shared" si="7"/>
        <v>8.6248085897414966E-6</v>
      </c>
      <c r="U29" s="125">
        <f t="shared" si="8"/>
        <v>0.32620186754279717</v>
      </c>
      <c r="V29" s="125">
        <f t="shared" si="9"/>
        <v>0.61512360688654977</v>
      </c>
      <c r="W29" s="125">
        <f t="shared" si="16"/>
        <v>8.3475771465419318E-2</v>
      </c>
      <c r="X29" s="125">
        <f t="shared" si="17"/>
        <v>-0.4865135569033156</v>
      </c>
      <c r="Y29" s="125">
        <f t="shared" si="18"/>
        <v>-0.21103760553383388</v>
      </c>
      <c r="Z29" s="126">
        <f t="shared" si="19"/>
        <v>7.5886999782921058E-2</v>
      </c>
      <c r="AA29" s="9">
        <f t="shared" si="10"/>
        <v>3.8090350506296868</v>
      </c>
      <c r="AB29" s="22">
        <f t="shared" si="11"/>
        <v>0.32864054308564006</v>
      </c>
      <c r="AC29" s="10">
        <f t="shared" si="12"/>
        <v>4.6911380793116964</v>
      </c>
      <c r="AD29" s="10"/>
      <c r="AE29" s="17">
        <f t="shared" si="13"/>
        <v>0.61512360688654977</v>
      </c>
      <c r="AF29" s="10"/>
      <c r="AG29" s="10"/>
      <c r="AI29" s="30">
        <f t="shared" si="14"/>
        <v>0.98122779674042404</v>
      </c>
      <c r="AJ29" s="31">
        <f t="shared" si="20"/>
        <v>0.96280798909606691</v>
      </c>
      <c r="AK29" s="31">
        <f t="shared" si="15"/>
        <v>0.9841645991835144</v>
      </c>
      <c r="AL29" s="31">
        <f t="shared" si="21"/>
        <v>0.96857995828604759</v>
      </c>
      <c r="AM29" s="31">
        <f t="shared" si="22"/>
        <v>0.96568966128676237</v>
      </c>
      <c r="AN29" s="31">
        <f t="shared" si="23"/>
        <v>4.024915300752431</v>
      </c>
      <c r="AO29" s="31">
        <f t="shared" si="24"/>
        <v>16.199943178231031</v>
      </c>
      <c r="AP29" s="31">
        <f t="shared" si="25"/>
        <v>3.9980107684176946</v>
      </c>
      <c r="AQ29" s="31">
        <f t="shared" si="26"/>
        <v>15.984090104383846</v>
      </c>
      <c r="AR29" s="31">
        <f t="shared" si="27"/>
        <v>16.091654714377363</v>
      </c>
      <c r="AS29" s="32">
        <f t="shared" si="28"/>
        <v>-2.9368024430903583E-3</v>
      </c>
      <c r="AT29" s="33">
        <f t="shared" si="29"/>
        <v>-2.9929874111253555E-3</v>
      </c>
      <c r="AU29" s="34">
        <f t="shared" si="30"/>
        <v>-0.27547595136948172</v>
      </c>
      <c r="AV29" s="35">
        <f t="shared" si="31"/>
        <v>0.56622461483478626</v>
      </c>
      <c r="AW29" s="36">
        <f t="shared" si="32"/>
        <v>8.6248085897414966E-6</v>
      </c>
      <c r="AX29" s="36">
        <f t="shared" si="33"/>
        <v>0.96280798909606691</v>
      </c>
      <c r="AY29" s="37">
        <f t="shared" si="34"/>
        <v>7.5886999782921058E-2</v>
      </c>
      <c r="AZ29" s="37">
        <f t="shared" si="35"/>
        <v>16.199943178231031</v>
      </c>
      <c r="BA29" s="38">
        <f t="shared" si="36"/>
        <v>-1.1516872325844542E-5</v>
      </c>
      <c r="BB29" s="39">
        <f t="shared" si="37"/>
        <v>-1.3437851286316181E-3</v>
      </c>
      <c r="BC29" s="4"/>
    </row>
    <row r="30" spans="1:55" x14ac:dyDescent="0.25">
      <c r="A30" s="80"/>
      <c r="B30" s="44"/>
      <c r="C30" s="44"/>
      <c r="D30" s="44"/>
      <c r="E30" s="44"/>
      <c r="F30" s="44"/>
      <c r="G30" s="80"/>
      <c r="H30" s="45"/>
      <c r="I30" s="44"/>
      <c r="J30" s="44"/>
      <c r="L30" s="120">
        <v>0.3</v>
      </c>
      <c r="M30" s="121">
        <f t="shared" si="0"/>
        <v>1.9952623149688797</v>
      </c>
      <c r="N30" s="122">
        <f t="shared" si="1"/>
        <v>1.9952623149688799E-2</v>
      </c>
      <c r="O30" s="123">
        <f t="shared" si="2"/>
        <v>0.68597144280824818</v>
      </c>
      <c r="P30" s="123">
        <f t="shared" si="3"/>
        <v>0.68772817785179918</v>
      </c>
      <c r="Q30" s="123">
        <f t="shared" si="4"/>
        <v>0.97194288561649655</v>
      </c>
      <c r="R30" s="122">
        <f t="shared" si="5"/>
        <v>0.97995920401178316</v>
      </c>
      <c r="S30" s="122">
        <f t="shared" si="6"/>
        <v>0.98246882550257031</v>
      </c>
      <c r="T30" s="124">
        <f t="shared" si="7"/>
        <v>6.2982000270207204E-6</v>
      </c>
      <c r="U30" s="125">
        <f t="shared" si="8"/>
        <v>0.31566146725554467</v>
      </c>
      <c r="V30" s="125">
        <f t="shared" si="9"/>
        <v>0.59202102562476666</v>
      </c>
      <c r="W30" s="125">
        <f t="shared" si="16"/>
        <v>7.6374605502031415E-2</v>
      </c>
      <c r="X30" s="125">
        <f t="shared" si="17"/>
        <v>-0.50077842912976678</v>
      </c>
      <c r="Y30" s="125">
        <f t="shared" si="18"/>
        <v>-0.22766286903609451</v>
      </c>
      <c r="Z30" s="126">
        <f t="shared" si="19"/>
        <v>7.4592109165280307E-2</v>
      </c>
      <c r="AA30" s="9">
        <f t="shared" si="10"/>
        <v>3.7073023463892065</v>
      </c>
      <c r="AB30" s="22">
        <f t="shared" si="11"/>
        <v>0.35120607630545214</v>
      </c>
      <c r="AC30" s="10">
        <f t="shared" si="12"/>
        <v>4.6041856247645825</v>
      </c>
      <c r="AD30" s="10"/>
      <c r="AE30" s="17">
        <f t="shared" si="13"/>
        <v>0.59202102562476666</v>
      </c>
      <c r="AF30" s="10"/>
      <c r="AG30" s="10"/>
      <c r="AI30" s="30">
        <f t="shared" si="14"/>
        <v>0.97995920401178316</v>
      </c>
      <c r="AJ30" s="31">
        <f t="shared" si="20"/>
        <v>0.96032004152740769</v>
      </c>
      <c r="AK30" s="31">
        <f t="shared" si="15"/>
        <v>0.98246882550257031</v>
      </c>
      <c r="AL30" s="31">
        <f t="shared" si="21"/>
        <v>0.96524499308439993</v>
      </c>
      <c r="AM30" s="31">
        <f t="shared" si="22"/>
        <v>0.96277936820589027</v>
      </c>
      <c r="AN30" s="31">
        <f t="shared" si="23"/>
        <v>4.0106504285259801</v>
      </c>
      <c r="AO30" s="31">
        <f t="shared" si="24"/>
        <v>16.085316859835629</v>
      </c>
      <c r="AP30" s="31">
        <f t="shared" si="25"/>
        <v>3.9813855049154339</v>
      </c>
      <c r="AQ30" s="31">
        <f t="shared" si="26"/>
        <v>15.851430538750725</v>
      </c>
      <c r="AR30" s="31">
        <f t="shared" si="27"/>
        <v>15.96794548141621</v>
      </c>
      <c r="AS30" s="32">
        <f t="shared" si="28"/>
        <v>-2.5096214907871506E-3</v>
      </c>
      <c r="AT30" s="33">
        <f t="shared" si="29"/>
        <v>-2.5609448643506743E-3</v>
      </c>
      <c r="AU30" s="34">
        <f t="shared" si="30"/>
        <v>-0.27311556009367227</v>
      </c>
      <c r="AV30" s="35">
        <f t="shared" si="31"/>
        <v>0.54538203765741633</v>
      </c>
      <c r="AW30" s="36">
        <f t="shared" si="32"/>
        <v>6.2982000270207204E-6</v>
      </c>
      <c r="AX30" s="36">
        <f t="shared" si="33"/>
        <v>0.96032004152740769</v>
      </c>
      <c r="AY30" s="37">
        <f t="shared" si="34"/>
        <v>7.4592109165280307E-2</v>
      </c>
      <c r="AZ30" s="37">
        <f t="shared" si="35"/>
        <v>16.085316859835629</v>
      </c>
      <c r="BA30" s="38">
        <f t="shared" si="36"/>
        <v>-9.8416529050476497E-6</v>
      </c>
      <c r="BB30" s="39">
        <f t="shared" si="37"/>
        <v>-1.3322710248471817E-3</v>
      </c>
      <c r="BC30" s="4"/>
    </row>
    <row r="31" spans="1:55" x14ac:dyDescent="0.25">
      <c r="A31" s="80"/>
      <c r="B31" s="44"/>
      <c r="C31" s="44"/>
      <c r="D31" s="44"/>
      <c r="E31" s="44"/>
      <c r="F31" s="44"/>
      <c r="G31" s="80"/>
      <c r="H31" s="45"/>
      <c r="I31" s="44"/>
      <c r="J31" s="44"/>
      <c r="L31" s="120">
        <v>0.32</v>
      </c>
      <c r="M31" s="121">
        <f t="shared" si="0"/>
        <v>2.0892961308540396</v>
      </c>
      <c r="N31" s="122">
        <f t="shared" si="1"/>
        <v>2.0892961308540396E-2</v>
      </c>
      <c r="O31" s="123">
        <f t="shared" si="2"/>
        <v>0.68502706685400871</v>
      </c>
      <c r="P31" s="123">
        <f t="shared" si="3"/>
        <v>0.68645088335967952</v>
      </c>
      <c r="Q31" s="123">
        <f t="shared" si="4"/>
        <v>0.97005413370801763</v>
      </c>
      <c r="R31" s="122">
        <f t="shared" si="5"/>
        <v>0.97861009550572675</v>
      </c>
      <c r="S31" s="122">
        <f t="shared" si="6"/>
        <v>0.9806441190852565</v>
      </c>
      <c r="T31" s="124">
        <f t="shared" si="7"/>
        <v>4.1372519220830313E-6</v>
      </c>
      <c r="U31" s="125">
        <f t="shared" si="8"/>
        <v>0.30512931931490561</v>
      </c>
      <c r="V31" s="125">
        <f t="shared" si="9"/>
        <v>0.56873639798419939</v>
      </c>
      <c r="W31" s="125">
        <f t="shared" si="16"/>
        <v>6.948869192455924E-2</v>
      </c>
      <c r="X31" s="125">
        <f t="shared" si="17"/>
        <v>-0.51551605979482207</v>
      </c>
      <c r="Y31" s="125">
        <f t="shared" si="18"/>
        <v>-0.2450889768861178</v>
      </c>
      <c r="Z31" s="126">
        <f t="shared" si="19"/>
        <v>7.3130807170511208E-2</v>
      </c>
      <c r="AA31" s="9">
        <f t="shared" si="10"/>
        <v>3.6082867458178884</v>
      </c>
      <c r="AB31" s="22">
        <f t="shared" si="11"/>
        <v>0.37439471406802827</v>
      </c>
      <c r="AC31" s="10">
        <f t="shared" si="12"/>
        <v>4.5148321425570526</v>
      </c>
      <c r="AD31" s="10"/>
      <c r="AE31" s="17">
        <f t="shared" si="13"/>
        <v>0.56873639798419939</v>
      </c>
      <c r="AF31" s="10"/>
      <c r="AG31" s="10"/>
      <c r="AI31" s="30">
        <f t="shared" si="14"/>
        <v>0.97861009550572675</v>
      </c>
      <c r="AJ31" s="31">
        <f t="shared" si="20"/>
        <v>0.95767771902572763</v>
      </c>
      <c r="AK31" s="31">
        <f t="shared" si="15"/>
        <v>0.9806441190852565</v>
      </c>
      <c r="AL31" s="31">
        <f t="shared" si="21"/>
        <v>0.96166288829649871</v>
      </c>
      <c r="AM31" s="31">
        <f t="shared" si="22"/>
        <v>0.9596682350351522</v>
      </c>
      <c r="AN31" s="31">
        <f t="shared" si="23"/>
        <v>3.9959127978609246</v>
      </c>
      <c r="AO31" s="31">
        <f t="shared" si="24"/>
        <v>15.967319088108722</v>
      </c>
      <c r="AP31" s="31">
        <f t="shared" si="25"/>
        <v>3.9639593970654108</v>
      </c>
      <c r="AQ31" s="31">
        <f t="shared" si="26"/>
        <v>15.712974101583175</v>
      </c>
      <c r="AR31" s="31">
        <f t="shared" si="27"/>
        <v>15.83963608493475</v>
      </c>
      <c r="AS31" s="32">
        <f t="shared" si="28"/>
        <v>-2.0340235795297534E-3</v>
      </c>
      <c r="AT31" s="33">
        <f t="shared" si="29"/>
        <v>-2.0784821134290561E-3</v>
      </c>
      <c r="AU31" s="34">
        <f t="shared" si="30"/>
        <v>-0.27042708290870426</v>
      </c>
      <c r="AV31" s="35">
        <f t="shared" si="31"/>
        <v>0.52457547688492101</v>
      </c>
      <c r="AW31" s="36">
        <f t="shared" si="32"/>
        <v>4.1372519220830313E-6</v>
      </c>
      <c r="AX31" s="36">
        <f t="shared" si="33"/>
        <v>0.95767771902572763</v>
      </c>
      <c r="AY31" s="37">
        <f t="shared" si="34"/>
        <v>7.3130807170511208E-2</v>
      </c>
      <c r="AZ31" s="37">
        <f t="shared" si="35"/>
        <v>15.967319088108722</v>
      </c>
      <c r="BA31" s="38">
        <f t="shared" si="36"/>
        <v>-7.9765630569794249E-6</v>
      </c>
      <c r="BB31" s="39">
        <f t="shared" si="37"/>
        <v>-1.3191565019936794E-3</v>
      </c>
      <c r="BC31" s="4"/>
    </row>
    <row r="32" spans="1:55" x14ac:dyDescent="0.25">
      <c r="A32" s="80"/>
      <c r="B32" s="80"/>
      <c r="C32" s="44"/>
      <c r="D32" s="44"/>
      <c r="E32" s="44"/>
      <c r="F32" s="44"/>
      <c r="G32" s="80"/>
      <c r="H32" s="45"/>
      <c r="I32" s="44"/>
      <c r="J32" s="44"/>
      <c r="L32" s="120">
        <v>0.34</v>
      </c>
      <c r="M32" s="121">
        <f t="shared" si="0"/>
        <v>2.1877616239495525</v>
      </c>
      <c r="N32" s="122">
        <f t="shared" si="1"/>
        <v>2.1877616239495527E-2</v>
      </c>
      <c r="O32" s="123">
        <f t="shared" si="2"/>
        <v>0.68402324698105743</v>
      </c>
      <c r="P32" s="123">
        <f t="shared" si="3"/>
        <v>0.68508015182744253</v>
      </c>
      <c r="Q32" s="123">
        <f t="shared" si="4"/>
        <v>0.96804649396211517</v>
      </c>
      <c r="R32" s="122">
        <f t="shared" si="5"/>
        <v>0.97717606711579641</v>
      </c>
      <c r="S32" s="122">
        <f t="shared" si="6"/>
        <v>0.97868593118206082</v>
      </c>
      <c r="T32" s="124">
        <f t="shared" si="7"/>
        <v>2.2796894985964994E-6</v>
      </c>
      <c r="U32" s="125">
        <f t="shared" si="8"/>
        <v>0.29461656992219787</v>
      </c>
      <c r="V32" s="125">
        <f t="shared" si="9"/>
        <v>0.54535352746699339</v>
      </c>
      <c r="W32" s="125">
        <f t="shared" si="16"/>
        <v>6.2869021878820597E-2</v>
      </c>
      <c r="X32" s="125">
        <f t="shared" si="17"/>
        <v>-0.53074283107313647</v>
      </c>
      <c r="Y32" s="125">
        <f t="shared" si="18"/>
        <v>-0.26332187340678687</v>
      </c>
      <c r="Z32" s="126">
        <f t="shared" si="19"/>
        <v>7.1513968599187544E-2</v>
      </c>
      <c r="AA32" s="9">
        <f t="shared" si="10"/>
        <v>3.5119156798004028</v>
      </c>
      <c r="AB32" s="22">
        <f t="shared" si="11"/>
        <v>0.39815988852246847</v>
      </c>
      <c r="AC32" s="10">
        <f t="shared" si="12"/>
        <v>4.4232570740034021</v>
      </c>
      <c r="AD32" s="10"/>
      <c r="AE32" s="17">
        <f t="shared" si="13"/>
        <v>0.54535352746699339</v>
      </c>
      <c r="AF32" s="10"/>
      <c r="AG32" s="10"/>
      <c r="AI32" s="30">
        <f t="shared" si="14"/>
        <v>0.97717606711579641</v>
      </c>
      <c r="AJ32" s="31">
        <f t="shared" si="20"/>
        <v>0.95487306614389544</v>
      </c>
      <c r="AK32" s="31">
        <f t="shared" si="15"/>
        <v>0.97868593118206082</v>
      </c>
      <c r="AL32" s="31">
        <f t="shared" si="21"/>
        <v>0.95782615189369746</v>
      </c>
      <c r="AM32" s="31">
        <f t="shared" si="22"/>
        <v>0.95634846917404714</v>
      </c>
      <c r="AN32" s="31">
        <f t="shared" si="23"/>
        <v>3.9806860265826103</v>
      </c>
      <c r="AO32" s="31">
        <f t="shared" si="24"/>
        <v>15.84586124223005</v>
      </c>
      <c r="AP32" s="31">
        <f t="shared" si="25"/>
        <v>3.9457265005447417</v>
      </c>
      <c r="AQ32" s="31">
        <f t="shared" si="26"/>
        <v>15.568757617101054</v>
      </c>
      <c r="AR32" s="31">
        <f t="shared" si="27"/>
        <v>15.706698345435155</v>
      </c>
      <c r="AS32" s="32">
        <f t="shared" si="28"/>
        <v>-1.5098640662644103E-3</v>
      </c>
      <c r="AT32" s="33">
        <f t="shared" si="29"/>
        <v>-1.5451300099079174E-3</v>
      </c>
      <c r="AU32" s="34">
        <f t="shared" si="30"/>
        <v>-0.2674209576663496</v>
      </c>
      <c r="AV32" s="35">
        <f t="shared" si="31"/>
        <v>0.50386164825935997</v>
      </c>
      <c r="AW32" s="36">
        <f t="shared" si="32"/>
        <v>2.2796894985964994E-6</v>
      </c>
      <c r="AX32" s="36">
        <f t="shared" si="33"/>
        <v>0.95487306614389544</v>
      </c>
      <c r="AY32" s="37">
        <f t="shared" si="34"/>
        <v>7.1513968599187544E-2</v>
      </c>
      <c r="AZ32" s="37">
        <f t="shared" si="35"/>
        <v>15.84586124223005</v>
      </c>
      <c r="BA32" s="38">
        <f t="shared" si="36"/>
        <v>-5.9210355539780794E-6</v>
      </c>
      <c r="BB32" s="39">
        <f t="shared" si="37"/>
        <v>-1.3044924764212176E-3</v>
      </c>
      <c r="BC32" s="4"/>
    </row>
    <row r="33" spans="1:56" x14ac:dyDescent="0.25">
      <c r="A33" s="80"/>
      <c r="B33" s="80"/>
      <c r="C33" s="44"/>
      <c r="D33" s="44"/>
      <c r="E33" s="44"/>
      <c r="F33" s="44"/>
      <c r="G33" s="136"/>
      <c r="H33" s="136"/>
      <c r="I33" s="81"/>
      <c r="J33" s="44"/>
      <c r="L33" s="120">
        <v>0.36</v>
      </c>
      <c r="M33" s="121">
        <f t="shared" si="0"/>
        <v>2.2908676527677732</v>
      </c>
      <c r="N33" s="122">
        <f t="shared" si="1"/>
        <v>2.2908676527677731E-2</v>
      </c>
      <c r="O33" s="123">
        <f t="shared" si="2"/>
        <v>0.68295679741405657</v>
      </c>
      <c r="P33" s="123">
        <f t="shared" si="3"/>
        <v>0.68361297962370637</v>
      </c>
      <c r="Q33" s="123">
        <f t="shared" si="4"/>
        <v>0.96591359482811323</v>
      </c>
      <c r="R33" s="122">
        <f t="shared" si="5"/>
        <v>0.97565256773436659</v>
      </c>
      <c r="S33" s="122">
        <f t="shared" si="6"/>
        <v>0.97658997089100918</v>
      </c>
      <c r="T33" s="124">
        <f t="shared" si="7"/>
        <v>8.7872467808349415E-7</v>
      </c>
      <c r="U33" s="125">
        <f t="shared" si="8"/>
        <v>0.28413483102045656</v>
      </c>
      <c r="V33" s="125">
        <f t="shared" si="9"/>
        <v>0.52195580941176456</v>
      </c>
      <c r="W33" s="125">
        <f t="shared" si="16"/>
        <v>5.6558817762998988E-2</v>
      </c>
      <c r="X33" s="125">
        <f t="shared" si="17"/>
        <v>-0.54647552448625336</v>
      </c>
      <c r="Y33" s="125">
        <f t="shared" si="18"/>
        <v>-0.28236626431769746</v>
      </c>
      <c r="Z33" s="126">
        <f t="shared" si="19"/>
        <v>6.9753701306781948E-2</v>
      </c>
      <c r="AA33" s="9">
        <f t="shared" si="10"/>
        <v>3.4181185174162971</v>
      </c>
      <c r="AB33" s="22">
        <f t="shared" si="11"/>
        <v>0.42245248759452741</v>
      </c>
      <c r="AC33" s="10">
        <f t="shared" si="12"/>
        <v>4.3296496641510203</v>
      </c>
      <c r="AD33" s="10"/>
      <c r="AE33" s="17">
        <f t="shared" si="13"/>
        <v>0.52195580941176456</v>
      </c>
      <c r="AF33" s="10"/>
      <c r="AG33" s="10"/>
      <c r="AI33" s="30">
        <f t="shared" si="14"/>
        <v>0.97565256773436659</v>
      </c>
      <c r="AJ33" s="31">
        <f t="shared" si="20"/>
        <v>0.9518979329266628</v>
      </c>
      <c r="AK33" s="31">
        <f t="shared" si="15"/>
        <v>0.97658997089100918</v>
      </c>
      <c r="AL33" s="31">
        <f t="shared" si="21"/>
        <v>0.95372797124490216</v>
      </c>
      <c r="AM33" s="31">
        <f t="shared" si="22"/>
        <v>0.95281251272344347</v>
      </c>
      <c r="AN33" s="31">
        <f t="shared" si="23"/>
        <v>3.9649533331694933</v>
      </c>
      <c r="AO33" s="31">
        <f t="shared" si="24"/>
        <v>15.720854934211875</v>
      </c>
      <c r="AP33" s="31">
        <f t="shared" si="25"/>
        <v>3.9266821096338309</v>
      </c>
      <c r="AQ33" s="31">
        <f t="shared" si="26"/>
        <v>15.418832390118393</v>
      </c>
      <c r="AR33" s="31">
        <f t="shared" si="27"/>
        <v>15.569111318889675</v>
      </c>
      <c r="AS33" s="32">
        <f t="shared" si="28"/>
        <v>-9.3740315664259111E-4</v>
      </c>
      <c r="AT33" s="33">
        <f t="shared" si="29"/>
        <v>-9.6079607397477854E-4</v>
      </c>
      <c r="AU33" s="34">
        <f t="shared" si="30"/>
        <v>-0.2641092601685559</v>
      </c>
      <c r="AV33" s="35">
        <f t="shared" si="31"/>
        <v>0.48329567992427003</v>
      </c>
      <c r="AW33" s="36">
        <f t="shared" si="32"/>
        <v>8.7872467808349415E-7</v>
      </c>
      <c r="AX33" s="36">
        <f t="shared" si="33"/>
        <v>0.9518979329266628</v>
      </c>
      <c r="AY33" s="37">
        <f t="shared" si="34"/>
        <v>6.9753701306781948E-2</v>
      </c>
      <c r="AZ33" s="37">
        <f t="shared" si="35"/>
        <v>15.720854934211875</v>
      </c>
      <c r="BA33" s="38">
        <f t="shared" si="36"/>
        <v>-3.6760908103631024E-6</v>
      </c>
      <c r="BB33" s="39">
        <f t="shared" si="37"/>
        <v>-1.2883378544807605E-3</v>
      </c>
      <c r="BC33" s="4"/>
    </row>
    <row r="34" spans="1:56" x14ac:dyDescent="0.25">
      <c r="A34" s="44"/>
      <c r="B34" s="80"/>
      <c r="C34" s="44"/>
      <c r="D34" s="44"/>
      <c r="E34" s="44"/>
      <c r="F34" s="44"/>
      <c r="G34" s="44"/>
      <c r="H34" s="44"/>
      <c r="I34" s="45"/>
      <c r="J34" s="44"/>
      <c r="L34" s="120">
        <v>0.38</v>
      </c>
      <c r="M34" s="121">
        <f t="shared" si="0"/>
        <v>2.3988329190194908</v>
      </c>
      <c r="N34" s="122">
        <f t="shared" si="1"/>
        <v>2.3988329190194908E-2</v>
      </c>
      <c r="O34" s="123">
        <f t="shared" si="2"/>
        <v>0.68182443504299339</v>
      </c>
      <c r="P34" s="123">
        <f t="shared" si="3"/>
        <v>0.68204656279677045</v>
      </c>
      <c r="Q34" s="123">
        <f t="shared" si="4"/>
        <v>0.96364887008598699</v>
      </c>
      <c r="R34" s="122">
        <f t="shared" si="5"/>
        <v>0.97403490720427632</v>
      </c>
      <c r="S34" s="122">
        <f t="shared" si="6"/>
        <v>0.97435223256681502</v>
      </c>
      <c r="T34" s="124">
        <f t="shared" si="7"/>
        <v>1.0069538571031783E-7</v>
      </c>
      <c r="U34" s="125">
        <f t="shared" si="8"/>
        <v>0.27369615610384496</v>
      </c>
      <c r="V34" s="125">
        <f t="shared" si="9"/>
        <v>0.49862533614176352</v>
      </c>
      <c r="W34" s="125">
        <f t="shared" si="16"/>
        <v>5.0593136032530385E-2</v>
      </c>
      <c r="X34" s="125">
        <f t="shared" si="17"/>
        <v>-0.56273130194907195</v>
      </c>
      <c r="Y34" s="125">
        <f t="shared" si="18"/>
        <v>-0.30222565790804773</v>
      </c>
      <c r="Z34" s="126">
        <f t="shared" si="19"/>
        <v>6.7863190577228824E-2</v>
      </c>
      <c r="AA34" s="9">
        <f t="shared" si="10"/>
        <v>3.3268265141742264</v>
      </c>
      <c r="AB34" s="22">
        <f t="shared" si="11"/>
        <v>0.44722125564599036</v>
      </c>
      <c r="AC34" s="10">
        <f t="shared" si="12"/>
        <v>4.2342074179074469</v>
      </c>
      <c r="AD34" s="10"/>
      <c r="AE34" s="17">
        <f t="shared" si="13"/>
        <v>0.49862533614176352</v>
      </c>
      <c r="AF34" s="10"/>
      <c r="AG34" s="10"/>
      <c r="AI34" s="30">
        <f t="shared" si="14"/>
        <v>0.97403490720427632</v>
      </c>
      <c r="AJ34" s="31">
        <f t="shared" si="20"/>
        <v>0.94874400045244323</v>
      </c>
      <c r="AK34" s="31">
        <f t="shared" si="15"/>
        <v>0.97435223256681502</v>
      </c>
      <c r="AL34" s="31">
        <f t="shared" si="21"/>
        <v>0.94936227310793675</v>
      </c>
      <c r="AM34" s="31">
        <f t="shared" si="22"/>
        <v>0.94905308643249708</v>
      </c>
      <c r="AN34" s="31">
        <f t="shared" si="23"/>
        <v>3.948697555706675</v>
      </c>
      <c r="AO34" s="31">
        <f t="shared" si="24"/>
        <v>15.592212386443871</v>
      </c>
      <c r="AP34" s="31">
        <f t="shared" si="25"/>
        <v>3.906822716043481</v>
      </c>
      <c r="AQ34" s="31">
        <f t="shared" si="26"/>
        <v>15.263263734593362</v>
      </c>
      <c r="AR34" s="31">
        <f t="shared" si="27"/>
        <v>15.426861309420207</v>
      </c>
      <c r="AS34" s="32">
        <f t="shared" si="28"/>
        <v>-3.1732536253870069E-4</v>
      </c>
      <c r="AT34" s="33">
        <f t="shared" si="29"/>
        <v>-3.2578438430867307E-4</v>
      </c>
      <c r="AU34" s="34">
        <f t="shared" si="30"/>
        <v>-0.26050564404102422</v>
      </c>
      <c r="AV34" s="35">
        <f t="shared" si="31"/>
        <v>0.46293078621846484</v>
      </c>
      <c r="AW34" s="36">
        <f t="shared" si="32"/>
        <v>1.0069538571031783E-7</v>
      </c>
      <c r="AX34" s="36">
        <f t="shared" si="33"/>
        <v>0.94874400045244323</v>
      </c>
      <c r="AY34" s="37">
        <f t="shared" si="34"/>
        <v>6.7863190577228824E-2</v>
      </c>
      <c r="AZ34" s="37">
        <f t="shared" si="35"/>
        <v>15.592212386443871</v>
      </c>
      <c r="BA34" s="38">
        <f t="shared" si="36"/>
        <v>-1.2444131864262772E-6</v>
      </c>
      <c r="BB34" s="39">
        <f t="shared" si="37"/>
        <v>-1.2707592392245085E-3</v>
      </c>
      <c r="BC34" s="4"/>
      <c r="BD34" s="3"/>
    </row>
    <row r="35" spans="1:56" x14ac:dyDescent="0.25">
      <c r="A35" s="44"/>
      <c r="B35" s="80"/>
      <c r="C35" s="44"/>
      <c r="D35" s="44"/>
      <c r="E35" s="44"/>
      <c r="F35" s="44"/>
      <c r="G35" s="44"/>
      <c r="H35" s="44"/>
      <c r="I35" s="82"/>
      <c r="J35" s="44"/>
      <c r="L35" s="120">
        <v>0.4</v>
      </c>
      <c r="M35" s="121">
        <f t="shared" si="0"/>
        <v>2.5118864315095806</v>
      </c>
      <c r="N35" s="122">
        <f t="shared" si="1"/>
        <v>2.5118864315095805E-2</v>
      </c>
      <c r="O35" s="123">
        <f t="shared" si="2"/>
        <v>0.68062278647781238</v>
      </c>
      <c r="P35" s="123">
        <f t="shared" si="3"/>
        <v>0.68037831490992484</v>
      </c>
      <c r="Q35" s="123">
        <f t="shared" si="4"/>
        <v>0.96124557295562507</v>
      </c>
      <c r="R35" s="122">
        <f t="shared" si="5"/>
        <v>0.97231826639687491</v>
      </c>
      <c r="S35" s="122">
        <f t="shared" si="6"/>
        <v>0.97196902129989271</v>
      </c>
      <c r="T35" s="124">
        <f t="shared" si="7"/>
        <v>1.2197213776610495E-7</v>
      </c>
      <c r="U35" s="125">
        <f t="shared" si="8"/>
        <v>0.2633130099106285</v>
      </c>
      <c r="V35" s="125">
        <f t="shared" si="9"/>
        <v>0.47544205067964984</v>
      </c>
      <c r="W35" s="125">
        <f t="shared" si="16"/>
        <v>4.4998729937585115E-2</v>
      </c>
      <c r="X35" s="125">
        <f t="shared" si="17"/>
        <v>-0.57952768250877673</v>
      </c>
      <c r="Y35" s="125">
        <f t="shared" si="18"/>
        <v>-0.32290240954411031</v>
      </c>
      <c r="Z35" s="126">
        <f t="shared" si="19"/>
        <v>6.5856530724189552E-2</v>
      </c>
      <c r="AA35" s="9">
        <f t="shared" si="10"/>
        <v>3.2379727616286988</v>
      </c>
      <c r="AB35" s="22">
        <f t="shared" si="11"/>
        <v>0.47241320141112969</v>
      </c>
      <c r="AC35" s="10">
        <f t="shared" si="12"/>
        <v>4.1371345281264311</v>
      </c>
      <c r="AD35" s="10"/>
      <c r="AE35" s="17">
        <f t="shared" si="13"/>
        <v>0.47544205067964984</v>
      </c>
      <c r="AF35" s="10"/>
      <c r="AG35" s="10"/>
      <c r="AI35" s="30">
        <f t="shared" si="14"/>
        <v>0.97231826639687491</v>
      </c>
      <c r="AJ35" s="31">
        <f t="shared" si="20"/>
        <v>0.94540281116902425</v>
      </c>
      <c r="AK35" s="31">
        <f t="shared" si="15"/>
        <v>0.97196902129989271</v>
      </c>
      <c r="AL35" s="31">
        <f t="shared" si="21"/>
        <v>0.94472377836667132</v>
      </c>
      <c r="AM35" s="31">
        <f t="shared" si="22"/>
        <v>0.94506323378177881</v>
      </c>
      <c r="AN35" s="31">
        <f t="shared" si="23"/>
        <v>3.9319011751469701</v>
      </c>
      <c r="AO35" s="31">
        <f t="shared" si="24"/>
        <v>15.459846851122125</v>
      </c>
      <c r="AP35" s="31">
        <f t="shared" si="25"/>
        <v>3.8861459644074183</v>
      </c>
      <c r="AQ35" s="31">
        <f t="shared" si="26"/>
        <v>15.102130456680063</v>
      </c>
      <c r="AR35" s="31">
        <f t="shared" si="27"/>
        <v>15.279941884246183</v>
      </c>
      <c r="AS35" s="32">
        <f t="shared" si="28"/>
        <v>3.4924509698219808E-4</v>
      </c>
      <c r="AT35" s="33">
        <f t="shared" si="29"/>
        <v>3.5918804475040621E-4</v>
      </c>
      <c r="AU35" s="34">
        <f t="shared" si="30"/>
        <v>-0.25662527296466642</v>
      </c>
      <c r="AV35" s="35">
        <f t="shared" si="31"/>
        <v>0.44281797178994969</v>
      </c>
      <c r="AW35" s="36">
        <f t="shared" si="32"/>
        <v>1.2197213776610495E-7</v>
      </c>
      <c r="AX35" s="36">
        <f t="shared" si="33"/>
        <v>0.94540281116902425</v>
      </c>
      <c r="AY35" s="37">
        <f t="shared" si="34"/>
        <v>6.5856530724189552E-2</v>
      </c>
      <c r="AZ35" s="37">
        <f t="shared" si="35"/>
        <v>15.459846851122125</v>
      </c>
      <c r="BA35" s="38">
        <f t="shared" si="36"/>
        <v>1.369588615616463E-6</v>
      </c>
      <c r="BB35" s="39">
        <f t="shared" si="37"/>
        <v>-1.2518305998276411E-3</v>
      </c>
      <c r="BC35" s="4"/>
      <c r="BD35" s="3"/>
    </row>
    <row r="36" spans="1:56" x14ac:dyDescent="0.25">
      <c r="A36" s="44"/>
      <c r="B36" s="80"/>
      <c r="C36" s="44"/>
      <c r="D36" s="44"/>
      <c r="E36" s="44"/>
      <c r="F36" s="44"/>
      <c r="G36" s="44"/>
      <c r="H36" s="44"/>
      <c r="I36" s="44"/>
      <c r="J36" s="44"/>
      <c r="L36" s="120">
        <v>0.42</v>
      </c>
      <c r="M36" s="121">
        <f t="shared" si="0"/>
        <v>2.6302679918953822</v>
      </c>
      <c r="N36" s="122">
        <f t="shared" si="1"/>
        <v>2.6302679918953822E-2</v>
      </c>
      <c r="O36" s="123">
        <f t="shared" si="2"/>
        <v>0.67934839672430669</v>
      </c>
      <c r="P36" s="123">
        <f t="shared" si="3"/>
        <v>0.67860588337679961</v>
      </c>
      <c r="Q36" s="123">
        <f t="shared" si="4"/>
        <v>0.95869679344861347</v>
      </c>
      <c r="R36" s="122">
        <f t="shared" si="5"/>
        <v>0.97049770960615245</v>
      </c>
      <c r="S36" s="122">
        <f t="shared" si="6"/>
        <v>0.96943697625257097</v>
      </c>
      <c r="T36" s="124">
        <f t="shared" si="7"/>
        <v>1.1251552474002085E-6</v>
      </c>
      <c r="U36" s="125">
        <f t="shared" si="8"/>
        <v>0.2529982316043155</v>
      </c>
      <c r="V36" s="125">
        <f t="shared" si="9"/>
        <v>0.45248296248207759</v>
      </c>
      <c r="W36" s="125">
        <f t="shared" si="16"/>
        <v>3.9794157853373167E-2</v>
      </c>
      <c r="X36" s="125">
        <f t="shared" si="17"/>
        <v>-0.5968825144256511</v>
      </c>
      <c r="Y36" s="125">
        <f t="shared" si="18"/>
        <v>-0.34439776881086992</v>
      </c>
      <c r="Z36" s="126">
        <f t="shared" si="19"/>
        <v>6.374854676816076E-2</v>
      </c>
      <c r="AA36" s="9">
        <f t="shared" si="10"/>
        <v>3.1514921383424754</v>
      </c>
      <c r="AB36" s="22">
        <f t="shared" si="11"/>
        <v>0.49797400784691254</v>
      </c>
      <c r="AC36" s="10">
        <f t="shared" si="12"/>
        <v>4.0386402963196852</v>
      </c>
      <c r="AD36" s="10"/>
      <c r="AE36" s="17">
        <f t="shared" si="13"/>
        <v>0.45248296248207759</v>
      </c>
      <c r="AF36" s="10"/>
      <c r="AG36" s="10"/>
      <c r="AI36" s="30">
        <f t="shared" si="14"/>
        <v>0.97049770960615245</v>
      </c>
      <c r="AJ36" s="31">
        <f t="shared" si="20"/>
        <v>0.94186580435078782</v>
      </c>
      <c r="AK36" s="31">
        <f t="shared" si="15"/>
        <v>0.96943697625257097</v>
      </c>
      <c r="AL36" s="31">
        <f t="shared" si="21"/>
        <v>0.93980805092572783</v>
      </c>
      <c r="AM36" s="31">
        <f t="shared" si="22"/>
        <v>0.94083636506063417</v>
      </c>
      <c r="AN36" s="31">
        <f t="shared" si="23"/>
        <v>3.9145463432300955</v>
      </c>
      <c r="AO36" s="31">
        <f t="shared" si="24"/>
        <v>15.323673073296114</v>
      </c>
      <c r="AP36" s="31">
        <f t="shared" si="25"/>
        <v>3.8646506051406586</v>
      </c>
      <c r="AQ36" s="31">
        <f t="shared" si="26"/>
        <v>14.935524299814059</v>
      </c>
      <c r="AR36" s="31">
        <f t="shared" si="27"/>
        <v>15.128353894215341</v>
      </c>
      <c r="AS36" s="32">
        <f t="shared" si="28"/>
        <v>1.0607333535814778E-3</v>
      </c>
      <c r="AT36" s="33">
        <f t="shared" si="29"/>
        <v>1.0929787294520713E-3</v>
      </c>
      <c r="AU36" s="34">
        <f t="shared" si="30"/>
        <v>-0.25248474561478118</v>
      </c>
      <c r="AV36" s="35">
        <f t="shared" si="31"/>
        <v>0.42300576665029982</v>
      </c>
      <c r="AW36" s="36">
        <f t="shared" si="32"/>
        <v>1.1251552474002085E-6</v>
      </c>
      <c r="AX36" s="36">
        <f t="shared" si="33"/>
        <v>0.94186580435078782</v>
      </c>
      <c r="AY36" s="37">
        <f t="shared" si="34"/>
        <v>6.374854676816076E-2</v>
      </c>
      <c r="AZ36" s="37">
        <f t="shared" si="35"/>
        <v>15.323673073296114</v>
      </c>
      <c r="BA36" s="38">
        <f t="shared" si="36"/>
        <v>4.1597386414959912E-6</v>
      </c>
      <c r="BB36" s="39">
        <f t="shared" si="37"/>
        <v>-1.2316329054379569E-3</v>
      </c>
      <c r="BC36" s="4"/>
      <c r="BD36" s="3"/>
    </row>
    <row r="37" spans="1:56" x14ac:dyDescent="0.25">
      <c r="A37" s="44"/>
      <c r="B37" s="80"/>
      <c r="C37" s="44"/>
      <c r="D37" s="44"/>
      <c r="E37" s="44"/>
      <c r="F37" s="44"/>
      <c r="G37" s="44"/>
      <c r="H37" s="44"/>
      <c r="I37" s="44"/>
      <c r="J37" s="44"/>
      <c r="L37" s="120">
        <v>0.44</v>
      </c>
      <c r="M37" s="121">
        <f t="shared" si="0"/>
        <v>2.7542287033381663</v>
      </c>
      <c r="N37" s="122">
        <f t="shared" si="1"/>
        <v>2.7542287033381664E-2</v>
      </c>
      <c r="O37" s="123">
        <f t="shared" si="2"/>
        <v>0.67799773960949605</v>
      </c>
      <c r="P37" s="123">
        <f t="shared" si="3"/>
        <v>0.67672716416946788</v>
      </c>
      <c r="Q37" s="123">
        <f t="shared" si="4"/>
        <v>0.95599547921899231</v>
      </c>
      <c r="R37" s="122">
        <f t="shared" si="5"/>
        <v>0.96856819944213723</v>
      </c>
      <c r="S37" s="122">
        <f t="shared" si="6"/>
        <v>0.96675309167066847</v>
      </c>
      <c r="T37" s="124">
        <f t="shared" si="7"/>
        <v>3.294616222046289E-6</v>
      </c>
      <c r="U37" s="125">
        <f t="shared" si="8"/>
        <v>0.2427649911031467</v>
      </c>
      <c r="V37" s="125">
        <f t="shared" si="9"/>
        <v>0.42982143657224137</v>
      </c>
      <c r="W37" s="125">
        <f t="shared" si="16"/>
        <v>3.4990113791532385E-2</v>
      </c>
      <c r="X37" s="125">
        <f t="shared" si="17"/>
        <v>-0.61481394225475927</v>
      </c>
      <c r="Y37" s="125">
        <f t="shared" si="18"/>
        <v>-0.36671192864709506</v>
      </c>
      <c r="Z37" s="126">
        <f t="shared" si="19"/>
        <v>6.1554609156177595E-2</v>
      </c>
      <c r="AA37" s="9">
        <f t="shared" si="10"/>
        <v>3.0673212621587043</v>
      </c>
      <c r="AB37" s="22">
        <f t="shared" si="11"/>
        <v>0.52384843883944165</v>
      </c>
      <c r="AC37" s="10">
        <f t="shared" si="12"/>
        <v>3.9389375654825955</v>
      </c>
      <c r="AD37" s="10"/>
      <c r="AE37" s="17">
        <f t="shared" si="13"/>
        <v>0.42982143657224137</v>
      </c>
      <c r="AF37" s="10"/>
      <c r="AG37" s="10"/>
      <c r="AI37" s="30">
        <f t="shared" si="14"/>
        <v>0.96856819944213723</v>
      </c>
      <c r="AJ37" s="31">
        <f t="shared" si="20"/>
        <v>0.93812435697058372</v>
      </c>
      <c r="AK37" s="31">
        <f t="shared" si="15"/>
        <v>0.96675309167066847</v>
      </c>
      <c r="AL37" s="31">
        <f t="shared" si="21"/>
        <v>0.93461154025479587</v>
      </c>
      <c r="AM37" s="31">
        <f t="shared" si="22"/>
        <v>0.93636630130457876</v>
      </c>
      <c r="AN37" s="31">
        <f t="shared" si="23"/>
        <v>3.8966149154009875</v>
      </c>
      <c r="AO37" s="31">
        <f t="shared" si="24"/>
        <v>15.183607798925445</v>
      </c>
      <c r="AP37" s="31">
        <f t="shared" si="25"/>
        <v>3.8423364453044333</v>
      </c>
      <c r="AQ37" s="31">
        <f t="shared" si="26"/>
        <v>14.763549358914709</v>
      </c>
      <c r="AR37" s="31">
        <f t="shared" si="27"/>
        <v>14.972105502762066</v>
      </c>
      <c r="AS37" s="32">
        <f t="shared" si="28"/>
        <v>1.8151077714687602E-3</v>
      </c>
      <c r="AT37" s="33">
        <f t="shared" si="29"/>
        <v>1.8740113215715748E-3</v>
      </c>
      <c r="AU37" s="34">
        <f t="shared" si="30"/>
        <v>-0.24810201360766421</v>
      </c>
      <c r="AV37" s="35">
        <f t="shared" si="31"/>
        <v>0.40353999243702682</v>
      </c>
      <c r="AW37" s="36">
        <f t="shared" si="32"/>
        <v>3.294616222046289E-6</v>
      </c>
      <c r="AX37" s="36">
        <f t="shared" si="33"/>
        <v>0.93812435697058372</v>
      </c>
      <c r="AY37" s="37">
        <f t="shared" si="34"/>
        <v>6.1554609156177595E-2</v>
      </c>
      <c r="AZ37" s="37">
        <f t="shared" si="35"/>
        <v>15.183607798925445</v>
      </c>
      <c r="BA37" s="38">
        <f t="shared" si="36"/>
        <v>7.1180696920343542E-6</v>
      </c>
      <c r="BB37" s="39">
        <f t="shared" si="37"/>
        <v>-1.2102537249154351E-3</v>
      </c>
      <c r="BC37" s="4"/>
      <c r="BD37" s="3"/>
    </row>
    <row r="38" spans="1:56" x14ac:dyDescent="0.25">
      <c r="A38" s="44"/>
      <c r="B38" s="80"/>
      <c r="C38" s="44"/>
      <c r="D38" s="44"/>
      <c r="E38" s="44"/>
      <c r="F38" s="44"/>
      <c r="G38" s="44"/>
      <c r="H38" s="44"/>
      <c r="I38" s="44"/>
      <c r="J38" s="44"/>
      <c r="L38" s="120">
        <v>0.46</v>
      </c>
      <c r="M38" s="121">
        <f t="shared" si="0"/>
        <v>2.8840315031266059</v>
      </c>
      <c r="N38" s="122">
        <f t="shared" si="1"/>
        <v>2.8840315031266061E-2</v>
      </c>
      <c r="O38" s="123">
        <f t="shared" si="2"/>
        <v>0.67656723007648911</v>
      </c>
      <c r="P38" s="123">
        <f t="shared" si="3"/>
        <v>0.67474031479441998</v>
      </c>
      <c r="Q38" s="123">
        <f t="shared" si="4"/>
        <v>0.95313446015297842</v>
      </c>
      <c r="R38" s="122">
        <f t="shared" si="5"/>
        <v>0.96652461439498449</v>
      </c>
      <c r="S38" s="122">
        <f t="shared" si="6"/>
        <v>0.96391473542060002</v>
      </c>
      <c r="T38" s="124">
        <f t="shared" si="7"/>
        <v>6.8114682609341431E-6</v>
      </c>
      <c r="U38" s="125">
        <f t="shared" si="8"/>
        <v>0.23262673829171662</v>
      </c>
      <c r="V38" s="125">
        <f t="shared" si="9"/>
        <v>0.4075265652027168</v>
      </c>
      <c r="W38" s="125">
        <f t="shared" si="16"/>
        <v>3.0589949453497821E-2</v>
      </c>
      <c r="X38" s="125">
        <f t="shared" si="17"/>
        <v>-0.63334036860516418</v>
      </c>
      <c r="Y38" s="125">
        <f t="shared" si="18"/>
        <v>-0.38984407589354936</v>
      </c>
      <c r="Z38" s="126">
        <f t="shared" si="19"/>
        <v>5.929044456430041E-2</v>
      </c>
      <c r="AA38" s="9">
        <f t="shared" si="10"/>
        <v>2.9853984437477301</v>
      </c>
      <c r="AB38" s="22">
        <f t="shared" si="11"/>
        <v>0.549980738080733</v>
      </c>
      <c r="AC38" s="10">
        <f t="shared" si="12"/>
        <v>3.838241183090223</v>
      </c>
      <c r="AD38" s="10"/>
      <c r="AE38" s="17">
        <f t="shared" si="13"/>
        <v>0.4075265652027168</v>
      </c>
      <c r="AF38" s="10"/>
      <c r="AG38" s="10"/>
      <c r="AI38" s="30">
        <f t="shared" si="14"/>
        <v>0.96652461439498449</v>
      </c>
      <c r="AJ38" s="31">
        <f t="shared" si="20"/>
        <v>0.93416983023137345</v>
      </c>
      <c r="AK38" s="31">
        <f t="shared" si="15"/>
        <v>0.96391473542060002</v>
      </c>
      <c r="AL38" s="31">
        <f t="shared" si="21"/>
        <v>0.92913161716096537</v>
      </c>
      <c r="AM38" s="31">
        <f t="shared" si="22"/>
        <v>0.93164731796203892</v>
      </c>
      <c r="AN38" s="31">
        <f t="shared" si="23"/>
        <v>3.8780884890505827</v>
      </c>
      <c r="AO38" s="31">
        <f t="shared" si="24"/>
        <v>15.039570328906631</v>
      </c>
      <c r="AP38" s="31">
        <f t="shared" si="25"/>
        <v>3.8192042980579792</v>
      </c>
      <c r="AQ38" s="31">
        <f t="shared" si="26"/>
        <v>14.586321470304542</v>
      </c>
      <c r="AR38" s="31">
        <f t="shared" si="27"/>
        <v>14.811212225631159</v>
      </c>
      <c r="AS38" s="32">
        <f t="shared" si="28"/>
        <v>2.6098789743844719E-3</v>
      </c>
      <c r="AT38" s="33">
        <f t="shared" si="29"/>
        <v>2.7002716076901757E-3</v>
      </c>
      <c r="AU38" s="34">
        <f t="shared" si="30"/>
        <v>-0.24349629271161483</v>
      </c>
      <c r="AV38" s="35">
        <f t="shared" si="31"/>
        <v>0.38446355985151931</v>
      </c>
      <c r="AW38" s="36">
        <f t="shared" si="32"/>
        <v>6.8114682609341431E-6</v>
      </c>
      <c r="AX38" s="36">
        <f t="shared" si="33"/>
        <v>0.93416983023137345</v>
      </c>
      <c r="AY38" s="37">
        <f t="shared" si="34"/>
        <v>5.929044456430041E-2</v>
      </c>
      <c r="AZ38" s="37">
        <f t="shared" si="35"/>
        <v>15.039570328906631</v>
      </c>
      <c r="BA38" s="38">
        <f t="shared" si="36"/>
        <v>1.0234819507390085E-5</v>
      </c>
      <c r="BB38" s="39">
        <f t="shared" si="37"/>
        <v>-1.1877867937151942E-3</v>
      </c>
      <c r="BC38" s="4"/>
      <c r="BD38" s="3"/>
    </row>
    <row r="39" spans="1:56" x14ac:dyDescent="0.25">
      <c r="A39" s="44"/>
      <c r="B39" s="80"/>
      <c r="C39" s="44"/>
      <c r="D39" s="44"/>
      <c r="E39" s="44"/>
      <c r="F39" s="44"/>
      <c r="G39" s="44"/>
      <c r="H39" s="44"/>
      <c r="I39" s="44"/>
      <c r="J39" s="44"/>
      <c r="L39" s="120">
        <v>0.48</v>
      </c>
      <c r="M39" s="121">
        <f t="shared" si="0"/>
        <v>3.0199517204020165</v>
      </c>
      <c r="N39" s="122">
        <f t="shared" si="1"/>
        <v>3.0199517204020164E-2</v>
      </c>
      <c r="O39" s="123">
        <f t="shared" si="2"/>
        <v>0.67505323845637133</v>
      </c>
      <c r="P39" s="123">
        <f t="shared" si="3"/>
        <v>0.67264376545434978</v>
      </c>
      <c r="Q39" s="123">
        <f t="shared" si="4"/>
        <v>0.95010647691274275</v>
      </c>
      <c r="R39" s="122">
        <f t="shared" si="5"/>
        <v>0.96436176922338768</v>
      </c>
      <c r="S39" s="122">
        <f t="shared" si="6"/>
        <v>0.96091966493478542</v>
      </c>
      <c r="T39" s="124">
        <f t="shared" si="7"/>
        <v>1.1848081933614033E-5</v>
      </c>
      <c r="U39" s="125">
        <f t="shared" si="8"/>
        <v>0.22259714494149496</v>
      </c>
      <c r="V39" s="125">
        <f t="shared" si="9"/>
        <v>0.38566262884413044</v>
      </c>
      <c r="W39" s="125">
        <f t="shared" si="16"/>
        <v>2.659035204040067E-2</v>
      </c>
      <c r="X39" s="125">
        <f t="shared" si="17"/>
        <v>-0.65248041028031323</v>
      </c>
      <c r="Y39" s="125">
        <f t="shared" si="18"/>
        <v>-0.41379244273392757</v>
      </c>
      <c r="Z39" s="126">
        <f t="shared" si="19"/>
        <v>5.6971945851424455E-2</v>
      </c>
      <c r="AA39" s="9">
        <f t="shared" si="10"/>
        <v>2.9056636413946793</v>
      </c>
      <c r="AB39" s="22">
        <f t="shared" si="11"/>
        <v>0.57631501585394584</v>
      </c>
      <c r="AC39" s="10">
        <f t="shared" si="12"/>
        <v>3.7367665106860293</v>
      </c>
      <c r="AD39" s="10"/>
      <c r="AE39" s="17">
        <f t="shared" si="13"/>
        <v>0.38566262884413044</v>
      </c>
      <c r="AF39" s="10"/>
      <c r="AG39" s="10"/>
      <c r="AI39" s="30">
        <f t="shared" si="14"/>
        <v>0.96436176922338768</v>
      </c>
      <c r="AJ39" s="31">
        <f t="shared" si="20"/>
        <v>0.9299936219396624</v>
      </c>
      <c r="AK39" s="31">
        <f t="shared" si="15"/>
        <v>0.96091966493478542</v>
      </c>
      <c r="AL39" s="31">
        <f t="shared" si="21"/>
        <v>0.92336660245838031</v>
      </c>
      <c r="AM39" s="31">
        <f t="shared" si="22"/>
        <v>0.92667418815805458</v>
      </c>
      <c r="AN39" s="31">
        <f t="shared" si="23"/>
        <v>3.8589484473754334</v>
      </c>
      <c r="AO39" s="31">
        <f t="shared" si="24"/>
        <v>14.891483119501268</v>
      </c>
      <c r="AP39" s="31">
        <f t="shared" si="25"/>
        <v>3.7952559312176009</v>
      </c>
      <c r="AQ39" s="31">
        <f t="shared" si="26"/>
        <v>14.403967583442379</v>
      </c>
      <c r="AR39" s="31">
        <f t="shared" si="27"/>
        <v>14.645696983164566</v>
      </c>
      <c r="AS39" s="32">
        <f t="shared" si="28"/>
        <v>3.4421042886022546E-3</v>
      </c>
      <c r="AT39" s="33">
        <f t="shared" si="29"/>
        <v>3.5693081149144094E-3</v>
      </c>
      <c r="AU39" s="34">
        <f t="shared" si="30"/>
        <v>-0.23868796754638566</v>
      </c>
      <c r="AV39" s="35">
        <f t="shared" si="31"/>
        <v>0.36581629698865981</v>
      </c>
      <c r="AW39" s="36">
        <f t="shared" si="32"/>
        <v>1.1848081933614033E-5</v>
      </c>
      <c r="AX39" s="36">
        <f t="shared" si="33"/>
        <v>0.9299936219396624</v>
      </c>
      <c r="AY39" s="37">
        <f t="shared" si="34"/>
        <v>5.6971945851424455E-2</v>
      </c>
      <c r="AZ39" s="37">
        <f t="shared" si="35"/>
        <v>14.891483119501268</v>
      </c>
      <c r="BA39" s="38">
        <f t="shared" si="36"/>
        <v>1.3498448190597078E-5</v>
      </c>
      <c r="BB39" s="39">
        <f t="shared" si="37"/>
        <v>-1.1643315490067593E-3</v>
      </c>
      <c r="BC39" s="4"/>
      <c r="BD39" s="3"/>
    </row>
    <row r="40" spans="1:56" x14ac:dyDescent="0.25">
      <c r="A40" s="44"/>
      <c r="B40" s="136"/>
      <c r="C40" s="136"/>
      <c r="D40" s="81"/>
      <c r="E40" s="44"/>
      <c r="F40" s="44"/>
      <c r="G40" s="44"/>
      <c r="H40" s="44"/>
      <c r="I40" s="44"/>
      <c r="J40" s="44"/>
      <c r="L40" s="120">
        <v>0.5</v>
      </c>
      <c r="M40" s="121">
        <f t="shared" si="0"/>
        <v>3.1622776601683795</v>
      </c>
      <c r="N40" s="122">
        <f t="shared" si="1"/>
        <v>3.1622776601683798E-2</v>
      </c>
      <c r="O40" s="123">
        <f t="shared" si="2"/>
        <v>0.67345210680744927</v>
      </c>
      <c r="P40" s="123">
        <f t="shared" si="3"/>
        <v>0.67043622833652239</v>
      </c>
      <c r="Q40" s="123">
        <f t="shared" si="4"/>
        <v>0.94690421361489863</v>
      </c>
      <c r="R40" s="122">
        <f t="shared" si="5"/>
        <v>0.96207443829635619</v>
      </c>
      <c r="S40" s="122">
        <f t="shared" si="6"/>
        <v>0.95776604048074632</v>
      </c>
      <c r="T40" s="124">
        <f t="shared" si="7"/>
        <v>1.8562291737551959E-5</v>
      </c>
      <c r="U40" s="125">
        <f t="shared" si="8"/>
        <v>0.21269003928017377</v>
      </c>
      <c r="V40" s="125">
        <f t="shared" si="9"/>
        <v>0.36428865094397206</v>
      </c>
      <c r="W40" s="125">
        <f t="shared" si="16"/>
        <v>2.2982139058391117E-2</v>
      </c>
      <c r="X40" s="125">
        <f t="shared" si="17"/>
        <v>-0.67225284854085299</v>
      </c>
      <c r="Y40" s="125">
        <f t="shared" si="18"/>
        <v>-0.43855435856643826</v>
      </c>
      <c r="Z40" s="126">
        <f t="shared" si="19"/>
        <v>5.4614984216321619E-2</v>
      </c>
      <c r="AA40" s="9">
        <f t="shared" si="10"/>
        <v>2.8280584169944842</v>
      </c>
      <c r="AB40" s="22">
        <f t="shared" si="11"/>
        <v>0.60279561992838271</v>
      </c>
      <c r="AC40" s="10">
        <f t="shared" si="12"/>
        <v>3.6347279947009068</v>
      </c>
      <c r="AD40" s="10"/>
      <c r="AE40" s="17">
        <f t="shared" si="13"/>
        <v>0.36428865094397206</v>
      </c>
      <c r="AF40" s="10"/>
      <c r="AG40" s="10"/>
      <c r="AI40" s="30">
        <f t="shared" si="14"/>
        <v>0.96207443829635619</v>
      </c>
      <c r="AJ40" s="31">
        <f t="shared" si="20"/>
        <v>0.92558722482324929</v>
      </c>
      <c r="AK40" s="31">
        <f t="shared" si="15"/>
        <v>0.95776604048074632</v>
      </c>
      <c r="AL40" s="31">
        <f t="shared" si="21"/>
        <v>0.91731578829816662</v>
      </c>
      <c r="AM40" s="31">
        <f t="shared" si="22"/>
        <v>0.92144222541483911</v>
      </c>
      <c r="AN40" s="31">
        <f t="shared" si="23"/>
        <v>3.8391760091148939</v>
      </c>
      <c r="AO40" s="31">
        <f t="shared" si="24"/>
        <v>14.739272428963364</v>
      </c>
      <c r="AP40" s="31">
        <f t="shared" si="25"/>
        <v>3.7704940153850903</v>
      </c>
      <c r="AQ40" s="31">
        <f t="shared" si="26"/>
        <v>14.216625120054783</v>
      </c>
      <c r="AR40" s="31">
        <f t="shared" si="27"/>
        <v>14.475590166377723</v>
      </c>
      <c r="AS40" s="32">
        <f t="shared" si="28"/>
        <v>4.3083978156098768E-3</v>
      </c>
      <c r="AT40" s="33">
        <f t="shared" si="29"/>
        <v>4.4782374877761003E-3</v>
      </c>
      <c r="AU40" s="34">
        <f t="shared" si="30"/>
        <v>-0.23369848997441472</v>
      </c>
      <c r="AV40" s="35">
        <f t="shared" si="31"/>
        <v>0.34763480806613911</v>
      </c>
      <c r="AW40" s="36">
        <f t="shared" si="32"/>
        <v>1.8562291737551959E-5</v>
      </c>
      <c r="AX40" s="36">
        <f t="shared" si="33"/>
        <v>0.92558722482324929</v>
      </c>
      <c r="AY40" s="37">
        <f t="shared" si="34"/>
        <v>5.4614984216321619E-2</v>
      </c>
      <c r="AZ40" s="37">
        <f t="shared" si="35"/>
        <v>14.739272428963364</v>
      </c>
      <c r="BA40" s="38">
        <f t="shared" si="36"/>
        <v>1.6895677708274028E-5</v>
      </c>
      <c r="BB40" s="39">
        <f t="shared" si="37"/>
        <v>-1.1399926340215352E-3</v>
      </c>
      <c r="BC40" s="4"/>
      <c r="BD40" s="3"/>
    </row>
    <row r="41" spans="1:56" x14ac:dyDescent="0.25">
      <c r="A41" s="44"/>
      <c r="B41" s="44"/>
      <c r="C41" s="44"/>
      <c r="D41" s="45"/>
      <c r="E41" s="44"/>
      <c r="F41" s="44"/>
      <c r="G41" s="44"/>
      <c r="H41" s="44"/>
      <c r="I41" s="44"/>
      <c r="J41" s="44"/>
      <c r="L41" s="120">
        <v>0.52</v>
      </c>
      <c r="M41" s="121">
        <f t="shared" si="0"/>
        <v>3.3113112148259116</v>
      </c>
      <c r="N41" s="122">
        <f t="shared" si="1"/>
        <v>3.3113112148259113E-2</v>
      </c>
      <c r="O41" s="123">
        <f t="shared" si="2"/>
        <v>0.67176016738974531</v>
      </c>
      <c r="P41" s="123">
        <f t="shared" si="3"/>
        <v>0.66811670499099129</v>
      </c>
      <c r="Q41" s="123">
        <f t="shared" si="4"/>
        <v>0.94352033477949093</v>
      </c>
      <c r="R41" s="122">
        <f t="shared" si="5"/>
        <v>0.95965738198535055</v>
      </c>
      <c r="S41" s="122">
        <f t="shared" si="6"/>
        <v>0.95445243570141625</v>
      </c>
      <c r="T41" s="124">
        <f t="shared" si="7"/>
        <v>2.7091465818641569E-5</v>
      </c>
      <c r="U41" s="125">
        <f t="shared" si="8"/>
        <v>0.20291933328356668</v>
      </c>
      <c r="V41" s="125">
        <f t="shared" si="9"/>
        <v>0.34345804860520368</v>
      </c>
      <c r="W41" s="125">
        <f t="shared" si="16"/>
        <v>1.9751130504256129E-2</v>
      </c>
      <c r="X41" s="125">
        <f t="shared" si="17"/>
        <v>-0.69267657328023791</v>
      </c>
      <c r="Y41" s="125">
        <f t="shared" si="18"/>
        <v>-0.46412630189965914</v>
      </c>
      <c r="Z41" s="126">
        <f t="shared" si="19"/>
        <v>5.2235226548136199E-2</v>
      </c>
      <c r="AA41" s="9">
        <f t="shared" si="10"/>
        <v>2.7525258932222645</v>
      </c>
      <c r="AB41" s="22">
        <f t="shared" si="11"/>
        <v>0.62936748725487923</v>
      </c>
      <c r="AC41" s="10">
        <f t="shared" si="12"/>
        <v>3.5323378112546506</v>
      </c>
      <c r="AD41" s="10"/>
      <c r="AE41" s="17">
        <f t="shared" si="13"/>
        <v>0.34345804860520368</v>
      </c>
      <c r="AF41" s="10"/>
      <c r="AG41" s="10"/>
      <c r="AI41" s="30">
        <f t="shared" si="14"/>
        <v>0.95965738198535055</v>
      </c>
      <c r="AJ41" s="31">
        <f t="shared" si="20"/>
        <v>0.92094229079897705</v>
      </c>
      <c r="AK41" s="31">
        <f t="shared" si="15"/>
        <v>0.95445243570141625</v>
      </c>
      <c r="AL41" s="31">
        <f t="shared" si="21"/>
        <v>0.9109794520163661</v>
      </c>
      <c r="AM41" s="31">
        <f t="shared" si="22"/>
        <v>0.91594732567476222</v>
      </c>
      <c r="AN41" s="31">
        <f t="shared" si="23"/>
        <v>3.8187522843755088</v>
      </c>
      <c r="AO41" s="31">
        <f t="shared" si="24"/>
        <v>14.582869009423167</v>
      </c>
      <c r="AP41" s="31">
        <f t="shared" si="25"/>
        <v>3.7449220720518692</v>
      </c>
      <c r="AQ41" s="31">
        <f t="shared" si="26"/>
        <v>14.024441325741266</v>
      </c>
      <c r="AR41" s="31">
        <f t="shared" si="27"/>
        <v>14.30092971745634</v>
      </c>
      <c r="AS41" s="32">
        <f t="shared" si="28"/>
        <v>5.2049462839343086E-3</v>
      </c>
      <c r="AT41" s="33">
        <f t="shared" si="29"/>
        <v>5.4237547500194851E-3</v>
      </c>
      <c r="AU41" s="34">
        <f t="shared" si="30"/>
        <v>-0.22855027138057876</v>
      </c>
      <c r="AV41" s="35">
        <f t="shared" si="31"/>
        <v>0.32995236189128863</v>
      </c>
      <c r="AW41" s="36">
        <f t="shared" si="32"/>
        <v>2.7091465818641569E-5</v>
      </c>
      <c r="AX41" s="36">
        <f t="shared" si="33"/>
        <v>0.92094229079897705</v>
      </c>
      <c r="AY41" s="37">
        <f t="shared" si="34"/>
        <v>5.2235226548136199E-2</v>
      </c>
      <c r="AZ41" s="37">
        <f t="shared" si="35"/>
        <v>14.582869009423167</v>
      </c>
      <c r="BA41" s="38">
        <f t="shared" si="36"/>
        <v>2.0411554054644349E-5</v>
      </c>
      <c r="BB41" s="39">
        <f t="shared" si="37"/>
        <v>-1.1148793725881891E-3</v>
      </c>
      <c r="BC41" s="4"/>
      <c r="BD41" s="3"/>
    </row>
    <row r="42" spans="1:56" x14ac:dyDescent="0.25">
      <c r="A42" s="44"/>
      <c r="B42" s="44"/>
      <c r="C42" s="44"/>
      <c r="D42" s="82"/>
      <c r="E42" s="44"/>
      <c r="F42" s="44"/>
      <c r="G42" s="44"/>
      <c r="H42" s="44"/>
      <c r="I42" s="44"/>
      <c r="J42" s="44"/>
      <c r="L42" s="120">
        <v>0.54</v>
      </c>
      <c r="M42" s="121">
        <f t="shared" si="0"/>
        <v>3.4673685045253171</v>
      </c>
      <c r="N42" s="122">
        <f t="shared" si="1"/>
        <v>3.4673685045253172E-2</v>
      </c>
      <c r="O42" s="123">
        <f t="shared" si="2"/>
        <v>0.66997376331459169</v>
      </c>
      <c r="P42" s="123">
        <f t="shared" si="3"/>
        <v>0.66568449178374356</v>
      </c>
      <c r="Q42" s="123">
        <f t="shared" si="4"/>
        <v>0.93994752662918346</v>
      </c>
      <c r="R42" s="122">
        <f t="shared" si="5"/>
        <v>0.9571053761637025</v>
      </c>
      <c r="S42" s="122">
        <f t="shared" si="6"/>
        <v>0.95097784540534802</v>
      </c>
      <c r="T42" s="124">
        <f t="shared" si="7"/>
        <v>3.754663319458026E-5</v>
      </c>
      <c r="U42" s="125">
        <f t="shared" si="8"/>
        <v>0.19329894291764357</v>
      </c>
      <c r="V42" s="125">
        <f t="shared" si="9"/>
        <v>0.32321837915857726</v>
      </c>
      <c r="W42" s="125">
        <f t="shared" si="16"/>
        <v>1.6879059913162034E-2</v>
      </c>
      <c r="X42" s="125">
        <f t="shared" si="17"/>
        <v>-0.71377052096518523</v>
      </c>
      <c r="Y42" s="125">
        <f t="shared" si="18"/>
        <v>-0.49050395191908319</v>
      </c>
      <c r="Z42" s="126">
        <f t="shared" si="19"/>
        <v>4.9847960853617847E-2</v>
      </c>
      <c r="AA42" s="9">
        <f t="shared" si="10"/>
        <v>2.6790107118476056</v>
      </c>
      <c r="AB42" s="22">
        <f t="shared" si="11"/>
        <v>0.65597647365591005</v>
      </c>
      <c r="AC42" s="10">
        <f t="shared" si="12"/>
        <v>3.4298045957510603</v>
      </c>
      <c r="AD42" s="10"/>
      <c r="AE42" s="17">
        <f t="shared" si="13"/>
        <v>0.32321837915857726</v>
      </c>
      <c r="AF42" s="10"/>
      <c r="AG42" s="10"/>
      <c r="AI42" s="30">
        <f t="shared" si="14"/>
        <v>0.9571053761637025</v>
      </c>
      <c r="AJ42" s="31">
        <f t="shared" si="20"/>
        <v>0.91605070108146247</v>
      </c>
      <c r="AK42" s="31">
        <f t="shared" si="15"/>
        <v>0.95097784540534802</v>
      </c>
      <c r="AL42" s="31">
        <f t="shared" si="21"/>
        <v>0.90435886245179797</v>
      </c>
      <c r="AM42" s="31">
        <f t="shared" si="22"/>
        <v>0.91018600845003295</v>
      </c>
      <c r="AN42" s="31">
        <f t="shared" si="23"/>
        <v>3.7976583366905619</v>
      </c>
      <c r="AO42" s="31">
        <f t="shared" si="24"/>
        <v>14.422208842235325</v>
      </c>
      <c r="AP42" s="31">
        <f t="shared" si="25"/>
        <v>3.7185444220324455</v>
      </c>
      <c r="AQ42" s="31">
        <f t="shared" si="26"/>
        <v>13.827572618628615</v>
      </c>
      <c r="AR42" s="31">
        <f t="shared" si="27"/>
        <v>14.121761224685704</v>
      </c>
      <c r="AS42" s="32">
        <f t="shared" si="28"/>
        <v>6.1275307583544825E-3</v>
      </c>
      <c r="AT42" s="33">
        <f t="shared" si="29"/>
        <v>6.4021485104545422E-3</v>
      </c>
      <c r="AU42" s="34">
        <f t="shared" si="30"/>
        <v>-0.22326656904610204</v>
      </c>
      <c r="AV42" s="35">
        <f t="shared" si="31"/>
        <v>0.31279880926462644</v>
      </c>
      <c r="AW42" s="36">
        <f t="shared" si="32"/>
        <v>3.754663319458026E-5</v>
      </c>
      <c r="AX42" s="36">
        <f t="shared" si="33"/>
        <v>0.91605070108146247</v>
      </c>
      <c r="AY42" s="37">
        <f t="shared" si="34"/>
        <v>4.9847960853617847E-2</v>
      </c>
      <c r="AZ42" s="37">
        <f t="shared" si="35"/>
        <v>14.422208842235325</v>
      </c>
      <c r="BA42" s="38">
        <f t="shared" si="36"/>
        <v>2.4029532385703854E-5</v>
      </c>
      <c r="BB42" s="39">
        <f t="shared" si="37"/>
        <v>-1.0891052148590344E-3</v>
      </c>
      <c r="BC42" s="21"/>
      <c r="BD42" s="3"/>
    </row>
    <row r="43" spans="1:56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L43" s="120">
        <v>0.56000000000000005</v>
      </c>
      <c r="M43" s="121">
        <f t="shared" si="0"/>
        <v>3.630780547701014</v>
      </c>
      <c r="N43" s="122">
        <f t="shared" si="1"/>
        <v>3.6307805477010138E-2</v>
      </c>
      <c r="O43" s="123">
        <f t="shared" si="2"/>
        <v>0.66808927137525886</v>
      </c>
      <c r="P43" s="123">
        <f t="shared" si="3"/>
        <v>0.66313918343070033</v>
      </c>
      <c r="Q43" s="123">
        <f t="shared" si="4"/>
        <v>0.93617854275051804</v>
      </c>
      <c r="R43" s="122">
        <f t="shared" si="5"/>
        <v>0.95441324482179846</v>
      </c>
      <c r="S43" s="122">
        <f t="shared" si="6"/>
        <v>0.94734169061528628</v>
      </c>
      <c r="T43" s="124">
        <f t="shared" si="7"/>
        <v>5.0006878895640052E-5</v>
      </c>
      <c r="U43" s="125">
        <f t="shared" si="8"/>
        <v>0.18384270173086995</v>
      </c>
      <c r="V43" s="125">
        <f t="shared" si="9"/>
        <v>0.30361118059894643</v>
      </c>
      <c r="W43" s="125">
        <f t="shared" si="16"/>
        <v>1.4344488530372883E-2</v>
      </c>
      <c r="X43" s="125">
        <f t="shared" si="17"/>
        <v>-0.73555360626791644</v>
      </c>
      <c r="Y43" s="125">
        <f t="shared" si="18"/>
        <v>-0.51768223942010239</v>
      </c>
      <c r="Z43" s="126">
        <f t="shared" si="19"/>
        <v>4.7467932492134768E-2</v>
      </c>
      <c r="AA43" s="9">
        <f t="shared" si="10"/>
        <v>2.6074589931622048</v>
      </c>
      <c r="AB43" s="22">
        <f t="shared" si="11"/>
        <v>0.6825696592116286</v>
      </c>
      <c r="AC43" s="10">
        <f t="shared" si="12"/>
        <v>3.3273322661246367</v>
      </c>
      <c r="AD43" s="10"/>
      <c r="AE43" s="17">
        <f t="shared" si="13"/>
        <v>0.30361118059894643</v>
      </c>
      <c r="AF43" s="10"/>
      <c r="AG43" s="10"/>
      <c r="AI43" s="30">
        <f t="shared" si="14"/>
        <v>0.95441324482179846</v>
      </c>
      <c r="AJ43" s="31">
        <f t="shared" si="20"/>
        <v>0.91090464189127418</v>
      </c>
      <c r="AK43" s="31">
        <f t="shared" si="15"/>
        <v>0.94734169061528628</v>
      </c>
      <c r="AL43" s="31">
        <f t="shared" si="21"/>
        <v>0.89745627877782874</v>
      </c>
      <c r="AM43" s="31">
        <f t="shared" si="22"/>
        <v>0.90415545689510368</v>
      </c>
      <c r="AN43" s="31">
        <f t="shared" si="23"/>
        <v>3.7758752513878306</v>
      </c>
      <c r="AO43" s="31">
        <f t="shared" si="24"/>
        <v>14.257233914043113</v>
      </c>
      <c r="AP43" s="31">
        <f t="shared" si="25"/>
        <v>3.6913661345314264</v>
      </c>
      <c r="AQ43" s="31">
        <f t="shared" si="26"/>
        <v>13.626183939165484</v>
      </c>
      <c r="AR43" s="31">
        <f t="shared" si="27"/>
        <v>13.938138031188375</v>
      </c>
      <c r="AS43" s="32">
        <f t="shared" si="28"/>
        <v>7.0715542065121761E-3</v>
      </c>
      <c r="AT43" s="33">
        <f t="shared" si="29"/>
        <v>7.4093211141810257E-3</v>
      </c>
      <c r="AU43" s="34">
        <f t="shared" si="30"/>
        <v>-0.21787136684781405</v>
      </c>
      <c r="AV43" s="35">
        <f t="shared" si="31"/>
        <v>0.29620052840643279</v>
      </c>
      <c r="AW43" s="36">
        <f t="shared" si="32"/>
        <v>5.0006878895640052E-5</v>
      </c>
      <c r="AX43" s="36">
        <f t="shared" si="33"/>
        <v>0.91090464189127418</v>
      </c>
      <c r="AY43" s="37">
        <f t="shared" si="34"/>
        <v>4.7467932492134768E-2</v>
      </c>
      <c r="AZ43" s="37">
        <f t="shared" si="35"/>
        <v>14.257233914043113</v>
      </c>
      <c r="BA43" s="38">
        <f t="shared" si="36"/>
        <v>2.773158512357716E-5</v>
      </c>
      <c r="BB43" s="39">
        <f t="shared" si="37"/>
        <v>-1.0627871553551905E-3</v>
      </c>
      <c r="BC43" s="21"/>
      <c r="BD43" s="3"/>
    </row>
    <row r="44" spans="1:56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L44" s="120">
        <v>0.57999999999999996</v>
      </c>
      <c r="M44" s="121">
        <f t="shared" si="0"/>
        <v>3.8018939632056119</v>
      </c>
      <c r="N44" s="122">
        <f t="shared" si="1"/>
        <v>3.8018939632056117E-2</v>
      </c>
      <c r="O44" s="123">
        <f t="shared" si="2"/>
        <v>0.666103127024676</v>
      </c>
      <c r="P44" s="123">
        <f t="shared" si="3"/>
        <v>0.66048067463812865</v>
      </c>
      <c r="Q44" s="123">
        <f t="shared" si="4"/>
        <v>0.9322062540493522</v>
      </c>
      <c r="R44" s="122">
        <f t="shared" si="5"/>
        <v>0.95157589574953716</v>
      </c>
      <c r="S44" s="122">
        <f t="shared" si="6"/>
        <v>0.94354382091161237</v>
      </c>
      <c r="T44" s="124">
        <f t="shared" si="7"/>
        <v>6.4514226202024464E-5</v>
      </c>
      <c r="U44" s="125">
        <f t="shared" si="8"/>
        <v>0.17456426838577357</v>
      </c>
      <c r="V44" s="125">
        <f t="shared" si="9"/>
        <v>0.28467190206676285</v>
      </c>
      <c r="W44" s="125">
        <f t="shared" si="16"/>
        <v>1.2123690994826923E-2</v>
      </c>
      <c r="X44" s="125">
        <f t="shared" si="17"/>
        <v>-0.75804464740579947</v>
      </c>
      <c r="Y44" s="125">
        <f t="shared" si="18"/>
        <v>-0.54565539684869835</v>
      </c>
      <c r="Z44" s="126">
        <f t="shared" si="19"/>
        <v>4.510919375220708E-2</v>
      </c>
      <c r="AA44" s="9">
        <f t="shared" si="10"/>
        <v>2.5378182964910834</v>
      </c>
      <c r="AB44" s="22">
        <f t="shared" si="11"/>
        <v>0.70909562754309552</v>
      </c>
      <c r="AC44" s="10">
        <f t="shared" si="12"/>
        <v>3.225118946670035</v>
      </c>
      <c r="AD44" s="10"/>
      <c r="AE44" s="17">
        <f t="shared" si="13"/>
        <v>0.28467190206676285</v>
      </c>
      <c r="AF44" s="10"/>
      <c r="AG44" s="10"/>
      <c r="AI44" s="30">
        <f t="shared" si="14"/>
        <v>0.95157589574953716</v>
      </c>
      <c r="AJ44" s="31">
        <f t="shared" si="20"/>
        <v>0.90549668537153405</v>
      </c>
      <c r="AK44" s="31">
        <f t="shared" si="15"/>
        <v>0.94354382091161237</v>
      </c>
      <c r="AL44" s="31">
        <f t="shared" si="21"/>
        <v>0.89027494198048485</v>
      </c>
      <c r="AM44" s="31">
        <f t="shared" si="22"/>
        <v>0.89785355656290844</v>
      </c>
      <c r="AN44" s="31">
        <f t="shared" si="23"/>
        <v>3.7533842102499473</v>
      </c>
      <c r="AO44" s="31">
        <f t="shared" si="24"/>
        <v>14.087893029753621</v>
      </c>
      <c r="AP44" s="31">
        <f t="shared" si="25"/>
        <v>3.6633929771028302</v>
      </c>
      <c r="AQ44" s="31">
        <f t="shared" si="26"/>
        <v>13.420448104686336</v>
      </c>
      <c r="AR44" s="31">
        <f t="shared" si="27"/>
        <v>13.75012135619831</v>
      </c>
      <c r="AS44" s="32">
        <f t="shared" si="28"/>
        <v>8.0320748379247853E-3</v>
      </c>
      <c r="AT44" s="33">
        <f t="shared" si="29"/>
        <v>8.4408136794996078E-3</v>
      </c>
      <c r="AU44" s="34">
        <f t="shared" si="30"/>
        <v>-0.21238925055710112</v>
      </c>
      <c r="AV44" s="35">
        <f t="shared" si="31"/>
        <v>0.28018039740000178</v>
      </c>
      <c r="AW44" s="36">
        <f t="shared" si="32"/>
        <v>6.4514226202024464E-5</v>
      </c>
      <c r="AX44" s="36">
        <f t="shared" si="33"/>
        <v>0.90549668537153405</v>
      </c>
      <c r="AY44" s="37">
        <f t="shared" si="34"/>
        <v>4.510919375220708E-2</v>
      </c>
      <c r="AZ44" s="37">
        <f t="shared" si="35"/>
        <v>14.087893029753621</v>
      </c>
      <c r="BA44" s="38">
        <f t="shared" si="36"/>
        <v>3.1498332697744255E-5</v>
      </c>
      <c r="BB44" s="39">
        <f t="shared" si="37"/>
        <v>-1.0360451246687859E-3</v>
      </c>
      <c r="BC44" s="7"/>
      <c r="BD44" s="3"/>
    </row>
    <row r="45" spans="1:56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L45" s="120">
        <v>0.6</v>
      </c>
      <c r="M45" s="121">
        <f t="shared" si="0"/>
        <v>3.9810717055349727</v>
      </c>
      <c r="N45" s="122">
        <f t="shared" si="1"/>
        <v>3.9810717055349727E-2</v>
      </c>
      <c r="O45" s="123">
        <f t="shared" si="2"/>
        <v>0.66401185142059549</v>
      </c>
      <c r="P45" s="123">
        <f t="shared" si="3"/>
        <v>0.65770915989322454</v>
      </c>
      <c r="Q45" s="123">
        <f t="shared" si="4"/>
        <v>0.92802370284119129</v>
      </c>
      <c r="R45" s="122">
        <f t="shared" si="5"/>
        <v>0.94858835917227935</v>
      </c>
      <c r="S45" s="122">
        <f t="shared" si="6"/>
        <v>0.93958451413317801</v>
      </c>
      <c r="T45" s="124">
        <f t="shared" si="7"/>
        <v>8.1069225488149873E-5</v>
      </c>
      <c r="U45" s="125">
        <f t="shared" si="8"/>
        <v>0.16547702892010679</v>
      </c>
      <c r="V45" s="125">
        <f t="shared" si="9"/>
        <v>0.26642991901244856</v>
      </c>
      <c r="W45" s="125">
        <f t="shared" si="16"/>
        <v>1.0191486017996436E-2</v>
      </c>
      <c r="X45" s="125">
        <f t="shared" si="17"/>
        <v>-0.78126228530605457</v>
      </c>
      <c r="Y45" s="125">
        <f t="shared" si="18"/>
        <v>-0.57441700723291145</v>
      </c>
      <c r="Z45" s="126">
        <f t="shared" si="19"/>
        <v>4.2784969061155906E-2</v>
      </c>
      <c r="AA45" s="9">
        <f t="shared" si="10"/>
        <v>2.4700375817585325</v>
      </c>
      <c r="AB45" s="22">
        <f t="shared" si="11"/>
        <v>0.73550471767869496</v>
      </c>
      <c r="AC45" s="10">
        <f t="shared" si="12"/>
        <v>3.123355997517554</v>
      </c>
      <c r="AD45" s="10"/>
      <c r="AE45" s="17">
        <f t="shared" si="13"/>
        <v>0.26642991901244856</v>
      </c>
      <c r="AF45" s="10"/>
      <c r="AG45" s="10"/>
      <c r="AI45" s="30">
        <f t="shared" si="14"/>
        <v>0.94858835917227935</v>
      </c>
      <c r="AJ45" s="31">
        <f t="shared" si="20"/>
        <v>0.89981987515715722</v>
      </c>
      <c r="AK45" s="31">
        <f t="shared" si="15"/>
        <v>0.93958451413317801</v>
      </c>
      <c r="AL45" s="31">
        <f t="shared" si="21"/>
        <v>0.88281905919888015</v>
      </c>
      <c r="AM45" s="31">
        <f t="shared" si="22"/>
        <v>0.89127893256527468</v>
      </c>
      <c r="AN45" s="31">
        <f t="shared" si="23"/>
        <v>3.7301665723496922</v>
      </c>
      <c r="AO45" s="31">
        <f t="shared" si="24"/>
        <v>13.914142657475052</v>
      </c>
      <c r="AP45" s="31">
        <f t="shared" si="25"/>
        <v>3.634631366718617</v>
      </c>
      <c r="AQ45" s="31">
        <f t="shared" si="26"/>
        <v>13.210545171934841</v>
      </c>
      <c r="AR45" s="31">
        <f t="shared" si="27"/>
        <v>13.55778042694746</v>
      </c>
      <c r="AS45" s="32">
        <f t="shared" si="28"/>
        <v>9.0038450391013436E-3</v>
      </c>
      <c r="AT45" s="33">
        <f t="shared" si="29"/>
        <v>9.4918358970353927E-3</v>
      </c>
      <c r="AU45" s="34">
        <f t="shared" si="30"/>
        <v>-0.20684527807314312</v>
      </c>
      <c r="AV45" s="35">
        <f t="shared" si="31"/>
        <v>0.26475779256656784</v>
      </c>
      <c r="AW45" s="36">
        <f t="shared" si="32"/>
        <v>8.1069225488149873E-5</v>
      </c>
      <c r="AX45" s="36">
        <f t="shared" si="33"/>
        <v>0.89981987515715722</v>
      </c>
      <c r="AY45" s="37">
        <f t="shared" si="34"/>
        <v>4.2784969061155906E-2</v>
      </c>
      <c r="AZ45" s="37">
        <f t="shared" si="35"/>
        <v>13.914142657475052</v>
      </c>
      <c r="BA45" s="38">
        <f t="shared" si="36"/>
        <v>3.5309196231769973E-5</v>
      </c>
      <c r="BB45" s="39">
        <f t="shared" si="37"/>
        <v>-1.0090013564543567E-3</v>
      </c>
      <c r="BC45" s="6"/>
      <c r="BD45" s="3"/>
    </row>
    <row r="46" spans="1:56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L46" s="120">
        <v>0.62</v>
      </c>
      <c r="M46" s="121">
        <f t="shared" si="0"/>
        <v>4.1686938347033546</v>
      </c>
      <c r="N46" s="122">
        <f t="shared" si="1"/>
        <v>4.1686938347033548E-2</v>
      </c>
      <c r="O46" s="123">
        <f t="shared" si="2"/>
        <v>0.66181208040738493</v>
      </c>
      <c r="P46" s="123">
        <f t="shared" si="3"/>
        <v>0.6548251314652308</v>
      </c>
      <c r="Q46" s="123">
        <f t="shared" si="4"/>
        <v>0.92362416081476995</v>
      </c>
      <c r="R46" s="122">
        <f t="shared" si="5"/>
        <v>0.94544582915340714</v>
      </c>
      <c r="S46" s="122">
        <f t="shared" si="6"/>
        <v>0.93546447352175832</v>
      </c>
      <c r="T46" s="124">
        <f t="shared" si="7"/>
        <v>9.9627460245447493E-5</v>
      </c>
      <c r="U46" s="125">
        <f t="shared" si="8"/>
        <v>0.15659399473689289</v>
      </c>
      <c r="V46" s="125">
        <f t="shared" si="9"/>
        <v>0.24890862640368036</v>
      </c>
      <c r="W46" s="125">
        <f t="shared" si="16"/>
        <v>8.5219912197746391E-3</v>
      </c>
      <c r="X46" s="125">
        <f t="shared" si="17"/>
        <v>-0.80522489682876242</v>
      </c>
      <c r="Y46" s="125">
        <f t="shared" si="18"/>
        <v>-0.60396005182613166</v>
      </c>
      <c r="Z46" s="126">
        <f t="shared" si="19"/>
        <v>4.0507537833932981E-2</v>
      </c>
      <c r="AA46" s="9">
        <f t="shared" si="10"/>
        <v>2.4040671720805262</v>
      </c>
      <c r="AB46" s="22">
        <f t="shared" si="11"/>
        <v>0.76174924765166374</v>
      </c>
      <c r="AC46" s="10">
        <f t="shared" si="12"/>
        <v>3.0222271530379836</v>
      </c>
      <c r="AD46" s="10"/>
      <c r="AE46" s="17">
        <f t="shared" si="13"/>
        <v>0.24890862640368036</v>
      </c>
      <c r="AF46" s="10"/>
      <c r="AG46" s="10"/>
      <c r="AI46" s="30">
        <f t="shared" si="14"/>
        <v>0.94544582915340714</v>
      </c>
      <c r="AJ46" s="31">
        <f t="shared" si="20"/>
        <v>0.89386781586357356</v>
      </c>
      <c r="AK46" s="31">
        <f t="shared" si="15"/>
        <v>0.93546447352175832</v>
      </c>
      <c r="AL46" s="31">
        <f t="shared" si="21"/>
        <v>0.87509378122134052</v>
      </c>
      <c r="AM46" s="31">
        <f t="shared" si="22"/>
        <v>0.88443098481233429</v>
      </c>
      <c r="AN46" s="31">
        <f t="shared" si="23"/>
        <v>3.7062039608269846</v>
      </c>
      <c r="AO46" s="31">
        <f t="shared" si="24"/>
        <v>13.735947799249628</v>
      </c>
      <c r="AP46" s="31">
        <f t="shared" si="25"/>
        <v>3.6050883221253969</v>
      </c>
      <c r="AQ46" s="31">
        <f t="shared" si="26"/>
        <v>12.996661810324909</v>
      </c>
      <c r="AR46" s="31">
        <f t="shared" si="27"/>
        <v>13.361192618592254</v>
      </c>
      <c r="AS46" s="32">
        <f t="shared" si="28"/>
        <v>9.9813556316488139E-3</v>
      </c>
      <c r="AT46" s="33">
        <f t="shared" si="29"/>
        <v>1.0557300401427069E-2</v>
      </c>
      <c r="AU46" s="34">
        <f t="shared" si="30"/>
        <v>-0.20126484500263075</v>
      </c>
      <c r="AV46" s="35">
        <f t="shared" si="31"/>
        <v>0.2499486116180426</v>
      </c>
      <c r="AW46" s="36">
        <f t="shared" si="32"/>
        <v>9.9627460245447493E-5</v>
      </c>
      <c r="AX46" s="36">
        <f t="shared" si="33"/>
        <v>0.89386781586357356</v>
      </c>
      <c r="AY46" s="37">
        <f t="shared" si="34"/>
        <v>4.0507537833932981E-2</v>
      </c>
      <c r="AZ46" s="37">
        <f t="shared" si="35"/>
        <v>13.735947799249628</v>
      </c>
      <c r="BA46" s="38">
        <f t="shared" si="36"/>
        <v>3.9142571104505151E-5</v>
      </c>
      <c r="BB46" s="39">
        <f t="shared" si="37"/>
        <v>-9.8177973172015008E-4</v>
      </c>
      <c r="BC46" s="7"/>
      <c r="BD46" s="3"/>
    </row>
    <row r="47" spans="1:56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L47" s="120">
        <v>0.64</v>
      </c>
      <c r="M47" s="121">
        <f t="shared" si="0"/>
        <v>4.3651583224016601</v>
      </c>
      <c r="N47" s="122">
        <f t="shared" si="1"/>
        <v>4.3651583224016605E-2</v>
      </c>
      <c r="O47" s="123">
        <f t="shared" si="2"/>
        <v>0.65950059524769333</v>
      </c>
      <c r="P47" s="123">
        <f t="shared" si="3"/>
        <v>0.65182937569233934</v>
      </c>
      <c r="Q47" s="123">
        <f t="shared" si="4"/>
        <v>0.91900119049538698</v>
      </c>
      <c r="R47" s="122">
        <f t="shared" si="5"/>
        <v>0.94214370749670484</v>
      </c>
      <c r="S47" s="122">
        <f t="shared" si="6"/>
        <v>0.93118482241762768</v>
      </c>
      <c r="T47" s="124">
        <f t="shared" si="7"/>
        <v>1.2009716217642008E-4</v>
      </c>
      <c r="U47" s="125">
        <f t="shared" si="8"/>
        <v>0.1479276975331256</v>
      </c>
      <c r="V47" s="125">
        <f t="shared" si="9"/>
        <v>0.23212560233338383</v>
      </c>
      <c r="W47" s="125">
        <f t="shared" si="16"/>
        <v>7.0892871727533495E-3</v>
      </c>
      <c r="X47" s="125">
        <f t="shared" si="17"/>
        <v>-0.82995050240877044</v>
      </c>
      <c r="Y47" s="125">
        <f t="shared" si="18"/>
        <v>-0.63427695631742775</v>
      </c>
      <c r="Z47" s="126">
        <f t="shared" si="19"/>
        <v>3.8288136639960814E-2</v>
      </c>
      <c r="AA47" s="9">
        <f t="shared" si="10"/>
        <v>2.3398587173562508</v>
      </c>
      <c r="AB47" s="22">
        <f t="shared" si="11"/>
        <v>0.78778370940969333</v>
      </c>
      <c r="AC47" s="10">
        <f t="shared" si="12"/>
        <v>2.9219077707915173</v>
      </c>
      <c r="AD47" s="10"/>
      <c r="AE47" s="17">
        <f t="shared" si="13"/>
        <v>0.23212560233338383</v>
      </c>
      <c r="AF47" s="10"/>
      <c r="AG47" s="10"/>
      <c r="AI47" s="30">
        <f t="shared" si="14"/>
        <v>0.94214370749670484</v>
      </c>
      <c r="AJ47" s="31">
        <f t="shared" si="20"/>
        <v>0.88763476557563648</v>
      </c>
      <c r="AK47" s="31">
        <f t="shared" si="15"/>
        <v>0.93118482241762768</v>
      </c>
      <c r="AL47" s="31">
        <f t="shared" si="21"/>
        <v>0.86710517350094884</v>
      </c>
      <c r="AM47" s="31">
        <f t="shared" si="22"/>
        <v>0.8773099209572045</v>
      </c>
      <c r="AN47" s="31">
        <f t="shared" si="23"/>
        <v>3.6814783552469765</v>
      </c>
      <c r="AO47" s="31">
        <f t="shared" si="24"/>
        <v>13.553282880151983</v>
      </c>
      <c r="AP47" s="31">
        <f t="shared" si="25"/>
        <v>3.5747714176341008</v>
      </c>
      <c r="AQ47" s="31">
        <f t="shared" si="26"/>
        <v>12.778990688333719</v>
      </c>
      <c r="AR47" s="31">
        <f t="shared" si="27"/>
        <v>13.160443598975492</v>
      </c>
      <c r="AS47" s="32">
        <f t="shared" si="28"/>
        <v>1.0958885079077163E-2</v>
      </c>
      <c r="AT47" s="33">
        <f t="shared" si="29"/>
        <v>1.1631861457945885E-2</v>
      </c>
      <c r="AU47" s="34">
        <f t="shared" si="30"/>
        <v>-0.19567354609134269</v>
      </c>
      <c r="AV47" s="35">
        <f t="shared" si="31"/>
        <v>0.23576532036963427</v>
      </c>
      <c r="AW47" s="36">
        <f t="shared" si="32"/>
        <v>1.2009716217642008E-4</v>
      </c>
      <c r="AX47" s="36">
        <f t="shared" si="33"/>
        <v>0.88763476557563648</v>
      </c>
      <c r="AY47" s="37">
        <f t="shared" si="34"/>
        <v>3.8288136639960814E-2</v>
      </c>
      <c r="AZ47" s="37">
        <f t="shared" si="35"/>
        <v>13.553282880151983</v>
      </c>
      <c r="BA47" s="38">
        <f t="shared" si="36"/>
        <v>4.2976019917949658E-5</v>
      </c>
      <c r="BB47" s="39">
        <f t="shared" si="37"/>
        <v>-9.5450510288459843E-4</v>
      </c>
      <c r="BC47" s="6"/>
      <c r="BD47" s="3"/>
    </row>
    <row r="48" spans="1:56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L48" s="120">
        <v>0.66</v>
      </c>
      <c r="M48" s="121">
        <f t="shared" si="0"/>
        <v>4.5708818961487507</v>
      </c>
      <c r="N48" s="122">
        <f t="shared" si="1"/>
        <v>4.5708818961487506E-2</v>
      </c>
      <c r="O48" s="123">
        <f t="shared" si="2"/>
        <v>0.6570743548575313</v>
      </c>
      <c r="P48" s="123">
        <f t="shared" si="3"/>
        <v>0.6487229676427072</v>
      </c>
      <c r="Q48" s="123">
        <f t="shared" si="4"/>
        <v>0.9141487097150629</v>
      </c>
      <c r="R48" s="122">
        <f t="shared" si="5"/>
        <v>0.93867764979647339</v>
      </c>
      <c r="S48" s="122">
        <f t="shared" si="6"/>
        <v>0.92674709663243893</v>
      </c>
      <c r="T48" s="124">
        <f t="shared" si="7"/>
        <v>1.4233809879985273E-4</v>
      </c>
      <c r="U48" s="125">
        <f t="shared" si="8"/>
        <v>0.13949008258122769</v>
      </c>
      <c r="V48" s="125">
        <f t="shared" si="9"/>
        <v>0.21609283365916024</v>
      </c>
      <c r="W48" s="125">
        <f t="shared" si="16"/>
        <v>5.8679814727076954E-3</v>
      </c>
      <c r="X48" s="125">
        <f t="shared" si="17"/>
        <v>-0.85545666861515479</v>
      </c>
      <c r="Y48" s="125">
        <f t="shared" si="18"/>
        <v>-0.66535963549477162</v>
      </c>
      <c r="Z48" s="126">
        <f t="shared" si="19"/>
        <v>3.6136882001172058E-2</v>
      </c>
      <c r="AA48" s="9">
        <f t="shared" si="10"/>
        <v>2.2773651588320334</v>
      </c>
      <c r="AB48" s="22">
        <f t="shared" si="11"/>
        <v>0.81356493501703897</v>
      </c>
      <c r="AC48" s="10">
        <f t="shared" si="12"/>
        <v>2.8225641910961161</v>
      </c>
      <c r="AD48" s="10"/>
      <c r="AE48" s="17">
        <f t="shared" si="13"/>
        <v>0.21609283365916024</v>
      </c>
      <c r="AF48" s="10"/>
      <c r="AG48" s="10"/>
      <c r="AI48" s="30">
        <f t="shared" si="14"/>
        <v>0.93867764979647339</v>
      </c>
      <c r="AJ48" s="31">
        <f t="shared" si="20"/>
        <v>0.88111573022743073</v>
      </c>
      <c r="AK48" s="31">
        <f t="shared" si="15"/>
        <v>0.92674709663243893</v>
      </c>
      <c r="AL48" s="31">
        <f t="shared" si="21"/>
        <v>0.85886018111665507</v>
      </c>
      <c r="AM48" s="31">
        <f t="shared" si="22"/>
        <v>0.86991678662264305</v>
      </c>
      <c r="AN48" s="31">
        <f t="shared" si="23"/>
        <v>3.6559721890405923</v>
      </c>
      <c r="AO48" s="31">
        <f t="shared" si="24"/>
        <v>13.36613264703826</v>
      </c>
      <c r="AP48" s="31">
        <f t="shared" si="25"/>
        <v>3.543688738456757</v>
      </c>
      <c r="AQ48" s="31">
        <f t="shared" si="26"/>
        <v>12.557729875065242</v>
      </c>
      <c r="AR48" s="31">
        <f t="shared" si="27"/>
        <v>12.955627474414245</v>
      </c>
      <c r="AS48" s="32">
        <f t="shared" si="28"/>
        <v>1.1930553164034463E-2</v>
      </c>
      <c r="AT48" s="33">
        <f t="shared" si="29"/>
        <v>1.2709957637343637E-2</v>
      </c>
      <c r="AU48" s="34">
        <f t="shared" si="30"/>
        <v>-0.19009703312038317</v>
      </c>
      <c r="AV48" s="35">
        <f t="shared" si="31"/>
        <v>0.22221702173193569</v>
      </c>
      <c r="AW48" s="36">
        <f t="shared" si="32"/>
        <v>1.4233809879985273E-4</v>
      </c>
      <c r="AX48" s="36">
        <f t="shared" si="33"/>
        <v>0.88111573022743073</v>
      </c>
      <c r="AY48" s="37">
        <f t="shared" si="34"/>
        <v>3.6136882001172058E-2</v>
      </c>
      <c r="AZ48" s="37">
        <f t="shared" si="35"/>
        <v>13.36613264703826</v>
      </c>
      <c r="BA48" s="38">
        <f t="shared" si="36"/>
        <v>4.6786482996213583E-5</v>
      </c>
      <c r="BB48" s="39">
        <f t="shared" si="37"/>
        <v>-9.2730260058723497E-4</v>
      </c>
      <c r="BC48" s="6"/>
      <c r="BD48" s="3"/>
    </row>
    <row r="49" spans="1:57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L49" s="120">
        <v>0.68</v>
      </c>
      <c r="M49" s="121">
        <f t="shared" si="0"/>
        <v>4.786300923226384</v>
      </c>
      <c r="N49" s="122">
        <f t="shared" si="1"/>
        <v>4.7863009232263838E-2</v>
      </c>
      <c r="O49" s="123">
        <f t="shared" si="2"/>
        <v>0.65453052923619071</v>
      </c>
      <c r="P49" s="123">
        <f t="shared" si="3"/>
        <v>0.64550726424913396</v>
      </c>
      <c r="Q49" s="123">
        <f t="shared" si="4"/>
        <v>0.90906105847238161</v>
      </c>
      <c r="R49" s="122">
        <f t="shared" si="5"/>
        <v>0.9350436131945582</v>
      </c>
      <c r="S49" s="122">
        <f t="shared" si="6"/>
        <v>0.92215323464162002</v>
      </c>
      <c r="T49" s="124">
        <f t="shared" si="7"/>
        <v>1.6616185923804848E-4</v>
      </c>
      <c r="U49" s="125">
        <f t="shared" si="8"/>
        <v>0.13129240196726966</v>
      </c>
      <c r="V49" s="125">
        <f t="shared" si="9"/>
        <v>0.20081699484428334</v>
      </c>
      <c r="W49" s="125">
        <f t="shared" si="16"/>
        <v>4.833669014714501E-3</v>
      </c>
      <c r="X49" s="125">
        <f t="shared" si="17"/>
        <v>-0.88176040627280006</v>
      </c>
      <c r="Y49" s="125">
        <f t="shared" si="18"/>
        <v>-0.69719953627416686</v>
      </c>
      <c r="Z49" s="126">
        <f t="shared" si="19"/>
        <v>3.4062714734652381E-2</v>
      </c>
      <c r="AA49" s="9">
        <f t="shared" si="10"/>
        <v>2.2165406946116941</v>
      </c>
      <c r="AB49" s="22">
        <f t="shared" si="11"/>
        <v>0.83905223449184008</v>
      </c>
      <c r="AC49" s="10">
        <f t="shared" si="12"/>
        <v>2.7243532058947748</v>
      </c>
      <c r="AD49" s="10"/>
      <c r="AE49" s="17">
        <f t="shared" si="13"/>
        <v>0.20081699484428334</v>
      </c>
      <c r="AF49" s="10"/>
      <c r="AG49" s="10"/>
      <c r="AI49" s="30">
        <f t="shared" si="14"/>
        <v>0.9350436131945582</v>
      </c>
      <c r="AJ49" s="31">
        <f t="shared" si="20"/>
        <v>0.87430655857593453</v>
      </c>
      <c r="AK49" s="31">
        <f t="shared" si="15"/>
        <v>0.92215323464162002</v>
      </c>
      <c r="AL49" s="31">
        <f t="shared" si="21"/>
        <v>0.85036658816000277</v>
      </c>
      <c r="AM49" s="31">
        <f t="shared" si="22"/>
        <v>0.86225349243834959</v>
      </c>
      <c r="AN49" s="31">
        <f t="shared" si="23"/>
        <v>3.6296684513829467</v>
      </c>
      <c r="AO49" s="31">
        <f t="shared" si="24"/>
        <v>13.174493066964679</v>
      </c>
      <c r="AP49" s="31">
        <f t="shared" si="25"/>
        <v>3.5118488376773618</v>
      </c>
      <c r="AQ49" s="31">
        <f t="shared" si="26"/>
        <v>12.333082258695837</v>
      </c>
      <c r="AR49" s="31">
        <f t="shared" si="27"/>
        <v>12.746846932143391</v>
      </c>
      <c r="AS49" s="32">
        <f t="shared" si="28"/>
        <v>1.2890378552938175E-2</v>
      </c>
      <c r="AT49" s="33">
        <f t="shared" si="29"/>
        <v>1.3785858083024009E-2</v>
      </c>
      <c r="AU49" s="34">
        <f t="shared" si="30"/>
        <v>-0.18456086999863319</v>
      </c>
      <c r="AV49" s="35">
        <f t="shared" si="31"/>
        <v>0.20930954563810789</v>
      </c>
      <c r="AW49" s="36">
        <f t="shared" si="32"/>
        <v>1.6616185923804848E-4</v>
      </c>
      <c r="AX49" s="36">
        <f t="shared" si="33"/>
        <v>0.87430655857593453</v>
      </c>
      <c r="AY49" s="37">
        <f t="shared" si="34"/>
        <v>3.4062714734652381E-2</v>
      </c>
      <c r="AZ49" s="37">
        <f t="shared" si="35"/>
        <v>13.174493066964679</v>
      </c>
      <c r="BA49" s="38">
        <f t="shared" si="36"/>
        <v>5.0550504129169313E-5</v>
      </c>
      <c r="BB49" s="39">
        <f t="shared" si="37"/>
        <v>-9.0029692682260095E-4</v>
      </c>
      <c r="BC49" s="6"/>
      <c r="BD49" s="3"/>
    </row>
    <row r="50" spans="1:57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L50" s="120">
        <v>0.70000000000000095</v>
      </c>
      <c r="M50" s="121">
        <f t="shared" si="0"/>
        <v>5.0118723362727353</v>
      </c>
      <c r="N50" s="122">
        <f t="shared" si="1"/>
        <v>5.0118723362727352E-2</v>
      </c>
      <c r="O50" s="123">
        <f t="shared" si="2"/>
        <v>0.65186653371962922</v>
      </c>
      <c r="P50" s="123">
        <f t="shared" si="3"/>
        <v>0.64218389602630399</v>
      </c>
      <c r="Q50" s="123">
        <f t="shared" si="4"/>
        <v>0.90373306743925841</v>
      </c>
      <c r="R50" s="122">
        <f t="shared" si="5"/>
        <v>0.93123790531375605</v>
      </c>
      <c r="S50" s="122">
        <f t="shared" si="6"/>
        <v>0.91740556575186294</v>
      </c>
      <c r="T50" s="124">
        <f t="shared" si="7"/>
        <v>1.913336177555134E-4</v>
      </c>
      <c r="U50" s="125">
        <f t="shared" si="8"/>
        <v>0.12334510955598681</v>
      </c>
      <c r="V50" s="125">
        <f t="shared" si="9"/>
        <v>0.18629977096022962</v>
      </c>
      <c r="W50" s="125">
        <f t="shared" si="16"/>
        <v>3.9632893925228597E-3</v>
      </c>
      <c r="X50" s="125">
        <f t="shared" si="17"/>
        <v>-0.90887806494159806</v>
      </c>
      <c r="Y50" s="125">
        <f t="shared" si="18"/>
        <v>-0.72978767903166697</v>
      </c>
      <c r="Z50" s="126">
        <f t="shared" si="19"/>
        <v>3.2073366325368044E-2</v>
      </c>
      <c r="AA50" s="9">
        <f t="shared" si="10"/>
        <v>2.1573407460880722</v>
      </c>
      <c r="AB50" s="22">
        <f t="shared" si="11"/>
        <v>0.86420750594413676</v>
      </c>
      <c r="AC50" s="10">
        <f t="shared" si="12"/>
        <v>2.6274216343573586</v>
      </c>
      <c r="AD50" s="10"/>
      <c r="AE50" s="17">
        <f t="shared" si="13"/>
        <v>0.18629977096022962</v>
      </c>
      <c r="AF50" s="10"/>
      <c r="AG50" s="10"/>
      <c r="AI50" s="30">
        <f t="shared" si="14"/>
        <v>0.93123790531375605</v>
      </c>
      <c r="AJ50" s="31">
        <f t="shared" si="20"/>
        <v>0.86720403629315213</v>
      </c>
      <c r="AK50" s="31">
        <f t="shared" si="15"/>
        <v>0.91740556575186294</v>
      </c>
      <c r="AL50" s="31">
        <f t="shared" si="21"/>
        <v>0.84163297207249577</v>
      </c>
      <c r="AM50" s="31">
        <f t="shared" si="22"/>
        <v>0.8543228373739461</v>
      </c>
      <c r="AN50" s="31">
        <f t="shared" si="23"/>
        <v>3.6025507927141489</v>
      </c>
      <c r="AO50" s="31">
        <f t="shared" si="24"/>
        <v>12.978372214085343</v>
      </c>
      <c r="AP50" s="31">
        <f t="shared" si="25"/>
        <v>3.4792606949198617</v>
      </c>
      <c r="AQ50" s="31">
        <f t="shared" si="26"/>
        <v>12.105254983214239</v>
      </c>
      <c r="AR50" s="31">
        <f t="shared" si="27"/>
        <v>12.534213374542729</v>
      </c>
      <c r="AS50" s="32">
        <f t="shared" si="28"/>
        <v>1.3832339561893114E-2</v>
      </c>
      <c r="AT50" s="33">
        <f t="shared" si="29"/>
        <v>1.4853711906446368E-2</v>
      </c>
      <c r="AU50" s="34">
        <f t="shared" si="30"/>
        <v>-0.17909038590993109</v>
      </c>
      <c r="AV50" s="35">
        <f t="shared" si="31"/>
        <v>0.19704555849462485</v>
      </c>
      <c r="AW50" s="36">
        <f t="shared" si="32"/>
        <v>1.913336177555134E-4</v>
      </c>
      <c r="AX50" s="36">
        <f t="shared" si="33"/>
        <v>0.86720403629315213</v>
      </c>
      <c r="AY50" s="37">
        <f t="shared" si="34"/>
        <v>3.2073366325368044E-2</v>
      </c>
      <c r="AZ50" s="37">
        <f t="shared" si="35"/>
        <v>12.978372214085343</v>
      </c>
      <c r="BA50" s="38">
        <f t="shared" si="36"/>
        <v>5.4244468870169074E-5</v>
      </c>
      <c r="BB50" s="39">
        <f t="shared" si="37"/>
        <v>-8.7361163858502974E-4</v>
      </c>
      <c r="BC50" s="6"/>
      <c r="BD50" s="3"/>
    </row>
    <row r="51" spans="1:57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L51" s="120">
        <v>0.72000000000000097</v>
      </c>
      <c r="M51" s="121">
        <f t="shared" si="0"/>
        <v>5.2480746024977387</v>
      </c>
      <c r="N51" s="122">
        <f t="shared" si="1"/>
        <v>5.248074602497739E-2</v>
      </c>
      <c r="O51" s="123">
        <f t="shared" si="2"/>
        <v>0.64908006362449566</v>
      </c>
      <c r="P51" s="123">
        <f t="shared" si="3"/>
        <v>0.63875475748699362</v>
      </c>
      <c r="Q51" s="123">
        <f t="shared" si="4"/>
        <v>0.89816012724899152</v>
      </c>
      <c r="R51" s="122">
        <f t="shared" si="5"/>
        <v>0.9272572337492796</v>
      </c>
      <c r="S51" s="122">
        <f t="shared" si="6"/>
        <v>0.91250679640999099</v>
      </c>
      <c r="T51" s="124">
        <f t="shared" si="7"/>
        <v>2.1757540170027942E-4</v>
      </c>
      <c r="U51" s="125">
        <f t="shared" si="8"/>
        <v>0.11565775958519336</v>
      </c>
      <c r="V51" s="125">
        <f t="shared" si="9"/>
        <v>0.17253821582917103</v>
      </c>
      <c r="W51" s="125">
        <f t="shared" si="16"/>
        <v>3.2353863025230581E-3</v>
      </c>
      <c r="X51" s="125">
        <f t="shared" si="17"/>
        <v>-0.9368252247006903</v>
      </c>
      <c r="Y51" s="125">
        <f t="shared" si="18"/>
        <v>-0.76311469719620295</v>
      </c>
      <c r="Z51" s="126">
        <f t="shared" si="19"/>
        <v>3.0175347365887253E-2</v>
      </c>
      <c r="AA51" s="9">
        <f t="shared" si="10"/>
        <v>2.099721925271119</v>
      </c>
      <c r="AB51" s="22">
        <f t="shared" si="11"/>
        <v>0.88899531896197359</v>
      </c>
      <c r="AC51" s="10">
        <f t="shared" si="12"/>
        <v>2.5319060015663966</v>
      </c>
      <c r="AD51" s="10"/>
      <c r="AE51" s="17">
        <f t="shared" si="13"/>
        <v>0.17253821582917103</v>
      </c>
      <c r="AF51" s="10"/>
      <c r="AG51" s="10"/>
      <c r="AI51" s="30">
        <f t="shared" si="14"/>
        <v>0.9272572337492796</v>
      </c>
      <c r="AJ51" s="31">
        <f t="shared" si="20"/>
        <v>0.85980597754036614</v>
      </c>
      <c r="AK51" s="31">
        <f t="shared" si="15"/>
        <v>0.91250679640999099</v>
      </c>
      <c r="AL51" s="31">
        <f t="shared" si="21"/>
        <v>0.83266865349442476</v>
      </c>
      <c r="AM51" s="31">
        <f t="shared" si="22"/>
        <v>0.84612852781654535</v>
      </c>
      <c r="AN51" s="31">
        <f t="shared" si="23"/>
        <v>3.5746036329550566</v>
      </c>
      <c r="AO51" s="31">
        <f t="shared" si="24"/>
        <v>12.777791132735489</v>
      </c>
      <c r="AP51" s="31">
        <f t="shared" si="25"/>
        <v>3.4459336767553257</v>
      </c>
      <c r="AQ51" s="31">
        <f t="shared" si="26"/>
        <v>11.874458904596477</v>
      </c>
      <c r="AR51" s="31">
        <f t="shared" si="27"/>
        <v>12.317847039851763</v>
      </c>
      <c r="AS51" s="32">
        <f t="shared" si="28"/>
        <v>1.4750437339288602E-2</v>
      </c>
      <c r="AT51" s="33">
        <f t="shared" si="29"/>
        <v>1.5907600180854412E-2</v>
      </c>
      <c r="AU51" s="34">
        <f t="shared" si="30"/>
        <v>-0.17371052750448734</v>
      </c>
      <c r="AV51" s="35">
        <f t="shared" si="31"/>
        <v>0.18542469067267778</v>
      </c>
      <c r="AW51" s="36">
        <f t="shared" si="32"/>
        <v>2.1757540170027942E-4</v>
      </c>
      <c r="AX51" s="36">
        <f t="shared" si="33"/>
        <v>0.85980597754036614</v>
      </c>
      <c r="AY51" s="37">
        <f t="shared" si="34"/>
        <v>3.0175347365887253E-2</v>
      </c>
      <c r="AZ51" s="37">
        <f t="shared" si="35"/>
        <v>12.777791132735489</v>
      </c>
      <c r="BA51" s="38">
        <f t="shared" si="36"/>
        <v>5.7844852310935693E-5</v>
      </c>
      <c r="BB51" s="39">
        <f t="shared" si="37"/>
        <v>-8.4736842685115775E-4</v>
      </c>
      <c r="BC51" s="6"/>
      <c r="BD51" s="3"/>
    </row>
    <row r="52" spans="1:57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L52" s="120">
        <v>0.74000000000000099</v>
      </c>
      <c r="M52" s="121">
        <f t="shared" si="0"/>
        <v>5.4954087385762591</v>
      </c>
      <c r="N52" s="122">
        <f t="shared" si="1"/>
        <v>5.4954087385762594E-2</v>
      </c>
      <c r="O52" s="123">
        <f t="shared" si="2"/>
        <v>0.64616912879223065</v>
      </c>
      <c r="P52" s="123">
        <f t="shared" si="3"/>
        <v>0.63522199637932975</v>
      </c>
      <c r="Q52" s="123">
        <f t="shared" si="4"/>
        <v>0.8923382575844615</v>
      </c>
      <c r="R52" s="122">
        <f t="shared" si="5"/>
        <v>0.92309875541747244</v>
      </c>
      <c r="S52" s="122">
        <f t="shared" si="6"/>
        <v>0.90745999482761397</v>
      </c>
      <c r="T52" s="124">
        <f t="shared" si="7"/>
        <v>2.4457083278691039E-4</v>
      </c>
      <c r="U52" s="125">
        <f t="shared" si="8"/>
        <v>0.10823891088158576</v>
      </c>
      <c r="V52" s="125">
        <f t="shared" si="9"/>
        <v>0.15952513650572137</v>
      </c>
      <c r="W52" s="125">
        <f t="shared" si="16"/>
        <v>2.6302769387697438E-3</v>
      </c>
      <c r="X52" s="125">
        <f t="shared" si="17"/>
        <v>-0.96561658633372549</v>
      </c>
      <c r="Y52" s="125">
        <f t="shared" si="18"/>
        <v>-0.79717087507945483</v>
      </c>
      <c r="Z52" s="126">
        <f t="shared" si="19"/>
        <v>2.8373957639957124E-2</v>
      </c>
      <c r="AA52" s="9">
        <f t="shared" si="10"/>
        <v>2.0436420029885554</v>
      </c>
      <c r="AB52" s="22">
        <f t="shared" si="11"/>
        <v>0.91338297243381661</v>
      </c>
      <c r="AC52" s="10">
        <f t="shared" si="12"/>
        <v>2.4379323157082049</v>
      </c>
      <c r="AD52" s="10"/>
      <c r="AE52" s="17">
        <f t="shared" si="13"/>
        <v>0.15952513650572137</v>
      </c>
      <c r="AF52" s="10"/>
      <c r="AG52" s="10"/>
      <c r="AI52" s="30">
        <f t="shared" si="14"/>
        <v>0.92309875541747244</v>
      </c>
      <c r="AJ52" s="31">
        <f t="shared" si="20"/>
        <v>0.85211131225328662</v>
      </c>
      <c r="AK52" s="31">
        <f t="shared" si="15"/>
        <v>0.90745999482761397</v>
      </c>
      <c r="AL52" s="31">
        <f t="shared" si="21"/>
        <v>0.82348364221253312</v>
      </c>
      <c r="AM52" s="31">
        <f t="shared" si="22"/>
        <v>0.8376751918165164</v>
      </c>
      <c r="AN52" s="31">
        <f t="shared" si="23"/>
        <v>3.5458122713220215</v>
      </c>
      <c r="AO52" s="31">
        <f t="shared" si="24"/>
        <v>12.572784663457833</v>
      </c>
      <c r="AP52" s="31">
        <f t="shared" si="25"/>
        <v>3.4118774988720739</v>
      </c>
      <c r="AQ52" s="31">
        <f t="shared" si="26"/>
        <v>11.640908067309558</v>
      </c>
      <c r="AR52" s="31">
        <f t="shared" si="27"/>
        <v>12.097877103748086</v>
      </c>
      <c r="AS52" s="32">
        <f t="shared" si="28"/>
        <v>1.5638760589858469E-2</v>
      </c>
      <c r="AT52" s="33">
        <f t="shared" si="29"/>
        <v>1.6941589941572202E-2</v>
      </c>
      <c r="AU52" s="34">
        <f t="shared" si="30"/>
        <v>-0.16844571125427066</v>
      </c>
      <c r="AV52" s="35">
        <f t="shared" si="31"/>
        <v>0.1744436804817418</v>
      </c>
      <c r="AW52" s="36">
        <f t="shared" si="32"/>
        <v>2.4457083278691039E-4</v>
      </c>
      <c r="AX52" s="36">
        <f t="shared" si="33"/>
        <v>0.85211131225328662</v>
      </c>
      <c r="AY52" s="37">
        <f t="shared" si="34"/>
        <v>2.8373957639957124E-2</v>
      </c>
      <c r="AZ52" s="37">
        <f t="shared" si="35"/>
        <v>12.572784663457833</v>
      </c>
      <c r="BA52" s="38">
        <f t="shared" si="36"/>
        <v>6.1328472901405758E-5</v>
      </c>
      <c r="BB52" s="39">
        <f t="shared" si="37"/>
        <v>-8.2168639636229592E-4</v>
      </c>
      <c r="BC52" s="6"/>
      <c r="BD52" s="3"/>
    </row>
    <row r="53" spans="1:57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L53" s="120">
        <v>0.76000000000000101</v>
      </c>
      <c r="M53" s="121">
        <f t="shared" si="0"/>
        <v>5.7543993733715837</v>
      </c>
      <c r="N53" s="122">
        <f t="shared" si="1"/>
        <v>5.754399373371584E-2</v>
      </c>
      <c r="O53" s="123">
        <f t="shared" si="2"/>
        <v>0.64313208749121831</v>
      </c>
      <c r="P53" s="123">
        <f t="shared" si="3"/>
        <v>0.63158800187114605</v>
      </c>
      <c r="Q53" s="123">
        <f t="shared" si="4"/>
        <v>0.88626417498243681</v>
      </c>
      <c r="R53" s="122">
        <f t="shared" si="5"/>
        <v>0.91876012498745474</v>
      </c>
      <c r="S53" s="122">
        <f t="shared" si="6"/>
        <v>0.9022685741016373</v>
      </c>
      <c r="T53" s="124">
        <f t="shared" si="7"/>
        <v>2.7197125061950603E-4</v>
      </c>
      <c r="U53" s="125">
        <f t="shared" si="8"/>
        <v>0.10109603872724471</v>
      </c>
      <c r="V53" s="125">
        <f t="shared" si="9"/>
        <v>0.14724949569161538</v>
      </c>
      <c r="W53" s="125">
        <f t="shared" si="16"/>
        <v>2.130141589762016E-3</v>
      </c>
      <c r="X53" s="125">
        <f t="shared" si="17"/>
        <v>-0.99526586115086968</v>
      </c>
      <c r="Y53" s="125">
        <f t="shared" si="18"/>
        <v>-0.83194618393456987</v>
      </c>
      <c r="Z53" s="126">
        <f t="shared" si="19"/>
        <v>2.6673316966036358E-2</v>
      </c>
      <c r="AA53" s="9">
        <f t="shared" si="10"/>
        <v>1.9890598779358857</v>
      </c>
      <c r="AB53" s="22">
        <f t="shared" si="11"/>
        <v>0.93734052819547209</v>
      </c>
      <c r="AC53" s="10">
        <f t="shared" si="12"/>
        <v>2.345615938420194</v>
      </c>
      <c r="AD53" s="10"/>
      <c r="AE53" s="17">
        <f t="shared" si="13"/>
        <v>0.14724949569161538</v>
      </c>
      <c r="AF53" s="10"/>
      <c r="AG53" s="10"/>
      <c r="AI53" s="30">
        <f t="shared" si="14"/>
        <v>0.91876012498745474</v>
      </c>
      <c r="AJ53" s="31">
        <f t="shared" si="20"/>
        <v>0.84412016726696348</v>
      </c>
      <c r="AK53" s="31">
        <f t="shared" si="15"/>
        <v>0.9022685741016373</v>
      </c>
      <c r="AL53" s="31">
        <f t="shared" si="21"/>
        <v>0.81408857981140181</v>
      </c>
      <c r="AM53" s="31">
        <f t="shared" si="22"/>
        <v>0.82896838791387284</v>
      </c>
      <c r="AN53" s="31">
        <f t="shared" si="23"/>
        <v>3.5161629965048773</v>
      </c>
      <c r="AO53" s="31">
        <f t="shared" si="24"/>
        <v>12.363402217990158</v>
      </c>
      <c r="AP53" s="31">
        <f t="shared" si="25"/>
        <v>3.3771021900169584</v>
      </c>
      <c r="AQ53" s="31">
        <f t="shared" si="26"/>
        <v>11.404819201817336</v>
      </c>
      <c r="AR53" s="31">
        <f t="shared" si="27"/>
        <v>11.874441755953212</v>
      </c>
      <c r="AS53" s="32">
        <f t="shared" si="28"/>
        <v>1.6491550885817441E-2</v>
      </c>
      <c r="AT53" s="33">
        <f t="shared" si="29"/>
        <v>1.7949789544950731E-2</v>
      </c>
      <c r="AU53" s="34">
        <f t="shared" si="30"/>
        <v>-0.16331967721629981</v>
      </c>
      <c r="AV53" s="35">
        <f t="shared" si="31"/>
        <v>0.16409653298812649</v>
      </c>
      <c r="AW53" s="36">
        <f t="shared" si="32"/>
        <v>2.7197125061950603E-4</v>
      </c>
      <c r="AX53" s="36">
        <f t="shared" si="33"/>
        <v>0.84412016726696348</v>
      </c>
      <c r="AY53" s="37">
        <f t="shared" si="34"/>
        <v>2.6673316966036358E-2</v>
      </c>
      <c r="AZ53" s="37">
        <f t="shared" si="35"/>
        <v>12.363402217990158</v>
      </c>
      <c r="BA53" s="38">
        <f t="shared" si="36"/>
        <v>6.4672748571833108E-5</v>
      </c>
      <c r="BB53" s="39">
        <f t="shared" si="37"/>
        <v>-7.9668135227463322E-4</v>
      </c>
      <c r="BC53" s="6"/>
      <c r="BD53" s="3"/>
    </row>
    <row r="54" spans="1:57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L54" s="120">
        <v>0.78000000000000103</v>
      </c>
      <c r="M54" s="121">
        <f t="shared" si="0"/>
        <v>6.0255958607435929</v>
      </c>
      <c r="N54" s="122">
        <f t="shared" si="1"/>
        <v>6.0255958607435926E-2</v>
      </c>
      <c r="O54" s="123">
        <f t="shared" si="2"/>
        <v>0.63996767909247021</v>
      </c>
      <c r="P54" s="123">
        <f t="shared" si="3"/>
        <v>0.62785539180977579</v>
      </c>
      <c r="Q54" s="123">
        <f t="shared" si="4"/>
        <v>0.87993535818494062</v>
      </c>
      <c r="R54" s="122">
        <f t="shared" si="5"/>
        <v>0.91423954156067178</v>
      </c>
      <c r="S54" s="122">
        <f t="shared" si="6"/>
        <v>0.89693627401396547</v>
      </c>
      <c r="T54" s="124">
        <f t="shared" si="7"/>
        <v>2.9940306779289956E-4</v>
      </c>
      <c r="U54" s="125">
        <f t="shared" si="8"/>
        <v>9.4235456383524541E-2</v>
      </c>
      <c r="V54" s="125">
        <f t="shared" si="9"/>
        <v>0.13569682421410681</v>
      </c>
      <c r="W54" s="125">
        <f t="shared" si="16"/>
        <v>1.7190450223828423E-3</v>
      </c>
      <c r="X54" s="125">
        <f t="shared" si="17"/>
        <v>-1.0257856618092394</v>
      </c>
      <c r="Y54" s="125">
        <f t="shared" si="18"/>
        <v>-0.86743031624909406</v>
      </c>
      <c r="Z54" s="126">
        <f t="shared" si="19"/>
        <v>2.507641546747303E-2</v>
      </c>
      <c r="AA54" s="9">
        <f t="shared" si="10"/>
        <v>1.9359355465530028</v>
      </c>
      <c r="AB54" s="22">
        <f t="shared" si="11"/>
        <v>0.96084082205038057</v>
      </c>
      <c r="AC54" s="10">
        <f t="shared" si="12"/>
        <v>2.2550615423260352</v>
      </c>
      <c r="AD54" s="10"/>
      <c r="AE54" s="17">
        <f t="shared" si="13"/>
        <v>0.13569682421410681</v>
      </c>
      <c r="AF54" s="10"/>
      <c r="AG54" s="10"/>
      <c r="AI54" s="30">
        <f t="shared" si="14"/>
        <v>0.91423954156067178</v>
      </c>
      <c r="AJ54" s="31">
        <f t="shared" si="20"/>
        <v>0.83583393935306727</v>
      </c>
      <c r="AK54" s="31">
        <f t="shared" si="15"/>
        <v>0.89693627401396547</v>
      </c>
      <c r="AL54" s="31">
        <f t="shared" si="21"/>
        <v>0.80449467964205534</v>
      </c>
      <c r="AM54" s="31">
        <f t="shared" si="22"/>
        <v>0.82001460796366488</v>
      </c>
      <c r="AN54" s="31">
        <f t="shared" si="23"/>
        <v>3.4856431958465075</v>
      </c>
      <c r="AO54" s="31">
        <f t="shared" si="24"/>
        <v>12.149708488751054</v>
      </c>
      <c r="AP54" s="31">
        <f t="shared" si="25"/>
        <v>3.3416180577024344</v>
      </c>
      <c r="AQ54" s="31">
        <f t="shared" si="26"/>
        <v>11.16641124356299</v>
      </c>
      <c r="AR54" s="31">
        <f t="shared" si="27"/>
        <v>11.647688245948313</v>
      </c>
      <c r="AS54" s="32">
        <f t="shared" si="28"/>
        <v>1.7303267546706302E-2</v>
      </c>
      <c r="AT54" s="33">
        <f t="shared" si="29"/>
        <v>1.8926404689484769E-2</v>
      </c>
      <c r="AU54" s="34">
        <f t="shared" si="30"/>
        <v>-0.1583553455601453</v>
      </c>
      <c r="AV54" s="35">
        <f t="shared" si="31"/>
        <v>0.15437469196132508</v>
      </c>
      <c r="AW54" s="36">
        <f t="shared" si="32"/>
        <v>2.9940306779289956E-4</v>
      </c>
      <c r="AX54" s="36">
        <f t="shared" si="33"/>
        <v>0.83583393935306727</v>
      </c>
      <c r="AY54" s="37">
        <f t="shared" si="34"/>
        <v>2.507641546747303E-2</v>
      </c>
      <c r="AZ54" s="37">
        <f t="shared" si="35"/>
        <v>12.149708488751054</v>
      </c>
      <c r="BA54" s="38">
        <f t="shared" si="36"/>
        <v>6.7855951163554122E-5</v>
      </c>
      <c r="BB54" s="39">
        <f t="shared" si="37"/>
        <v>-7.7246510029339171E-4</v>
      </c>
      <c r="BC54" s="6"/>
      <c r="BD54" s="3"/>
    </row>
    <row r="55" spans="1:57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L55" s="120">
        <v>0.80000000000000104</v>
      </c>
      <c r="M55" s="121">
        <f t="shared" si="0"/>
        <v>6.3095734448019485</v>
      </c>
      <c r="N55" s="122">
        <f t="shared" si="1"/>
        <v>6.3095734448019483E-2</v>
      </c>
      <c r="O55" s="123">
        <f t="shared" si="2"/>
        <v>0.63667505490351473</v>
      </c>
      <c r="P55" s="123">
        <f t="shared" si="3"/>
        <v>0.62402699918638083</v>
      </c>
      <c r="Q55" s="123">
        <f t="shared" si="4"/>
        <v>0.87335010980702954</v>
      </c>
      <c r="R55" s="122">
        <f t="shared" si="5"/>
        <v>0.90953579271930685</v>
      </c>
      <c r="S55" s="122">
        <f t="shared" si="6"/>
        <v>0.89146714169482977</v>
      </c>
      <c r="T55" s="124">
        <f t="shared" si="7"/>
        <v>3.2647614984433656E-4</v>
      </c>
      <c r="U55" s="125">
        <f t="shared" si="8"/>
        <v>8.7662248190811823E-2</v>
      </c>
      <c r="V55" s="125">
        <f t="shared" si="9"/>
        <v>0.12484963634803309</v>
      </c>
      <c r="W55" s="125">
        <f t="shared" si="16"/>
        <v>1.3829018379558405E-3</v>
      </c>
      <c r="X55" s="125">
        <f t="shared" si="17"/>
        <v>-1.0571873955991982</v>
      </c>
      <c r="Y55" s="125">
        <f t="shared" si="18"/>
        <v>-0.90361271828878531</v>
      </c>
      <c r="Z55" s="126">
        <f t="shared" si="19"/>
        <v>2.3585181510997436E-2</v>
      </c>
      <c r="AA55" s="9">
        <f t="shared" si="10"/>
        <v>1.8842300737053412</v>
      </c>
      <c r="AB55" s="22">
        <f t="shared" si="11"/>
        <v>0.9838594538350045</v>
      </c>
      <c r="AC55" s="10">
        <f t="shared" si="12"/>
        <v>2.1663631493170024</v>
      </c>
      <c r="AD55" s="10"/>
      <c r="AE55" s="17">
        <f t="shared" si="13"/>
        <v>0.12484963634803309</v>
      </c>
      <c r="AF55" s="10"/>
      <c r="AG55" s="10"/>
      <c r="AI55" s="30">
        <f t="shared" si="14"/>
        <v>0.90953579271930685</v>
      </c>
      <c r="AJ55" s="31">
        <f t="shared" si="20"/>
        <v>0.82725535823753793</v>
      </c>
      <c r="AK55" s="31">
        <f t="shared" si="15"/>
        <v>0.89146714169482977</v>
      </c>
      <c r="AL55" s="31">
        <f t="shared" si="21"/>
        <v>0.7947136647215497</v>
      </c>
      <c r="AM55" s="31">
        <f t="shared" si="22"/>
        <v>0.81082127340462162</v>
      </c>
      <c r="AN55" s="31">
        <f t="shared" si="23"/>
        <v>3.4542414620565487</v>
      </c>
      <c r="AO55" s="31">
        <f t="shared" si="24"/>
        <v>11.931784078190564</v>
      </c>
      <c r="AP55" s="31">
        <f t="shared" si="25"/>
        <v>3.3054356556627433</v>
      </c>
      <c r="AQ55" s="31">
        <f t="shared" si="26"/>
        <v>10.925904873726591</v>
      </c>
      <c r="AR55" s="31">
        <f t="shared" si="27"/>
        <v>11.417772891950321</v>
      </c>
      <c r="AS55" s="32">
        <f t="shared" si="28"/>
        <v>1.8068651024477078E-2</v>
      </c>
      <c r="AT55" s="33">
        <f t="shared" si="29"/>
        <v>1.9865794363579565E-2</v>
      </c>
      <c r="AU55" s="34">
        <f t="shared" si="30"/>
        <v>-0.15357467731041285</v>
      </c>
      <c r="AV55" s="35">
        <f t="shared" si="31"/>
        <v>0.14526722315239959</v>
      </c>
      <c r="AW55" s="36">
        <f t="shared" si="32"/>
        <v>3.2647614984433656E-4</v>
      </c>
      <c r="AX55" s="36">
        <f t="shared" si="33"/>
        <v>0.82725535823753793</v>
      </c>
      <c r="AY55" s="37">
        <f t="shared" si="34"/>
        <v>2.3585181510997436E-2</v>
      </c>
      <c r="AZ55" s="37">
        <f t="shared" si="35"/>
        <v>11.931784078190564</v>
      </c>
      <c r="BA55" s="38">
        <f t="shared" si="36"/>
        <v>7.0857454997949327E-5</v>
      </c>
      <c r="BB55" s="39">
        <f t="shared" si="37"/>
        <v>-7.4914476736786758E-4</v>
      </c>
      <c r="BC55" s="6"/>
      <c r="BD55" s="3"/>
    </row>
    <row r="56" spans="1:57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L56" s="120">
        <v>0.82000000000000095</v>
      </c>
      <c r="M56" s="121">
        <f t="shared" si="0"/>
        <v>6.6069344800759762</v>
      </c>
      <c r="N56" s="122">
        <f t="shared" si="1"/>
        <v>6.6069344800759766E-2</v>
      </c>
      <c r="O56" s="123">
        <f t="shared" si="2"/>
        <v>0.63325380652859975</v>
      </c>
      <c r="P56" s="123">
        <f t="shared" si="3"/>
        <v>0.62010585793325079</v>
      </c>
      <c r="Q56" s="123">
        <f t="shared" si="4"/>
        <v>0.8665076130571997</v>
      </c>
      <c r="R56" s="122">
        <f t="shared" si="5"/>
        <v>0.90464829504085686</v>
      </c>
      <c r="S56" s="122">
        <f t="shared" si="6"/>
        <v>0.88586551133321545</v>
      </c>
      <c r="T56" s="124">
        <f t="shared" si="7"/>
        <v>3.5279296380803977E-4</v>
      </c>
      <c r="U56" s="125">
        <f t="shared" si="8"/>
        <v>8.138021600548373E-2</v>
      </c>
      <c r="V56" s="125">
        <f t="shared" si="9"/>
        <v>0.11468784149243463</v>
      </c>
      <c r="W56" s="125">
        <f t="shared" si="16"/>
        <v>1.1093979155789814E-3</v>
      </c>
      <c r="X56" s="125">
        <f t="shared" si="17"/>
        <v>-1.0894811617441595</v>
      </c>
      <c r="Y56" s="125">
        <f t="shared" si="18"/>
        <v>-0.94048262091852686</v>
      </c>
      <c r="Z56" s="126">
        <f t="shared" si="19"/>
        <v>2.2200565168167732E-2</v>
      </c>
      <c r="AA56" s="9">
        <f t="shared" si="10"/>
        <v>1.8339055641480964</v>
      </c>
      <c r="AB56" s="22">
        <f t="shared" si="11"/>
        <v>1.006374758288527</v>
      </c>
      <c r="AC56" s="10">
        <f t="shared" si="12"/>
        <v>2.0796042428006487</v>
      </c>
      <c r="AD56" s="10"/>
      <c r="AE56" s="17">
        <f t="shared" si="13"/>
        <v>0.11468784149243463</v>
      </c>
      <c r="AF56" s="10"/>
      <c r="AG56" s="10"/>
      <c r="AI56" s="30">
        <f t="shared" si="14"/>
        <v>0.90464829504085686</v>
      </c>
      <c r="AJ56" s="31">
        <f t="shared" si="20"/>
        <v>0.81838853772032916</v>
      </c>
      <c r="AK56" s="31">
        <f t="shared" si="15"/>
        <v>0.88586551133321545</v>
      </c>
      <c r="AL56" s="31">
        <f t="shared" si="21"/>
        <v>0.78475770416965929</v>
      </c>
      <c r="AM56" s="31">
        <f t="shared" si="22"/>
        <v>0.80139672446309018</v>
      </c>
      <c r="AN56" s="31">
        <f t="shared" si="23"/>
        <v>3.4219476959115873</v>
      </c>
      <c r="AO56" s="31">
        <f t="shared" si="24"/>
        <v>11.709726033554622</v>
      </c>
      <c r="AP56" s="31">
        <f t="shared" si="25"/>
        <v>3.2685657530330019</v>
      </c>
      <c r="AQ56" s="31">
        <f t="shared" si="26"/>
        <v>10.683522081900195</v>
      </c>
      <c r="AR56" s="31">
        <f t="shared" si="27"/>
        <v>11.184861047526804</v>
      </c>
      <c r="AS56" s="32">
        <f t="shared" si="28"/>
        <v>1.8782783707641415E-2</v>
      </c>
      <c r="AT56" s="33">
        <f t="shared" si="29"/>
        <v>2.0762525956889273E-2</v>
      </c>
      <c r="AU56" s="34">
        <f t="shared" si="30"/>
        <v>-0.14899854082563269</v>
      </c>
      <c r="AV56" s="35">
        <f t="shared" si="31"/>
        <v>0.13676100703485289</v>
      </c>
      <c r="AW56" s="36">
        <f t="shared" si="32"/>
        <v>3.5279296380803977E-4</v>
      </c>
      <c r="AX56" s="36">
        <f t="shared" si="33"/>
        <v>0.81838853772032916</v>
      </c>
      <c r="AY56" s="37">
        <f t="shared" si="34"/>
        <v>2.2200565168167732E-2</v>
      </c>
      <c r="AZ56" s="37">
        <f t="shared" si="35"/>
        <v>11.709726033554622</v>
      </c>
      <c r="BA56" s="38">
        <f t="shared" si="36"/>
        <v>7.3657975324083977E-5</v>
      </c>
      <c r="BB56" s="39">
        <f t="shared" si="37"/>
        <v>-7.2682215036893997E-4</v>
      </c>
      <c r="BC56" s="6"/>
      <c r="BD56" s="3"/>
    </row>
    <row r="57" spans="1:57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L57" s="120">
        <v>0.84000000000000097</v>
      </c>
      <c r="M57" s="121">
        <f t="shared" si="0"/>
        <v>6.9183097091893817</v>
      </c>
      <c r="N57" s="122">
        <f t="shared" si="1"/>
        <v>6.9183097091893811E-2</v>
      </c>
      <c r="O57" s="123">
        <f t="shared" si="2"/>
        <v>0.6297039911232325</v>
      </c>
      <c r="P57" s="123">
        <f t="shared" si="3"/>
        <v>0.61609518818053866</v>
      </c>
      <c r="Q57" s="123">
        <f t="shared" si="4"/>
        <v>0.85940798224646497</v>
      </c>
      <c r="R57" s="122">
        <f t="shared" si="5"/>
        <v>0.89957713017604646</v>
      </c>
      <c r="S57" s="122">
        <f t="shared" si="6"/>
        <v>0.88013598311505525</v>
      </c>
      <c r="T57" s="124">
        <f t="shared" si="7"/>
        <v>3.7795819904708693E-4</v>
      </c>
      <c r="U57" s="125">
        <f t="shared" si="8"/>
        <v>7.5391840509134112E-2</v>
      </c>
      <c r="V57" s="125">
        <f t="shared" si="9"/>
        <v>0.10518914649685823</v>
      </c>
      <c r="W57" s="125">
        <f t="shared" si="16"/>
        <v>8.8787944412605977E-4</v>
      </c>
      <c r="X57" s="125">
        <f t="shared" si="17"/>
        <v>-1.1226756543107357</v>
      </c>
      <c r="Y57" s="125">
        <f t="shared" si="18"/>
        <v>-0.97802906873449313</v>
      </c>
      <c r="Z57" s="126">
        <f t="shared" si="19"/>
        <v>2.0922634718865258E-2</v>
      </c>
      <c r="AA57" s="9">
        <f t="shared" si="10"/>
        <v>1.7849251347525681</v>
      </c>
      <c r="AB57" s="22">
        <f t="shared" si="11"/>
        <v>1.02836775854082</v>
      </c>
      <c r="AC57" s="10">
        <f t="shared" si="12"/>
        <v>1.9948579469270289</v>
      </c>
      <c r="AD57" s="10"/>
      <c r="AE57" s="17">
        <f t="shared" si="13"/>
        <v>0.10518914649685823</v>
      </c>
      <c r="AF57" s="10"/>
      <c r="AG57" s="10"/>
      <c r="AI57" s="30">
        <f t="shared" si="14"/>
        <v>0.89957713017604646</v>
      </c>
      <c r="AJ57" s="31">
        <f t="shared" si="20"/>
        <v>0.80923901313577162</v>
      </c>
      <c r="AK57" s="31">
        <f t="shared" si="15"/>
        <v>0.88013598311505525</v>
      </c>
      <c r="AL57" s="31">
        <f t="shared" si="21"/>
        <v>0.77463934877390483</v>
      </c>
      <c r="AM57" s="31">
        <f t="shared" si="22"/>
        <v>0.79175020185531464</v>
      </c>
      <c r="AN57" s="31">
        <f t="shared" si="23"/>
        <v>3.3887532033450114</v>
      </c>
      <c r="AO57" s="31">
        <f t="shared" si="24"/>
        <v>11.483648273181077</v>
      </c>
      <c r="AP57" s="31">
        <f t="shared" si="25"/>
        <v>3.2310193052170355</v>
      </c>
      <c r="AQ57" s="31">
        <f t="shared" si="26"/>
        <v>10.439485750685176</v>
      </c>
      <c r="AR57" s="31">
        <f t="shared" si="27"/>
        <v>10.949127020623802</v>
      </c>
      <c r="AS57" s="32">
        <f t="shared" si="28"/>
        <v>1.9441147060991204E-2</v>
      </c>
      <c r="AT57" s="33">
        <f t="shared" si="29"/>
        <v>2.1611428757850468E-2</v>
      </c>
      <c r="AU57" s="34">
        <f t="shared" si="30"/>
        <v>-0.14464658557624255</v>
      </c>
      <c r="AV57" s="35">
        <f t="shared" si="31"/>
        <v>0.12884093907340319</v>
      </c>
      <c r="AW57" s="36">
        <f t="shared" si="32"/>
        <v>3.7795819904708693E-4</v>
      </c>
      <c r="AX57" s="36">
        <f t="shared" si="33"/>
        <v>0.80923901313577162</v>
      </c>
      <c r="AY57" s="37">
        <f t="shared" si="34"/>
        <v>2.0922634718865258E-2</v>
      </c>
      <c r="AZ57" s="37">
        <f t="shared" si="35"/>
        <v>11.483648273181077</v>
      </c>
      <c r="BA57" s="38">
        <f t="shared" si="36"/>
        <v>7.6239792396043935E-5</v>
      </c>
      <c r="BB57" s="39">
        <f t="shared" si="37"/>
        <v>-7.055931003719149E-4</v>
      </c>
      <c r="BC57" s="6"/>
    </row>
    <row r="58" spans="1:57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L58" s="120">
        <v>0.86000000000000099</v>
      </c>
      <c r="M58" s="121">
        <f t="shared" si="0"/>
        <v>7.2443596007499185</v>
      </c>
      <c r="N58" s="122">
        <f t="shared" si="1"/>
        <v>7.2443596007499181E-2</v>
      </c>
      <c r="O58" s="123">
        <f t="shared" si="2"/>
        <v>0.62602615292929431</v>
      </c>
      <c r="P58" s="123">
        <f t="shared" si="3"/>
        <v>0.61199838109577698</v>
      </c>
      <c r="Q58" s="123">
        <f t="shared" si="4"/>
        <v>0.8520523058585886</v>
      </c>
      <c r="R58" s="122">
        <f t="shared" si="5"/>
        <v>0.89432307561327762</v>
      </c>
      <c r="S58" s="122">
        <f t="shared" si="6"/>
        <v>0.87428340156539575</v>
      </c>
      <c r="T58" s="124">
        <f t="shared" si="7"/>
        <v>4.0158853594535025E-4</v>
      </c>
      <c r="U58" s="125">
        <f t="shared" si="8"/>
        <v>6.9698258633135307E-2</v>
      </c>
      <c r="V58" s="125">
        <f t="shared" si="9"/>
        <v>9.6329443743839657E-2</v>
      </c>
      <c r="W58" s="125">
        <f t="shared" si="16"/>
        <v>7.0922002040060112E-4</v>
      </c>
      <c r="X58" s="125">
        <f t="shared" si="17"/>
        <v>-1.1567780723391159</v>
      </c>
      <c r="Y58" s="125">
        <f t="shared" si="18"/>
        <v>-1.0162409475481387</v>
      </c>
      <c r="Z58" s="126">
        <f t="shared" si="19"/>
        <v>1.9750683444514711E-2</v>
      </c>
      <c r="AA58" s="9">
        <f t="shared" si="10"/>
        <v>1.7372528874743036</v>
      </c>
      <c r="AB58" s="22">
        <f t="shared" si="11"/>
        <v>1.0498221040574724</v>
      </c>
      <c r="AC58" s="10">
        <f t="shared" si="12"/>
        <v>1.9121872657070107</v>
      </c>
      <c r="AD58" s="10"/>
      <c r="AE58" s="17">
        <f t="shared" si="13"/>
        <v>9.6329443743839657E-2</v>
      </c>
      <c r="AF58" s="10"/>
      <c r="AG58" s="10"/>
      <c r="AI58" s="30">
        <f t="shared" si="14"/>
        <v>0.89432307561327762</v>
      </c>
      <c r="AJ58" s="31">
        <f t="shared" si="20"/>
        <v>0.79981376357439227</v>
      </c>
      <c r="AK58" s="31">
        <f t="shared" si="15"/>
        <v>0.87428340156539575</v>
      </c>
      <c r="AL58" s="31">
        <f t="shared" si="21"/>
        <v>0.76437146625275898</v>
      </c>
      <c r="AM58" s="31">
        <f t="shared" si="22"/>
        <v>0.78189182064560303</v>
      </c>
      <c r="AN58" s="31">
        <f t="shared" si="23"/>
        <v>3.3546507853166307</v>
      </c>
      <c r="AO58" s="31">
        <f t="shared" si="24"/>
        <v>11.253681891425487</v>
      </c>
      <c r="AP58" s="31">
        <f t="shared" si="25"/>
        <v>3.1928074264033901</v>
      </c>
      <c r="AQ58" s="31">
        <f t="shared" si="26"/>
        <v>10.194019262096639</v>
      </c>
      <c r="AR58" s="31">
        <f t="shared" si="27"/>
        <v>10.710753940348903</v>
      </c>
      <c r="AS58" s="32">
        <f t="shared" si="28"/>
        <v>2.0039674047881872E-2</v>
      </c>
      <c r="AT58" s="33">
        <f t="shared" si="29"/>
        <v>2.2407645060639598E-2</v>
      </c>
      <c r="AU58" s="34">
        <f t="shared" si="30"/>
        <v>-0.14053712479097724</v>
      </c>
      <c r="AV58" s="35">
        <f t="shared" si="31"/>
        <v>0.12149013553377419</v>
      </c>
      <c r="AW58" s="36">
        <f t="shared" si="32"/>
        <v>4.0158853594535025E-4</v>
      </c>
      <c r="AX58" s="36">
        <f t="shared" si="33"/>
        <v>0.79981376357439227</v>
      </c>
      <c r="AY58" s="37">
        <f t="shared" si="34"/>
        <v>1.9750683444514711E-2</v>
      </c>
      <c r="AZ58" s="37">
        <f t="shared" si="35"/>
        <v>11.253681891425487</v>
      </c>
      <c r="BA58" s="38">
        <f t="shared" si="36"/>
        <v>7.8586957050517147E-5</v>
      </c>
      <c r="BB58" s="39">
        <f t="shared" si="37"/>
        <v>-6.8554695019988903E-4</v>
      </c>
      <c r="BC58" s="6"/>
    </row>
    <row r="59" spans="1:57" s="3" customForma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7"/>
      <c r="L59" s="120">
        <v>0.880000000000001</v>
      </c>
      <c r="M59" s="121">
        <f t="shared" si="0"/>
        <v>7.5857757502918579</v>
      </c>
      <c r="N59" s="122">
        <f t="shared" si="1"/>
        <v>7.585775750291858E-2</v>
      </c>
      <c r="O59" s="123">
        <f t="shared" si="2"/>
        <v>0.62222134051458933</v>
      </c>
      <c r="P59" s="123">
        <f t="shared" si="3"/>
        <v>0.60781898342537</v>
      </c>
      <c r="Q59" s="123">
        <f t="shared" si="4"/>
        <v>0.84444268102917897</v>
      </c>
      <c r="R59" s="122">
        <f t="shared" si="5"/>
        <v>0.88888762930655629</v>
      </c>
      <c r="S59" s="122">
        <f t="shared" si="6"/>
        <v>0.86831283346481436</v>
      </c>
      <c r="T59" s="124">
        <f t="shared" si="7"/>
        <v>4.2332222392936112E-4</v>
      </c>
      <c r="U59" s="125">
        <f t="shared" si="8"/>
        <v>6.4299257990721795E-2</v>
      </c>
      <c r="V59" s="125">
        <f t="shared" si="9"/>
        <v>8.808318090911757E-2</v>
      </c>
      <c r="W59" s="125">
        <f t="shared" si="16"/>
        <v>5.6567498938819177E-4</v>
      </c>
      <c r="X59" s="125">
        <f t="shared" si="17"/>
        <v>-1.1917940387770907</v>
      </c>
      <c r="Y59" s="125">
        <f t="shared" si="18"/>
        <v>-1.0551070102677644</v>
      </c>
      <c r="Z59" s="126">
        <f t="shared" si="19"/>
        <v>1.8683343762709363E-2</v>
      </c>
      <c r="AA59" s="9">
        <f t="shared" si="10"/>
        <v>1.6908538830432105</v>
      </c>
      <c r="AB59" s="22">
        <f t="shared" si="11"/>
        <v>1.0707239948787353</v>
      </c>
      <c r="AC59" s="10">
        <f t="shared" si="12"/>
        <v>1.8316453749446466</v>
      </c>
      <c r="AD59" s="17"/>
      <c r="AE59" s="17">
        <f t="shared" si="13"/>
        <v>8.808318090911757E-2</v>
      </c>
      <c r="AF59" s="17"/>
      <c r="AG59" s="17"/>
      <c r="AI59" s="30">
        <f t="shared" si="14"/>
        <v>0.88888762930655629</v>
      </c>
      <c r="AJ59" s="31">
        <f t="shared" si="20"/>
        <v>0.79012121753422981</v>
      </c>
      <c r="AK59" s="31">
        <f t="shared" si="15"/>
        <v>0.86831283346481436</v>
      </c>
      <c r="AL59" s="31">
        <f t="shared" si="21"/>
        <v>0.75396717675969449</v>
      </c>
      <c r="AM59" s="31">
        <f t="shared" si="22"/>
        <v>0.77183253603499746</v>
      </c>
      <c r="AN59" s="31">
        <f t="shared" si="23"/>
        <v>3.3196348188786562</v>
      </c>
      <c r="AO59" s="31">
        <f t="shared" si="24"/>
        <v>11.019975330711528</v>
      </c>
      <c r="AP59" s="31">
        <f t="shared" si="25"/>
        <v>3.1539413636837641</v>
      </c>
      <c r="AQ59" s="31">
        <f t="shared" si="26"/>
        <v>9.9473461255554021</v>
      </c>
      <c r="AR59" s="31">
        <f t="shared" si="27"/>
        <v>10.469933567586255</v>
      </c>
      <c r="AS59" s="32">
        <f t="shared" si="28"/>
        <v>2.0574795841741933E-2</v>
      </c>
      <c r="AT59" s="33">
        <f t="shared" si="29"/>
        <v>2.3146678121499849E-2</v>
      </c>
      <c r="AU59" s="34">
        <f t="shared" si="30"/>
        <v>-0.13668702850932624</v>
      </c>
      <c r="AV59" s="35">
        <f t="shared" si="31"/>
        <v>0.11469014281157329</v>
      </c>
      <c r="AW59" s="36">
        <f t="shared" si="32"/>
        <v>4.2332222392936112E-4</v>
      </c>
      <c r="AX59" s="36">
        <f t="shared" si="33"/>
        <v>0.79012121753422981</v>
      </c>
      <c r="AY59" s="37">
        <f t="shared" si="34"/>
        <v>1.8683343762709363E-2</v>
      </c>
      <c r="AZ59" s="37">
        <f t="shared" si="35"/>
        <v>11.019975330711528</v>
      </c>
      <c r="BA59" s="38">
        <f t="shared" si="36"/>
        <v>8.0685473889184056E-5</v>
      </c>
      <c r="BB59" s="39">
        <f t="shared" si="37"/>
        <v>-6.6676599272842067E-4</v>
      </c>
      <c r="BC59" s="6"/>
      <c r="BD59" s="8"/>
      <c r="BE59" s="8"/>
    </row>
    <row r="60" spans="1:57" x14ac:dyDescent="0.25">
      <c r="L60" s="120">
        <v>0.90000000000000102</v>
      </c>
      <c r="M60" s="121">
        <f t="shared" si="0"/>
        <v>7.9432823472428353</v>
      </c>
      <c r="N60" s="122">
        <f t="shared" si="1"/>
        <v>7.943282347242836E-2</v>
      </c>
      <c r="O60" s="123">
        <f t="shared" si="2"/>
        <v>0.6182911191981213</v>
      </c>
      <c r="P60" s="123">
        <f t="shared" si="3"/>
        <v>0.60356068185222345</v>
      </c>
      <c r="Q60" s="123">
        <f t="shared" si="4"/>
        <v>0.83658223839624279</v>
      </c>
      <c r="R60" s="122">
        <f t="shared" si="5"/>
        <v>0.88327302742588765</v>
      </c>
      <c r="S60" s="122">
        <f t="shared" si="6"/>
        <v>0.86222954550317643</v>
      </c>
      <c r="T60" s="124">
        <f t="shared" si="7"/>
        <v>4.4282813143147371E-4</v>
      </c>
      <c r="U60" s="125">
        <f t="shared" si="8"/>
        <v>5.9193288809700866E-2</v>
      </c>
      <c r="V60" s="125">
        <f t="shared" si="9"/>
        <v>8.0423709119652215E-2</v>
      </c>
      <c r="W60" s="125">
        <f t="shared" si="16"/>
        <v>4.5073074653719474E-4</v>
      </c>
      <c r="X60" s="125">
        <f t="shared" si="17"/>
        <v>-1.2277275297320573</v>
      </c>
      <c r="Y60" s="125">
        <f t="shared" si="18"/>
        <v>-1.0946159012274981</v>
      </c>
      <c r="Z60" s="126">
        <f t="shared" si="19"/>
        <v>1.7718705643135796E-2</v>
      </c>
      <c r="AA60" s="9">
        <f t="shared" si="10"/>
        <v>1.6456941153563587</v>
      </c>
      <c r="AB60" s="22">
        <f t="shared" si="11"/>
        <v>1.0910620939636606</v>
      </c>
      <c r="AC60" s="10">
        <f t="shared" si="12"/>
        <v>1.7532759600041647</v>
      </c>
      <c r="AD60" s="10"/>
      <c r="AE60" s="17">
        <f t="shared" si="13"/>
        <v>8.0423709119652215E-2</v>
      </c>
      <c r="AF60" s="10"/>
      <c r="AG60" s="10"/>
      <c r="AI60" s="30">
        <f t="shared" si="14"/>
        <v>0.88327302742588765</v>
      </c>
      <c r="AJ60" s="31">
        <f t="shared" si="20"/>
        <v>0.78017124097809287</v>
      </c>
      <c r="AK60" s="31">
        <f t="shared" si="15"/>
        <v>0.86222954550317643</v>
      </c>
      <c r="AL60" s="31">
        <f t="shared" si="21"/>
        <v>0.74343978913861419</v>
      </c>
      <c r="AM60" s="31">
        <f t="shared" si="22"/>
        <v>0.76158410099263785</v>
      </c>
      <c r="AN60" s="31">
        <f t="shared" si="23"/>
        <v>3.2837013279236897</v>
      </c>
      <c r="AO60" s="31">
        <f t="shared" si="24"/>
        <v>10.782694411007803</v>
      </c>
      <c r="AP60" s="31">
        <f t="shared" si="25"/>
        <v>3.1144324727240305</v>
      </c>
      <c r="AQ60" s="31">
        <f t="shared" si="26"/>
        <v>9.6996896271579178</v>
      </c>
      <c r="AR60" s="31">
        <f t="shared" si="27"/>
        <v>10.22686604641256</v>
      </c>
      <c r="AS60" s="32">
        <f t="shared" si="28"/>
        <v>2.1043481922711216E-2</v>
      </c>
      <c r="AT60" s="33">
        <f t="shared" si="29"/>
        <v>2.3824436238065586E-2</v>
      </c>
      <c r="AU60" s="34">
        <f t="shared" si="30"/>
        <v>-0.13311162850455927</v>
      </c>
      <c r="AV60" s="35">
        <f t="shared" si="31"/>
        <v>0.10842114824419545</v>
      </c>
      <c r="AW60" s="36">
        <f t="shared" si="32"/>
        <v>4.4282813143147371E-4</v>
      </c>
      <c r="AX60" s="36">
        <f t="shared" si="33"/>
        <v>0.78017124097809287</v>
      </c>
      <c r="AY60" s="37">
        <f t="shared" si="34"/>
        <v>1.7718705643135796E-2</v>
      </c>
      <c r="AZ60" s="37">
        <f t="shared" si="35"/>
        <v>10.782694411007803</v>
      </c>
      <c r="BA60" s="38">
        <f t="shared" si="36"/>
        <v>8.2523458520436134E-5</v>
      </c>
      <c r="BB60" s="39">
        <f t="shared" si="37"/>
        <v>-6.493250170954111E-4</v>
      </c>
      <c r="BC60" s="6"/>
      <c r="BD60" s="5"/>
      <c r="BE60" s="5"/>
    </row>
    <row r="61" spans="1:57" s="3" customFormat="1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120">
        <v>0.92000000000000104</v>
      </c>
      <c r="M61" s="121">
        <f t="shared" si="0"/>
        <v>8.3176377110267339</v>
      </c>
      <c r="N61" s="122">
        <f t="shared" si="1"/>
        <v>8.3176377110267333E-2</v>
      </c>
      <c r="O61" s="123">
        <f t="shared" si="2"/>
        <v>0.61423757821912051</v>
      </c>
      <c r="P61" s="123">
        <f t="shared" si="3"/>
        <v>0.5992272872778972</v>
      </c>
      <c r="Q61" s="123">
        <f t="shared" si="4"/>
        <v>0.82847515643824121</v>
      </c>
      <c r="R61" s="122">
        <f t="shared" si="5"/>
        <v>0.87748225459874363</v>
      </c>
      <c r="S61" s="122">
        <f t="shared" si="6"/>
        <v>0.85603898182556748</v>
      </c>
      <c r="T61" s="124">
        <f t="shared" si="7"/>
        <v>4.5981394722483746E-4</v>
      </c>
      <c r="U61" s="125">
        <f t="shared" si="8"/>
        <v>5.4377493425415334E-2</v>
      </c>
      <c r="V61" s="125">
        <f t="shared" si="9"/>
        <v>7.3323606994575519E-2</v>
      </c>
      <c r="W61" s="125">
        <f t="shared" si="16"/>
        <v>3.5895521937551569E-4</v>
      </c>
      <c r="X61" s="125">
        <f t="shared" si="17"/>
        <v>-1.264580815442891</v>
      </c>
      <c r="Y61" s="125">
        <f t="shared" si="18"/>
        <v>-1.1347561790165646</v>
      </c>
      <c r="Z61" s="126">
        <f t="shared" si="19"/>
        <v>1.6854436223227853E-2</v>
      </c>
      <c r="AA61" s="18">
        <f t="shared" si="10"/>
        <v>1.6017404865547069</v>
      </c>
      <c r="AB61" s="22">
        <f t="shared" si="11"/>
        <v>1.1108274294046163</v>
      </c>
      <c r="AC61" s="10">
        <f t="shared" si="12"/>
        <v>1.6771135926097511</v>
      </c>
      <c r="AD61" s="17"/>
      <c r="AE61" s="17">
        <f t="shared" si="13"/>
        <v>7.3323606994575519E-2</v>
      </c>
      <c r="AF61" s="17"/>
      <c r="AG61" s="17"/>
      <c r="AI61" s="30">
        <f t="shared" si="14"/>
        <v>0.87748225459874363</v>
      </c>
      <c r="AJ61" s="31">
        <f t="shared" si="20"/>
        <v>0.76997510713569428</v>
      </c>
      <c r="AK61" s="31">
        <f t="shared" si="15"/>
        <v>0.85603898182556748</v>
      </c>
      <c r="AL61" s="31">
        <f t="shared" si="21"/>
        <v>0.73280273840495425</v>
      </c>
      <c r="AM61" s="31">
        <f t="shared" si="22"/>
        <v>0.75115901579671185</v>
      </c>
      <c r="AN61" s="31">
        <f t="shared" si="23"/>
        <v>3.2468480422128558</v>
      </c>
      <c r="AO61" s="31">
        <f t="shared" si="24"/>
        <v>10.542022209221455</v>
      </c>
      <c r="AP61" s="31">
        <f t="shared" si="25"/>
        <v>3.074292194934964</v>
      </c>
      <c r="AQ61" s="31">
        <f t="shared" si="26"/>
        <v>9.4512724998380389</v>
      </c>
      <c r="AR61" s="31">
        <f t="shared" si="27"/>
        <v>9.9817595943148518</v>
      </c>
      <c r="AS61" s="32">
        <f t="shared" si="28"/>
        <v>2.1443272773176147E-2</v>
      </c>
      <c r="AT61" s="33">
        <f t="shared" si="29"/>
        <v>2.4437272276214585E-2</v>
      </c>
      <c r="AU61" s="34">
        <f t="shared" si="30"/>
        <v>-0.12982463642632647</v>
      </c>
      <c r="AV61" s="35">
        <f t="shared" si="31"/>
        <v>0.1026621903803422</v>
      </c>
      <c r="AW61" s="36">
        <f t="shared" si="32"/>
        <v>4.5981394722483746E-4</v>
      </c>
      <c r="AX61" s="36">
        <f t="shared" si="33"/>
        <v>0.76997510713569428</v>
      </c>
      <c r="AY61" s="37">
        <f t="shared" si="34"/>
        <v>1.6854436223227853E-2</v>
      </c>
      <c r="AZ61" s="37">
        <f t="shared" si="35"/>
        <v>10.542022209221455</v>
      </c>
      <c r="BA61" s="38">
        <f t="shared" si="36"/>
        <v>8.4091265777161365E-5</v>
      </c>
      <c r="BB61" s="39">
        <f t="shared" si="37"/>
        <v>-6.3329090939671451E-4</v>
      </c>
      <c r="BC61" s="6"/>
      <c r="BD61" s="8"/>
      <c r="BE61" s="8"/>
    </row>
    <row r="62" spans="1:57" x14ac:dyDescent="0.25">
      <c r="L62" s="120">
        <v>0.94000000000000095</v>
      </c>
      <c r="M62" s="121">
        <f t="shared" si="0"/>
        <v>8.7096358995608281</v>
      </c>
      <c r="N62" s="122">
        <f t="shared" si="1"/>
        <v>8.7096358995608275E-2</v>
      </c>
      <c r="O62" s="123">
        <f t="shared" si="2"/>
        <v>0.61006333230241894</v>
      </c>
      <c r="P62" s="123">
        <f t="shared" si="3"/>
        <v>0.59482271913127471</v>
      </c>
      <c r="Q62" s="123">
        <f t="shared" si="4"/>
        <v>0.82012666460483807</v>
      </c>
      <c r="R62" s="122">
        <f t="shared" si="5"/>
        <v>0.87151904614631281</v>
      </c>
      <c r="S62" s="122">
        <f t="shared" si="6"/>
        <v>0.84974674161610675</v>
      </c>
      <c r="T62" s="124">
        <f t="shared" si="7"/>
        <v>4.7403324455603157E-4</v>
      </c>
      <c r="U62" s="125">
        <f t="shared" si="8"/>
        <v>4.984775294226302E-2</v>
      </c>
      <c r="V62" s="125">
        <f t="shared" si="9"/>
        <v>6.6754978772148102E-2</v>
      </c>
      <c r="W62" s="125">
        <f t="shared" si="16"/>
        <v>2.8585428526273329E-4</v>
      </c>
      <c r="X62" s="125">
        <f t="shared" si="17"/>
        <v>-1.3023544142183441</v>
      </c>
      <c r="Y62" s="125">
        <f t="shared" si="18"/>
        <v>-1.1755163378639844</v>
      </c>
      <c r="Z62" s="126">
        <f t="shared" si="19"/>
        <v>1.608789761327439E-2</v>
      </c>
      <c r="AA62" s="9">
        <f t="shared" si="10"/>
        <v>1.558960782765491</v>
      </c>
      <c r="AB62" s="22">
        <f t="shared" si="11"/>
        <v>1.1300132882139018</v>
      </c>
      <c r="AC62" s="10">
        <f t="shared" si="12"/>
        <v>1.6031841401208085</v>
      </c>
      <c r="AD62" s="10"/>
      <c r="AE62" s="17">
        <f t="shared" si="13"/>
        <v>6.6754978772148102E-2</v>
      </c>
      <c r="AF62" s="10"/>
      <c r="AG62" s="10"/>
      <c r="AI62" s="30">
        <f t="shared" si="14"/>
        <v>0.87151904614631281</v>
      </c>
      <c r="AJ62" s="31">
        <f t="shared" si="20"/>
        <v>0.75954544779577893</v>
      </c>
      <c r="AK62" s="31">
        <f t="shared" si="15"/>
        <v>0.84974674161610675</v>
      </c>
      <c r="AL62" s="31">
        <f t="shared" si="21"/>
        <v>0.72206952488719045</v>
      </c>
      <c r="AM62" s="31">
        <f t="shared" si="22"/>
        <v>0.7405704697192067</v>
      </c>
      <c r="AN62" s="31">
        <f t="shared" si="23"/>
        <v>3.2090744434374026</v>
      </c>
      <c r="AO62" s="31">
        <f t="shared" si="24"/>
        <v>10.298158783523075</v>
      </c>
      <c r="AP62" s="31">
        <f t="shared" si="25"/>
        <v>3.0335320360875442</v>
      </c>
      <c r="AQ62" s="31">
        <f t="shared" si="26"/>
        <v>9.2023166139694421</v>
      </c>
      <c r="AR62" s="31">
        <f t="shared" si="27"/>
        <v>9.7348301303571656</v>
      </c>
      <c r="AS62" s="32">
        <f t="shared" si="28"/>
        <v>2.1772304530206066E-2</v>
      </c>
      <c r="AT62" s="33">
        <f t="shared" si="29"/>
        <v>2.4982018036758862E-2</v>
      </c>
      <c r="AU62" s="34">
        <f t="shared" si="30"/>
        <v>-0.12683807635435973</v>
      </c>
      <c r="AV62" s="35">
        <f t="shared" si="31"/>
        <v>9.7391366719854267E-2</v>
      </c>
      <c r="AW62" s="36">
        <f t="shared" si="32"/>
        <v>4.7403324455603157E-4</v>
      </c>
      <c r="AX62" s="36">
        <f t="shared" si="33"/>
        <v>0.75954544779577893</v>
      </c>
      <c r="AY62" s="37">
        <f t="shared" si="34"/>
        <v>1.608789761327439E-2</v>
      </c>
      <c r="AZ62" s="37">
        <f t="shared" si="35"/>
        <v>10.298158783523075</v>
      </c>
      <c r="BA62" s="38">
        <f t="shared" si="36"/>
        <v>8.5381586392964962E-5</v>
      </c>
      <c r="BB62" s="39">
        <f t="shared" si="37"/>
        <v>-6.187223236798036E-4</v>
      </c>
      <c r="BC62" s="6"/>
      <c r="BD62" s="5"/>
      <c r="BE62" s="5"/>
    </row>
    <row r="63" spans="1:57" x14ac:dyDescent="0.25">
      <c r="L63" s="120">
        <v>0.96000000000000096</v>
      </c>
      <c r="M63" s="121">
        <f t="shared" si="0"/>
        <v>9.1201083935591196</v>
      </c>
      <c r="N63" s="122">
        <f t="shared" si="1"/>
        <v>9.120108393559119E-2</v>
      </c>
      <c r="O63" s="123">
        <f t="shared" si="2"/>
        <v>0.60577151738280555</v>
      </c>
      <c r="P63" s="123">
        <f t="shared" si="3"/>
        <v>0.59035098979886613</v>
      </c>
      <c r="Q63" s="123">
        <f t="shared" si="4"/>
        <v>0.81154303476561118</v>
      </c>
      <c r="R63" s="122">
        <f t="shared" si="5"/>
        <v>0.86538788197543659</v>
      </c>
      <c r="S63" s="122">
        <f t="shared" si="6"/>
        <v>0.84335855685552308</v>
      </c>
      <c r="T63" s="124">
        <f t="shared" si="7"/>
        <v>4.8529116523885249E-4</v>
      </c>
      <c r="U63" s="125">
        <f t="shared" si="8"/>
        <v>4.5598750221326562E-2</v>
      </c>
      <c r="V63" s="125">
        <f t="shared" si="9"/>
        <v>6.0689725386298507E-2</v>
      </c>
      <c r="W63" s="125">
        <f t="shared" si="16"/>
        <v>2.2773753142980003E-4</v>
      </c>
      <c r="X63" s="125">
        <f t="shared" si="17"/>
        <v>-1.3410470603930125</v>
      </c>
      <c r="Y63" s="125">
        <f t="shared" si="18"/>
        <v>-1.2168848276353368</v>
      </c>
      <c r="Z63" s="126">
        <f t="shared" si="19"/>
        <v>1.5416260043371233E-2</v>
      </c>
      <c r="AA63" s="9">
        <f t="shared" si="10"/>
        <v>1.5173236504924814</v>
      </c>
      <c r="AB63" s="22">
        <f t="shared" si="11"/>
        <v>1.1486151033063388</v>
      </c>
      <c r="AC63" s="10">
        <f t="shared" si="12"/>
        <v>1.5315052010253722</v>
      </c>
      <c r="AD63" s="10"/>
      <c r="AE63" s="17">
        <f t="shared" si="13"/>
        <v>6.0689725386298507E-2</v>
      </c>
      <c r="AF63" s="10"/>
      <c r="AG63" s="10"/>
      <c r="AI63" s="30">
        <f t="shared" si="14"/>
        <v>0.86538788197543659</v>
      </c>
      <c r="AJ63" s="31">
        <f t="shared" si="20"/>
        <v>0.74889618626993215</v>
      </c>
      <c r="AK63" s="31">
        <f t="shared" si="15"/>
        <v>0.84335855685552308</v>
      </c>
      <c r="AL63" s="31">
        <f t="shared" si="21"/>
        <v>0.7112536554214306</v>
      </c>
      <c r="AM63" s="31">
        <f t="shared" si="22"/>
        <v>0.72983227526306194</v>
      </c>
      <c r="AN63" s="31">
        <f t="shared" si="23"/>
        <v>3.1703817972627344</v>
      </c>
      <c r="AO63" s="31">
        <f t="shared" si="24"/>
        <v>10.051320740414885</v>
      </c>
      <c r="AP63" s="31">
        <f t="shared" si="25"/>
        <v>2.992163546316192</v>
      </c>
      <c r="AQ63" s="31">
        <f t="shared" si="26"/>
        <v>8.9530426879034906</v>
      </c>
      <c r="AR63" s="31">
        <f t="shared" si="27"/>
        <v>9.486300841673966</v>
      </c>
      <c r="AS63" s="32">
        <f t="shared" si="28"/>
        <v>2.2029325119913512E-2</v>
      </c>
      <c r="AT63" s="33">
        <f t="shared" si="29"/>
        <v>2.5456012937951907E-2</v>
      </c>
      <c r="AU63" s="34">
        <f t="shared" si="30"/>
        <v>-0.12416223275767568</v>
      </c>
      <c r="AV63" s="35">
        <f t="shared" si="31"/>
        <v>9.2586037004017005E-2</v>
      </c>
      <c r="AW63" s="36">
        <f t="shared" si="32"/>
        <v>4.8529116523885249E-4</v>
      </c>
      <c r="AX63" s="36">
        <f t="shared" si="33"/>
        <v>0.74889618626993215</v>
      </c>
      <c r="AY63" s="37">
        <f t="shared" si="34"/>
        <v>1.5416260043371233E-2</v>
      </c>
      <c r="AZ63" s="37">
        <f t="shared" si="35"/>
        <v>10.051320740414885</v>
      </c>
      <c r="BA63" s="38">
        <f t="shared" si="36"/>
        <v>8.6389510274170631E-5</v>
      </c>
      <c r="BB63" s="39">
        <f t="shared" si="37"/>
        <v>-6.0566942808622281E-4</v>
      </c>
      <c r="BC63" s="6"/>
      <c r="BD63" s="5"/>
      <c r="BE63" s="5"/>
    </row>
    <row r="64" spans="1:57" x14ac:dyDescent="0.25">
      <c r="L64" s="120">
        <v>0.98000000000000098</v>
      </c>
      <c r="M64" s="121">
        <f t="shared" si="0"/>
        <v>9.5499258602143851</v>
      </c>
      <c r="N64" s="122">
        <f t="shared" si="1"/>
        <v>9.5499258602143852E-2</v>
      </c>
      <c r="O64" s="123">
        <f t="shared" si="2"/>
        <v>0.60136578037322241</v>
      </c>
      <c r="P64" s="123">
        <f t="shared" si="3"/>
        <v>0.58581618926463053</v>
      </c>
      <c r="Q64" s="123">
        <f t="shared" si="4"/>
        <v>0.80273156074644481</v>
      </c>
      <c r="R64" s="122">
        <f t="shared" si="5"/>
        <v>0.85909397196174631</v>
      </c>
      <c r="S64" s="122">
        <f t="shared" si="6"/>
        <v>0.83688027037804369</v>
      </c>
      <c r="T64" s="124">
        <f t="shared" si="7"/>
        <v>4.9344853804979218E-4</v>
      </c>
      <c r="U64" s="125">
        <f t="shared" si="8"/>
        <v>4.1624047920619897E-2</v>
      </c>
      <c r="V64" s="125">
        <f t="shared" si="9"/>
        <v>5.5099787952048382E-2</v>
      </c>
      <c r="W64" s="125">
        <f t="shared" si="16"/>
        <v>1.8159556939464417E-4</v>
      </c>
      <c r="X64" s="125">
        <f t="shared" si="17"/>
        <v>-1.3806556871204569</v>
      </c>
      <c r="Y64" s="125">
        <f t="shared" si="18"/>
        <v>-1.2588500724990768</v>
      </c>
      <c r="Z64" s="126">
        <f t="shared" si="19"/>
        <v>1.4836607753292184E-2</v>
      </c>
      <c r="AA64" s="9">
        <f t="shared" si="10"/>
        <v>1.4767985736368268</v>
      </c>
      <c r="AB64" s="22">
        <f t="shared" si="11"/>
        <v>1.1666303352123</v>
      </c>
      <c r="AC64" s="10">
        <f t="shared" si="12"/>
        <v>1.4620865607388891</v>
      </c>
      <c r="AD64" s="10"/>
      <c r="AE64" s="17">
        <f t="shared" si="13"/>
        <v>5.5099787952048382E-2</v>
      </c>
      <c r="AF64" s="10"/>
      <c r="AG64" s="10"/>
      <c r="AI64" s="30">
        <f t="shared" si="14"/>
        <v>0.85909397196174631</v>
      </c>
      <c r="AJ64" s="31">
        <f t="shared" si="20"/>
        <v>0.73804245266100976</v>
      </c>
      <c r="AK64" s="31">
        <f t="shared" si="15"/>
        <v>0.83688027037804369</v>
      </c>
      <c r="AL64" s="31">
        <f t="shared" si="21"/>
        <v>0.70036858694802751</v>
      </c>
      <c r="AM64" s="31">
        <f t="shared" si="22"/>
        <v>0.71895879553549369</v>
      </c>
      <c r="AN64" s="31">
        <f t="shared" si="23"/>
        <v>3.1307731705352899</v>
      </c>
      <c r="AO64" s="31">
        <f t="shared" si="24"/>
        <v>9.8017406453435907</v>
      </c>
      <c r="AP64" s="31">
        <f t="shared" si="25"/>
        <v>2.9501983014524518</v>
      </c>
      <c r="AQ64" s="31">
        <f t="shared" si="26"/>
        <v>8.7036700178929323</v>
      </c>
      <c r="AR64" s="31">
        <f t="shared" si="27"/>
        <v>9.2364016899461188</v>
      </c>
      <c r="AS64" s="32">
        <f t="shared" si="28"/>
        <v>2.2213701583702616E-2</v>
      </c>
      <c r="AT64" s="33">
        <f t="shared" si="29"/>
        <v>2.5857126587650818E-2</v>
      </c>
      <c r="AU64" s="34">
        <f t="shared" si="30"/>
        <v>-0.12180561462138018</v>
      </c>
      <c r="AV64" s="35">
        <f t="shared" si="31"/>
        <v>8.8223020234264315E-2</v>
      </c>
      <c r="AW64" s="36">
        <f t="shared" si="32"/>
        <v>4.9344853804979218E-4</v>
      </c>
      <c r="AX64" s="36">
        <f t="shared" si="33"/>
        <v>0.73804245266100976</v>
      </c>
      <c r="AY64" s="37">
        <f t="shared" si="34"/>
        <v>1.4836607753292184E-2</v>
      </c>
      <c r="AZ64" s="37">
        <f t="shared" si="35"/>
        <v>9.8017406453435907</v>
      </c>
      <c r="BA64" s="38">
        <f t="shared" si="36"/>
        <v>8.7112555230206337E-5</v>
      </c>
      <c r="BB64" s="39">
        <f t="shared" si="37"/>
        <v>-5.9417372986039112E-4</v>
      </c>
      <c r="BC64" s="6"/>
      <c r="BD64" s="5"/>
      <c r="BE64" s="5"/>
    </row>
    <row r="65" spans="12:57" x14ac:dyDescent="0.25">
      <c r="L65" s="120">
        <v>1</v>
      </c>
      <c r="M65" s="121">
        <f t="shared" si="0"/>
        <v>10</v>
      </c>
      <c r="N65" s="122">
        <f t="shared" si="1"/>
        <v>0.1</v>
      </c>
      <c r="O65" s="123">
        <f t="shared" si="2"/>
        <v>0.5968502629920498</v>
      </c>
      <c r="P65" s="123">
        <f t="shared" si="3"/>
        <v>0.58122247003971295</v>
      </c>
      <c r="Q65" s="123">
        <f t="shared" si="4"/>
        <v>0.79370052598409979</v>
      </c>
      <c r="R65" s="122">
        <f t="shared" si="5"/>
        <v>0.85264323284578547</v>
      </c>
      <c r="S65" s="122">
        <f t="shared" si="6"/>
        <v>0.83031781434244711</v>
      </c>
      <c r="T65" s="124">
        <f t="shared" si="7"/>
        <v>4.9842431134920263E-4</v>
      </c>
      <c r="U65" s="125">
        <f t="shared" si="8"/>
        <v>3.7916179921930811E-2</v>
      </c>
      <c r="V65" s="125">
        <f t="shared" si="9"/>
        <v>4.9957363645558382E-2</v>
      </c>
      <c r="W65" s="125">
        <f t="shared" si="16"/>
        <v>1.4499010546615356E-4</v>
      </c>
      <c r="X65" s="125">
        <f t="shared" si="17"/>
        <v>-1.4211754245617578</v>
      </c>
      <c r="Y65" s="125">
        <f t="shared" si="18"/>
        <v>-1.3014004883202523</v>
      </c>
      <c r="Z65" s="126">
        <f t="shared" si="19"/>
        <v>1.4346035351656704E-2</v>
      </c>
      <c r="AA65" s="9">
        <f t="shared" si="10"/>
        <v>1.4373558511316291</v>
      </c>
      <c r="AB65" s="22">
        <f t="shared" si="11"/>
        <v>1.1840583499573782</v>
      </c>
      <c r="AC65" s="10">
        <f t="shared" si="12"/>
        <v>1.3949306621741984</v>
      </c>
      <c r="AD65" s="17"/>
      <c r="AE65" s="17">
        <f t="shared" si="13"/>
        <v>4.9957363645558382E-2</v>
      </c>
      <c r="AF65" s="10"/>
      <c r="AG65" s="10"/>
      <c r="AI65" s="30">
        <f t="shared" si="14"/>
        <v>0.85264323284578547</v>
      </c>
      <c r="AJ65" s="31">
        <f t="shared" si="20"/>
        <v>0.72700048251771232</v>
      </c>
      <c r="AK65" s="31">
        <f t="shared" si="15"/>
        <v>0.83031781434244711</v>
      </c>
      <c r="AL65" s="31">
        <f t="shared" si="21"/>
        <v>0.68942767281441852</v>
      </c>
      <c r="AM65" s="31">
        <f t="shared" si="22"/>
        <v>0.70796486551039084</v>
      </c>
      <c r="AN65" s="31">
        <f t="shared" si="23"/>
        <v>3.0902534330939888</v>
      </c>
      <c r="AO65" s="31">
        <f t="shared" si="24"/>
        <v>9.5496662807491841</v>
      </c>
      <c r="AP65" s="31">
        <f t="shared" si="25"/>
        <v>2.9076478856312762</v>
      </c>
      <c r="AQ65" s="31">
        <f t="shared" si="26"/>
        <v>8.454416226816031</v>
      </c>
      <c r="AR65" s="31">
        <f t="shared" si="27"/>
        <v>8.9853688608005289</v>
      </c>
      <c r="AS65" s="32">
        <f t="shared" si="28"/>
        <v>2.2325418503338357E-2</v>
      </c>
      <c r="AT65" s="33">
        <f t="shared" si="29"/>
        <v>2.618377492872951E-2</v>
      </c>
      <c r="AU65" s="34">
        <f t="shared" si="30"/>
        <v>-0.11977493624150548</v>
      </c>
      <c r="AV65" s="35">
        <f t="shared" si="31"/>
        <v>8.4278783724704501E-2</v>
      </c>
      <c r="AW65" s="36">
        <f t="shared" si="32"/>
        <v>4.9842431134920263E-4</v>
      </c>
      <c r="AX65" s="36">
        <f t="shared" si="33"/>
        <v>0.72700048251771232</v>
      </c>
      <c r="AY65" s="37">
        <f t="shared" si="34"/>
        <v>1.4346035351656704E-2</v>
      </c>
      <c r="AZ65" s="37">
        <f t="shared" si="35"/>
        <v>9.5496662807491841</v>
      </c>
      <c r="BA65" s="38">
        <f t="shared" si="36"/>
        <v>8.755066079740532E-5</v>
      </c>
      <c r="BB65" s="39">
        <f t="shared" si="37"/>
        <v>-5.8426798166588039E-4</v>
      </c>
      <c r="BC65" s="6"/>
      <c r="BD65" s="5"/>
      <c r="BE65" s="5"/>
    </row>
    <row r="66" spans="12:57" x14ac:dyDescent="0.25">
      <c r="L66" s="120">
        <v>1.02</v>
      </c>
      <c r="M66" s="121">
        <f t="shared" si="0"/>
        <v>10.471285480509</v>
      </c>
      <c r="N66" s="122">
        <f t="shared" si="1"/>
        <v>0.10471285480509</v>
      </c>
      <c r="O66" s="123">
        <f t="shared" si="2"/>
        <v>0.59222957979868829</v>
      </c>
      <c r="P66" s="123">
        <f t="shared" si="3"/>
        <v>0.5765740324548676</v>
      </c>
      <c r="Q66" s="123">
        <f t="shared" si="4"/>
        <v>0.78445915959737655</v>
      </c>
      <c r="R66" s="122">
        <f t="shared" si="5"/>
        <v>0.84604225685526901</v>
      </c>
      <c r="S66" s="122">
        <f t="shared" si="6"/>
        <v>0.82367718922123945</v>
      </c>
      <c r="T66" s="124">
        <f t="shared" si="7"/>
        <v>5.0019625027471692E-4</v>
      </c>
      <c r="U66" s="125">
        <f t="shared" si="8"/>
        <v>3.4466754141428621E-2</v>
      </c>
      <c r="V66" s="125">
        <f t="shared" si="9"/>
        <v>4.523509441963694E-2</v>
      </c>
      <c r="W66" s="125">
        <f t="shared" si="16"/>
        <v>1.1595715234728361E-4</v>
      </c>
      <c r="X66" s="125">
        <f t="shared" si="17"/>
        <v>-1.4625996137443824</v>
      </c>
      <c r="Y66" s="125">
        <f t="shared" si="18"/>
        <v>-1.3445244988393914</v>
      </c>
      <c r="Z66" s="126">
        <f t="shared" si="19"/>
        <v>1.394173275982683E-2</v>
      </c>
      <c r="AA66" s="9">
        <f t="shared" si="10"/>
        <v>1.3989665751738416</v>
      </c>
      <c r="AB66" s="22">
        <f t="shared" si="11"/>
        <v>1.2009002944402172</v>
      </c>
      <c r="AC66" s="10">
        <f t="shared" si="12"/>
        <v>1.3300330859519214</v>
      </c>
      <c r="AD66" s="10"/>
      <c r="AE66" s="17">
        <f t="shared" si="13"/>
        <v>4.523509441963694E-2</v>
      </c>
      <c r="AF66" s="10"/>
      <c r="AG66" s="10"/>
      <c r="AI66" s="30">
        <f t="shared" si="14"/>
        <v>0.84604225685526901</v>
      </c>
      <c r="AJ66" s="31">
        <f t="shared" si="20"/>
        <v>0.71578750038475702</v>
      </c>
      <c r="AK66" s="31">
        <f t="shared" si="15"/>
        <v>0.82367718922123945</v>
      </c>
      <c r="AL66" s="31">
        <f t="shared" si="21"/>
        <v>0.67844411204340149</v>
      </c>
      <c r="AM66" s="31">
        <f t="shared" si="22"/>
        <v>0.69686570808894188</v>
      </c>
      <c r="AN66" s="31">
        <f t="shared" si="23"/>
        <v>3.0488292439113645</v>
      </c>
      <c r="AO66" s="31">
        <f t="shared" si="24"/>
        <v>9.295359758529143</v>
      </c>
      <c r="AP66" s="31">
        <f t="shared" si="25"/>
        <v>2.8645238751121371</v>
      </c>
      <c r="AQ66" s="31">
        <f t="shared" si="26"/>
        <v>8.2054970310874538</v>
      </c>
      <c r="AR66" s="31">
        <f t="shared" si="27"/>
        <v>8.7334441603241881</v>
      </c>
      <c r="AS66" s="32">
        <f t="shared" si="28"/>
        <v>2.2365067634029567E-2</v>
      </c>
      <c r="AT66" s="33">
        <f t="shared" si="29"/>
        <v>2.6434929760081147E-2</v>
      </c>
      <c r="AU66" s="34">
        <f t="shared" si="30"/>
        <v>-0.11807511490499101</v>
      </c>
      <c r="AV66" s="35">
        <f t="shared" si="31"/>
        <v>8.0729622649570121E-2</v>
      </c>
      <c r="AW66" s="36">
        <f t="shared" si="32"/>
        <v>5.0019625027471692E-4</v>
      </c>
      <c r="AX66" s="36">
        <f t="shared" si="33"/>
        <v>0.71578750038475702</v>
      </c>
      <c r="AY66" s="37">
        <f t="shared" si="34"/>
        <v>1.394173275982683E-2</v>
      </c>
      <c r="AZ66" s="37">
        <f t="shared" si="35"/>
        <v>9.295359758529143</v>
      </c>
      <c r="BA66" s="38">
        <f t="shared" si="36"/>
        <v>8.770614758442968E-5</v>
      </c>
      <c r="BB66" s="39">
        <f t="shared" si="37"/>
        <v>-5.7597617026824879E-4</v>
      </c>
      <c r="BC66" s="6"/>
      <c r="BD66" s="5"/>
      <c r="BE66" s="5"/>
    </row>
    <row r="67" spans="12:57" x14ac:dyDescent="0.25">
      <c r="L67" s="120">
        <v>1.04</v>
      </c>
      <c r="M67" s="121">
        <f t="shared" si="0"/>
        <v>10.964781961431854</v>
      </c>
      <c r="N67" s="122">
        <f t="shared" si="1"/>
        <v>0.10964781961431853</v>
      </c>
      <c r="O67" s="123">
        <f t="shared" si="2"/>
        <v>0.58750879071924778</v>
      </c>
      <c r="P67" s="123">
        <f t="shared" si="3"/>
        <v>0.57187511038067407</v>
      </c>
      <c r="Q67" s="123">
        <f t="shared" si="4"/>
        <v>0.77501758143849553</v>
      </c>
      <c r="R67" s="122">
        <f t="shared" si="5"/>
        <v>0.83929827245606825</v>
      </c>
      <c r="S67" s="122">
        <f t="shared" si="6"/>
        <v>0.81696444340096297</v>
      </c>
      <c r="T67" s="124">
        <f t="shared" si="7"/>
        <v>4.9879992026266487E-4</v>
      </c>
      <c r="U67" s="125">
        <f t="shared" si="8"/>
        <v>3.1266564454643722E-2</v>
      </c>
      <c r="V67" s="125">
        <f t="shared" si="9"/>
        <v>4.0906229379474808E-2</v>
      </c>
      <c r="W67" s="125">
        <f t="shared" si="16"/>
        <v>9.29231398630187E-5</v>
      </c>
      <c r="X67" s="125">
        <f t="shared" si="17"/>
        <v>-1.5049198360694926</v>
      </c>
      <c r="Y67" s="125">
        <f t="shared" si="18"/>
        <v>-1.3882105506937048</v>
      </c>
      <c r="Z67" s="126">
        <f t="shared" si="19"/>
        <v>1.3621057292927086E-2</v>
      </c>
      <c r="AA67" s="9">
        <f t="shared" si="10"/>
        <v>1.3616026100375902</v>
      </c>
      <c r="AB67" s="22">
        <f t="shared" si="11"/>
        <v>1.2171589705311068</v>
      </c>
      <c r="AC67" s="10">
        <f t="shared" si="12"/>
        <v>1.2673830355401674</v>
      </c>
      <c r="AD67" s="10"/>
      <c r="AE67" s="17">
        <f t="shared" si="13"/>
        <v>4.0906229379474808E-2</v>
      </c>
      <c r="AF67" s="10"/>
      <c r="AG67" s="10"/>
      <c r="AI67" s="30">
        <f t="shared" si="14"/>
        <v>0.83929827245606825</v>
      </c>
      <c r="AJ67" s="31">
        <f t="shared" si="20"/>
        <v>0.70442159014774053</v>
      </c>
      <c r="AK67" s="31">
        <f t="shared" si="15"/>
        <v>0.81696444340096297</v>
      </c>
      <c r="AL67" s="31">
        <f t="shared" si="21"/>
        <v>0.66743090178144526</v>
      </c>
      <c r="AM67" s="31">
        <f t="shared" si="22"/>
        <v>0.68567684600446155</v>
      </c>
      <c r="AN67" s="31">
        <f t="shared" si="23"/>
        <v>3.006509021586254</v>
      </c>
      <c r="AO67" s="31">
        <f t="shared" si="24"/>
        <v>9.0390964968795338</v>
      </c>
      <c r="AP67" s="31">
        <f t="shared" si="25"/>
        <v>2.8208378232578237</v>
      </c>
      <c r="AQ67" s="31">
        <f t="shared" si="26"/>
        <v>7.9571260251219371</v>
      </c>
      <c r="AR67" s="31">
        <f t="shared" si="27"/>
        <v>8.480874364056378</v>
      </c>
      <c r="AS67" s="32">
        <f t="shared" si="28"/>
        <v>2.2333829055105281E-2</v>
      </c>
      <c r="AT67" s="33">
        <f t="shared" si="29"/>
        <v>2.6610121559941982E-2</v>
      </c>
      <c r="AU67" s="34">
        <f t="shared" si="30"/>
        <v>-0.11670928537578784</v>
      </c>
      <c r="AV67" s="35">
        <f t="shared" si="31"/>
        <v>7.7551828727705441E-2</v>
      </c>
      <c r="AW67" s="36">
        <f t="shared" si="32"/>
        <v>4.9879992026266487E-4</v>
      </c>
      <c r="AX67" s="36">
        <f t="shared" si="33"/>
        <v>0.70442159014774053</v>
      </c>
      <c r="AY67" s="37">
        <f t="shared" si="34"/>
        <v>1.3621057292927086E-2</v>
      </c>
      <c r="AZ67" s="37">
        <f t="shared" si="35"/>
        <v>9.0390964968795338</v>
      </c>
      <c r="BA67" s="38">
        <f t="shared" si="36"/>
        <v>8.7583643353354048E-5</v>
      </c>
      <c r="BB67" s="39">
        <f t="shared" si="37"/>
        <v>-5.6931358719896513E-4</v>
      </c>
      <c r="BC67" s="21"/>
      <c r="BD67" s="5"/>
      <c r="BE67" s="5"/>
    </row>
    <row r="68" spans="12:57" x14ac:dyDescent="0.25">
      <c r="L68" s="120">
        <v>1.06</v>
      </c>
      <c r="M68" s="121">
        <f t="shared" si="0"/>
        <v>11.481536214968834</v>
      </c>
      <c r="N68" s="122">
        <f t="shared" si="1"/>
        <v>0.11481536214968834</v>
      </c>
      <c r="O68" s="123">
        <f t="shared" si="2"/>
        <v>0.58269336847037834</v>
      </c>
      <c r="P68" s="123">
        <f t="shared" si="3"/>
        <v>0.56712995743300887</v>
      </c>
      <c r="Q68" s="123">
        <f t="shared" si="4"/>
        <v>0.76538673694075676</v>
      </c>
      <c r="R68" s="122">
        <f t="shared" si="5"/>
        <v>0.83241909781482626</v>
      </c>
      <c r="S68" s="122">
        <f t="shared" si="6"/>
        <v>0.81018565347572702</v>
      </c>
      <c r="T68" s="124">
        <f t="shared" si="7"/>
        <v>4.9432604717982408E-4</v>
      </c>
      <c r="U68" s="125">
        <f t="shared" si="8"/>
        <v>2.8305709280954796E-2</v>
      </c>
      <c r="V68" s="125">
        <f t="shared" si="9"/>
        <v>3.6944761957957581E-2</v>
      </c>
      <c r="W68" s="125">
        <f t="shared" si="16"/>
        <v>7.4633231156028985E-5</v>
      </c>
      <c r="X68" s="125">
        <f t="shared" si="17"/>
        <v>-1.5481259581457403</v>
      </c>
      <c r="Y68" s="125">
        <f t="shared" si="18"/>
        <v>-1.4324471273371422</v>
      </c>
      <c r="Z68" s="126">
        <f t="shared" si="19"/>
        <v>1.3381591897244261E-2</v>
      </c>
      <c r="AA68" s="9">
        <f t="shared" si="10"/>
        <v>1.3252365714533225</v>
      </c>
      <c r="AB68" s="22">
        <f t="shared" si="11"/>
        <v>1.2328387090029906</v>
      </c>
      <c r="AC68" s="10">
        <f t="shared" si="12"/>
        <v>1.2069638230400128</v>
      </c>
      <c r="AD68" s="10"/>
      <c r="AE68" s="17">
        <f t="shared" si="13"/>
        <v>3.6944761957957581E-2</v>
      </c>
      <c r="AF68" s="10"/>
      <c r="AG68" s="10"/>
      <c r="AI68" s="30">
        <f t="shared" si="14"/>
        <v>0.83241909781482626</v>
      </c>
      <c r="AJ68" s="31">
        <f t="shared" si="20"/>
        <v>0.69292155440684933</v>
      </c>
      <c r="AK68" s="31">
        <f t="shared" si="15"/>
        <v>0.81018565347572702</v>
      </c>
      <c r="AL68" s="31">
        <f t="shared" si="21"/>
        <v>0.65640079309789079</v>
      </c>
      <c r="AM68" s="31">
        <f t="shared" si="22"/>
        <v>0.67441401072878016</v>
      </c>
      <c r="AN68" s="31">
        <f t="shared" si="23"/>
        <v>2.9633028995100066</v>
      </c>
      <c r="AO68" s="31">
        <f t="shared" si="24"/>
        <v>8.7811640742444119</v>
      </c>
      <c r="AP68" s="31">
        <f t="shared" si="25"/>
        <v>2.7766012466143861</v>
      </c>
      <c r="AQ68" s="31">
        <f t="shared" si="26"/>
        <v>7.7095144827005626</v>
      </c>
      <c r="AR68" s="31">
        <f t="shared" si="27"/>
        <v>8.2279105248755098</v>
      </c>
      <c r="AS68" s="32">
        <f t="shared" si="28"/>
        <v>2.223344433909924E-2</v>
      </c>
      <c r="AT68" s="33">
        <f t="shared" si="29"/>
        <v>2.6709435664635756E-2</v>
      </c>
      <c r="AU68" s="34">
        <f t="shared" si="30"/>
        <v>-0.11567883080859809</v>
      </c>
      <c r="AV68" s="35">
        <f t="shared" si="31"/>
        <v>7.4721846888448143E-2</v>
      </c>
      <c r="AW68" s="36">
        <f t="shared" si="32"/>
        <v>4.9432604717982408E-4</v>
      </c>
      <c r="AX68" s="36">
        <f t="shared" si="33"/>
        <v>0.69292155440684933</v>
      </c>
      <c r="AY68" s="37">
        <f t="shared" si="34"/>
        <v>1.3381591897244261E-2</v>
      </c>
      <c r="AZ68" s="37">
        <f t="shared" si="35"/>
        <v>8.7811640742444119</v>
      </c>
      <c r="BA68" s="38">
        <f t="shared" si="36"/>
        <v>8.7189977800389181E-5</v>
      </c>
      <c r="BB68" s="39">
        <f t="shared" si="37"/>
        <v>-5.6428697955413702E-4</v>
      </c>
      <c r="BC68" s="21"/>
      <c r="BD68" s="5"/>
      <c r="BE68" s="5"/>
    </row>
    <row r="69" spans="12:57" x14ac:dyDescent="0.25">
      <c r="L69" s="120">
        <v>1.08</v>
      </c>
      <c r="M69" s="121">
        <f t="shared" si="0"/>
        <v>12.022644346174133</v>
      </c>
      <c r="N69" s="122">
        <f t="shared" si="1"/>
        <v>0.12022644346174133</v>
      </c>
      <c r="O69" s="123">
        <f t="shared" si="2"/>
        <v>0.57778916140437953</v>
      </c>
      <c r="P69" s="123">
        <f t="shared" si="3"/>
        <v>0.56234283371373728</v>
      </c>
      <c r="Q69" s="123">
        <f t="shared" si="4"/>
        <v>0.75557832280875925</v>
      </c>
      <c r="R69" s="122">
        <f t="shared" si="5"/>
        <v>0.82541308772054223</v>
      </c>
      <c r="S69" s="122">
        <f t="shared" si="6"/>
        <v>0.80334690530533903</v>
      </c>
      <c r="T69" s="124">
        <f t="shared" si="7"/>
        <v>4.8691640638102269E-4</v>
      </c>
      <c r="U69" s="125">
        <f t="shared" si="8"/>
        <v>2.5573714274949231E-2</v>
      </c>
      <c r="V69" s="125">
        <f t="shared" si="9"/>
        <v>3.3325543278623006E-2</v>
      </c>
      <c r="W69" s="125">
        <f t="shared" si="16"/>
        <v>6.0090852902197946E-5</v>
      </c>
      <c r="X69" s="125">
        <f t="shared" si="17"/>
        <v>-1.5922061913335339</v>
      </c>
      <c r="Y69" s="125">
        <f t="shared" si="18"/>
        <v>-1.4772227619145561</v>
      </c>
      <c r="Z69" s="126">
        <f t="shared" si="19"/>
        <v>1.3221189040949042E-2</v>
      </c>
      <c r="AA69" s="9">
        <f t="shared" si="10"/>
        <v>1.2898418065377177</v>
      </c>
      <c r="AB69" s="22">
        <f t="shared" si="11"/>
        <v>1.2479452442950152</v>
      </c>
      <c r="AC69" s="10">
        <f t="shared" si="12"/>
        <v>1.1487533517629205</v>
      </c>
      <c r="AD69" s="10"/>
      <c r="AE69" s="17">
        <f t="shared" si="13"/>
        <v>3.3325543278623006E-2</v>
      </c>
      <c r="AF69" s="10"/>
      <c r="AG69" s="10"/>
      <c r="AI69" s="30">
        <f t="shared" si="14"/>
        <v>0.82541308772054223</v>
      </c>
      <c r="AJ69" s="31">
        <f t="shared" si="20"/>
        <v>0.6813067653803595</v>
      </c>
      <c r="AK69" s="31">
        <f t="shared" si="15"/>
        <v>0.80334690530533903</v>
      </c>
      <c r="AL69" s="31">
        <f t="shared" si="21"/>
        <v>0.64536625026366534</v>
      </c>
      <c r="AM69" s="31">
        <f t="shared" si="22"/>
        <v>0.66309304961882198</v>
      </c>
      <c r="AN69" s="31">
        <f t="shared" si="23"/>
        <v>2.9192226663222129</v>
      </c>
      <c r="AO69" s="31">
        <f t="shared" si="24"/>
        <v>8.5218609755693695</v>
      </c>
      <c r="AP69" s="31">
        <f t="shared" si="25"/>
        <v>2.7318256120369724</v>
      </c>
      <c r="AQ69" s="31">
        <f t="shared" si="26"/>
        <v>7.4628711745811787</v>
      </c>
      <c r="AR69" s="31">
        <f t="shared" si="27"/>
        <v>7.9748072470978819</v>
      </c>
      <c r="AS69" s="32">
        <f t="shared" si="28"/>
        <v>2.2066182415203195E-2</v>
      </c>
      <c r="AT69" s="33">
        <f t="shared" si="29"/>
        <v>2.6733501980373348E-2</v>
      </c>
      <c r="AU69" s="34">
        <f t="shared" si="30"/>
        <v>-0.11498342941897777</v>
      </c>
      <c r="AV69" s="35">
        <f t="shared" si="31"/>
        <v>7.2216418981937716E-2</v>
      </c>
      <c r="AW69" s="36">
        <f t="shared" si="32"/>
        <v>4.8691640638102269E-4</v>
      </c>
      <c r="AX69" s="36">
        <f t="shared" si="33"/>
        <v>0.6813067653803595</v>
      </c>
      <c r="AY69" s="37">
        <f t="shared" si="34"/>
        <v>1.3221189040949042E-2</v>
      </c>
      <c r="AZ69" s="37">
        <f t="shared" si="35"/>
        <v>8.5218609755693695</v>
      </c>
      <c r="BA69" s="38">
        <f t="shared" si="36"/>
        <v>8.6534048687071351E-5</v>
      </c>
      <c r="BB69" s="39">
        <f t="shared" si="37"/>
        <v>-5.608947776535501E-4</v>
      </c>
      <c r="BC69" s="21"/>
      <c r="BD69" s="5"/>
      <c r="BE69" s="5"/>
    </row>
    <row r="70" spans="12:57" x14ac:dyDescent="0.25">
      <c r="L70" s="120">
        <v>1.1000000000000001</v>
      </c>
      <c r="M70" s="121">
        <f t="shared" si="0"/>
        <v>12.58925411794168</v>
      </c>
      <c r="N70" s="122">
        <f t="shared" si="1"/>
        <v>0.12589254117941681</v>
      </c>
      <c r="O70" s="123">
        <f t="shared" si="2"/>
        <v>0.5728023523983401</v>
      </c>
      <c r="P70" s="123">
        <f t="shared" si="3"/>
        <v>0.55751799312925587</v>
      </c>
      <c r="Q70" s="123">
        <f t="shared" si="4"/>
        <v>0.7456047047966804</v>
      </c>
      <c r="R70" s="122">
        <f t="shared" si="5"/>
        <v>0.81828907485477165</v>
      </c>
      <c r="S70" s="122">
        <f t="shared" si="6"/>
        <v>0.79645427589893703</v>
      </c>
      <c r="T70" s="124">
        <f t="shared" si="7"/>
        <v>4.7675844544171669E-4</v>
      </c>
      <c r="U70" s="125">
        <f t="shared" si="8"/>
        <v>2.305965656375198E-2</v>
      </c>
      <c r="V70" s="125">
        <f t="shared" si="9"/>
        <v>3.0024373281557392E-2</v>
      </c>
      <c r="W70" s="125">
        <f t="shared" si="16"/>
        <v>4.8507278959278184E-5</v>
      </c>
      <c r="X70" s="125">
        <f t="shared" si="17"/>
        <v>-1.6371471651062846</v>
      </c>
      <c r="Y70" s="125">
        <f t="shared" si="18"/>
        <v>-1.5225260491441075</v>
      </c>
      <c r="Z70" s="126">
        <f t="shared" si="19"/>
        <v>1.313800022441484E-2</v>
      </c>
      <c r="AA70" s="9">
        <f t="shared" si="10"/>
        <v>1.2553923742596336</v>
      </c>
      <c r="AB70" s="22">
        <f t="shared" si="11"/>
        <v>1.262485590998532</v>
      </c>
      <c r="AC70" s="10">
        <f t="shared" si="12"/>
        <v>1.0927245921709785</v>
      </c>
      <c r="AD70" s="10"/>
      <c r="AE70" s="17">
        <f t="shared" si="13"/>
        <v>3.0024373281557392E-2</v>
      </c>
      <c r="AF70" s="10"/>
      <c r="AG70" s="10"/>
      <c r="AI70" s="30">
        <f t="shared" si="14"/>
        <v>0.81828907485477165</v>
      </c>
      <c r="AJ70" s="31">
        <f t="shared" si="20"/>
        <v>0.66959701002667804</v>
      </c>
      <c r="AK70" s="31">
        <f t="shared" si="15"/>
        <v>0.79645427589893703</v>
      </c>
      <c r="AL70" s="31">
        <f t="shared" si="21"/>
        <v>0.63433941359770007</v>
      </c>
      <c r="AM70" s="31">
        <f t="shared" si="22"/>
        <v>0.65172983258946826</v>
      </c>
      <c r="AN70" s="31">
        <f t="shared" si="23"/>
        <v>2.8742816925494621</v>
      </c>
      <c r="AO70" s="31">
        <f t="shared" si="24"/>
        <v>8.2614952481249997</v>
      </c>
      <c r="AP70" s="31">
        <f t="shared" si="25"/>
        <v>2.686522324807421</v>
      </c>
      <c r="AQ70" s="31">
        <f t="shared" si="26"/>
        <v>7.2174022016886701</v>
      </c>
      <c r="AR70" s="31">
        <f t="shared" si="27"/>
        <v>7.7218219348193902</v>
      </c>
      <c r="AS70" s="32">
        <f t="shared" si="28"/>
        <v>2.1834798955834622E-2</v>
      </c>
      <c r="AT70" s="33">
        <f t="shared" si="29"/>
        <v>2.6683478524639741E-2</v>
      </c>
      <c r="AU70" s="34">
        <f t="shared" si="30"/>
        <v>-0.11462111596217706</v>
      </c>
      <c r="AV70" s="35">
        <f t="shared" si="31"/>
        <v>7.0012713826332035E-2</v>
      </c>
      <c r="AW70" s="36">
        <f t="shared" si="32"/>
        <v>4.7675844544171669E-4</v>
      </c>
      <c r="AX70" s="36">
        <f t="shared" si="33"/>
        <v>0.66959701002667804</v>
      </c>
      <c r="AY70" s="37">
        <f t="shared" si="34"/>
        <v>1.313800022441484E-2</v>
      </c>
      <c r="AZ70" s="37">
        <f t="shared" si="35"/>
        <v>8.2614952481249997</v>
      </c>
      <c r="BA70" s="38">
        <f t="shared" si="36"/>
        <v>8.5626662571900485E-5</v>
      </c>
      <c r="BB70" s="39">
        <f t="shared" si="37"/>
        <v>-5.5912739493744904E-4</v>
      </c>
      <c r="BC70" s="21"/>
      <c r="BD70" s="5"/>
      <c r="BE70" s="5"/>
    </row>
    <row r="71" spans="12:57" x14ac:dyDescent="0.25">
      <c r="L71" s="120">
        <v>1.1200000000000001</v>
      </c>
      <c r="M71" s="121">
        <f t="shared" si="0"/>
        <v>13.182567385564075</v>
      </c>
      <c r="N71" s="122">
        <f t="shared" si="1"/>
        <v>0.13182567385564076</v>
      </c>
      <c r="O71" s="123">
        <f t="shared" si="2"/>
        <v>0.56773941449065579</v>
      </c>
      <c r="P71" s="123">
        <f t="shared" si="3"/>
        <v>0.55265967132243821</v>
      </c>
      <c r="Q71" s="123">
        <f t="shared" si="4"/>
        <v>0.73547882898131178</v>
      </c>
      <c r="R71" s="122">
        <f t="shared" si="5"/>
        <v>0.81105630641522264</v>
      </c>
      <c r="S71" s="122">
        <f t="shared" si="6"/>
        <v>0.78951381617491179</v>
      </c>
      <c r="T71" s="124">
        <f t="shared" si="7"/>
        <v>4.640788857538883E-4</v>
      </c>
      <c r="U71" s="125">
        <f t="shared" si="8"/>
        <v>2.0752288047876672E-2</v>
      </c>
      <c r="V71" s="125">
        <f t="shared" si="9"/>
        <v>2.7018071318625155E-2</v>
      </c>
      <c r="W71" s="125">
        <f t="shared" si="16"/>
        <v>3.9260039995991558E-5</v>
      </c>
      <c r="X71" s="125">
        <f t="shared" si="17"/>
        <v>-1.6829340130827031</v>
      </c>
      <c r="Y71" s="125">
        <f t="shared" si="18"/>
        <v>-1.5683456562604825</v>
      </c>
      <c r="Z71" s="126">
        <f t="shared" si="19"/>
        <v>1.3130491519216544E-2</v>
      </c>
      <c r="AA71" s="9">
        <f t="shared" si="10"/>
        <v>1.2218630264277714</v>
      </c>
      <c r="AB71" s="22">
        <f t="shared" si="11"/>
        <v>1.2764679228476088</v>
      </c>
      <c r="AC71" s="10">
        <f t="shared" si="12"/>
        <v>1.0388460481664399</v>
      </c>
      <c r="AD71" s="10"/>
      <c r="AE71" s="17">
        <f t="shared" si="13"/>
        <v>2.7018071318625155E-2</v>
      </c>
      <c r="AF71" s="10"/>
      <c r="AG71" s="10"/>
      <c r="AI71" s="30">
        <f t="shared" si="14"/>
        <v>0.81105630641522264</v>
      </c>
      <c r="AJ71" s="31">
        <f t="shared" si="20"/>
        <v>0.65781233217590351</v>
      </c>
      <c r="AK71" s="31">
        <f t="shared" si="15"/>
        <v>0.78951381617491179</v>
      </c>
      <c r="AL71" s="31">
        <f t="shared" si="21"/>
        <v>0.62333206593107238</v>
      </c>
      <c r="AM71" s="31">
        <f t="shared" si="22"/>
        <v>0.64034015961061097</v>
      </c>
      <c r="AN71" s="31">
        <f t="shared" si="23"/>
        <v>2.8284948445730436</v>
      </c>
      <c r="AO71" s="31">
        <f t="shared" si="24"/>
        <v>8.0003830857762868</v>
      </c>
      <c r="AP71" s="31">
        <f t="shared" si="25"/>
        <v>2.6407027176910463</v>
      </c>
      <c r="AQ71" s="31">
        <f t="shared" si="26"/>
        <v>6.9733108432208777</v>
      </c>
      <c r="AR71" s="31">
        <f t="shared" si="27"/>
        <v>7.4692140230391493</v>
      </c>
      <c r="AS71" s="32">
        <f t="shared" si="28"/>
        <v>2.1542490240310852E-2</v>
      </c>
      <c r="AT71" s="33">
        <f t="shared" si="29"/>
        <v>2.6561029203417737E-2</v>
      </c>
      <c r="AU71" s="34">
        <f t="shared" si="30"/>
        <v>-0.11458835682222057</v>
      </c>
      <c r="AV71" s="35">
        <f t="shared" si="31"/>
        <v>6.8088443118648562E-2</v>
      </c>
      <c r="AW71" s="36">
        <f t="shared" si="32"/>
        <v>4.640788857538883E-4</v>
      </c>
      <c r="AX71" s="36">
        <f t="shared" si="33"/>
        <v>0.65781233217590351</v>
      </c>
      <c r="AY71" s="37">
        <f t="shared" si="34"/>
        <v>1.3130491519216544E-2</v>
      </c>
      <c r="AZ71" s="37">
        <f t="shared" si="35"/>
        <v>8.0003830857762868</v>
      </c>
      <c r="BA71" s="38">
        <f t="shared" si="36"/>
        <v>8.4480353883571973E-5</v>
      </c>
      <c r="BB71" s="39">
        <f t="shared" si="37"/>
        <v>-5.5896759425473445E-4</v>
      </c>
      <c r="BC71" s="21"/>
      <c r="BD71" s="5"/>
      <c r="BE71" s="5"/>
    </row>
    <row r="72" spans="12:57" x14ac:dyDescent="0.25">
      <c r="L72" s="120">
        <v>1.1399999999999999</v>
      </c>
      <c r="M72" s="121">
        <f t="shared" si="0"/>
        <v>13.803842646028851</v>
      </c>
      <c r="N72" s="122">
        <f t="shared" si="1"/>
        <v>0.13803842646028852</v>
      </c>
      <c r="O72" s="123">
        <f t="shared" si="2"/>
        <v>0.56260706402714544</v>
      </c>
      <c r="P72" s="123">
        <f t="shared" si="3"/>
        <v>0.54777207424674557</v>
      </c>
      <c r="Q72" s="123">
        <f t="shared" si="4"/>
        <v>0.72521412805429097</v>
      </c>
      <c r="R72" s="122">
        <f t="shared" si="5"/>
        <v>0.80372437718163636</v>
      </c>
      <c r="S72" s="122">
        <f t="shared" si="6"/>
        <v>0.78253153463820802</v>
      </c>
      <c r="T72" s="124">
        <f t="shared" si="7"/>
        <v>4.4913657507054651E-4</v>
      </c>
      <c r="U72" s="125">
        <f t="shared" si="8"/>
        <v>1.8640155441119334E-2</v>
      </c>
      <c r="V72" s="125">
        <f t="shared" si="9"/>
        <v>2.4284528005158665E-2</v>
      </c>
      <c r="W72" s="125">
        <f t="shared" si="16"/>
        <v>3.1858941641679933E-5</v>
      </c>
      <c r="X72" s="125">
        <f t="shared" si="17"/>
        <v>-1.729550470365143</v>
      </c>
      <c r="Y72" s="125">
        <f t="shared" si="18"/>
        <v>-1.6146703330699697</v>
      </c>
      <c r="Z72" s="126">
        <f t="shared" si="19"/>
        <v>1.3197445944957873E-2</v>
      </c>
      <c r="AA72" s="9">
        <f t="shared" si="10"/>
        <v>1.1892291891861291</v>
      </c>
      <c r="AB72" s="22">
        <f t="shared" si="11"/>
        <v>1.2899014548918912</v>
      </c>
      <c r="AC72" s="10">
        <f t="shared" si="12"/>
        <v>0.98708221111861305</v>
      </c>
      <c r="AD72" s="10"/>
      <c r="AE72" s="17">
        <f t="shared" si="13"/>
        <v>2.4284528005158665E-2</v>
      </c>
      <c r="AF72" s="10"/>
      <c r="AG72" s="10"/>
      <c r="AI72" s="30">
        <f t="shared" si="14"/>
        <v>0.80372437718163636</v>
      </c>
      <c r="AJ72" s="31">
        <f t="shared" si="20"/>
        <v>0.64597287447600926</v>
      </c>
      <c r="AK72" s="31">
        <f t="shared" si="15"/>
        <v>0.78253153463820802</v>
      </c>
      <c r="AL72" s="31">
        <f t="shared" si="21"/>
        <v>0.61235560270322897</v>
      </c>
      <c r="AM72" s="31">
        <f t="shared" si="22"/>
        <v>0.62893967030208386</v>
      </c>
      <c r="AN72" s="31">
        <f t="shared" si="23"/>
        <v>2.7818783872906039</v>
      </c>
      <c r="AO72" s="31">
        <f t="shared" si="24"/>
        <v>7.738847361674571</v>
      </c>
      <c r="AP72" s="31">
        <f t="shared" si="25"/>
        <v>2.5943780408815589</v>
      </c>
      <c r="AQ72" s="31">
        <f t="shared" si="26"/>
        <v>6.7307974190084359</v>
      </c>
      <c r="AR72" s="31">
        <f t="shared" si="27"/>
        <v>7.2172442003897475</v>
      </c>
      <c r="AS72" s="32">
        <f t="shared" si="28"/>
        <v>2.1192842543428347E-2</v>
      </c>
      <c r="AT72" s="33">
        <f t="shared" si="29"/>
        <v>2.6368296327832927E-2</v>
      </c>
      <c r="AU72" s="34">
        <f t="shared" si="30"/>
        <v>-0.11488013729517332</v>
      </c>
      <c r="AV72" s="35">
        <f t="shared" si="31"/>
        <v>6.6421962968747486E-2</v>
      </c>
      <c r="AW72" s="36">
        <f t="shared" si="32"/>
        <v>4.4913657507054651E-4</v>
      </c>
      <c r="AX72" s="36">
        <f t="shared" si="33"/>
        <v>0.64597287447600926</v>
      </c>
      <c r="AY72" s="37">
        <f t="shared" si="34"/>
        <v>1.3197445944957873E-2</v>
      </c>
      <c r="AZ72" s="37">
        <f t="shared" si="35"/>
        <v>7.738847361674571</v>
      </c>
      <c r="BA72" s="38">
        <f t="shared" si="36"/>
        <v>8.3109186444817044E-5</v>
      </c>
      <c r="BB72" s="39">
        <f t="shared" si="37"/>
        <v>-5.6039091363499179E-4</v>
      </c>
      <c r="BC72" s="21"/>
      <c r="BD72" s="5"/>
      <c r="BE72" s="5"/>
    </row>
    <row r="73" spans="12:57" x14ac:dyDescent="0.25">
      <c r="L73" s="120">
        <v>1.1599999999999999</v>
      </c>
      <c r="M73" s="121">
        <f t="shared" si="0"/>
        <v>14.454397707459275</v>
      </c>
      <c r="N73" s="122">
        <f t="shared" si="1"/>
        <v>0.14454397707459277</v>
      </c>
      <c r="O73" s="123">
        <f t="shared" si="2"/>
        <v>0.55741221211452863</v>
      </c>
      <c r="P73" s="123">
        <f t="shared" si="3"/>
        <v>0.54285936740481067</v>
      </c>
      <c r="Q73" s="123">
        <f t="shared" si="4"/>
        <v>0.71482442422905723</v>
      </c>
      <c r="R73" s="122">
        <f t="shared" si="5"/>
        <v>0.79630316016361236</v>
      </c>
      <c r="S73" s="122">
        <f t="shared" si="6"/>
        <v>0.77551338200687248</v>
      </c>
      <c r="T73" s="124">
        <f t="shared" si="7"/>
        <v>4.3221487580645865E-4</v>
      </c>
      <c r="U73" s="125">
        <f t="shared" si="8"/>
        <v>1.6711714951589452E-2</v>
      </c>
      <c r="V73" s="125">
        <f t="shared" si="9"/>
        <v>2.1802740151714815E-2</v>
      </c>
      <c r="W73" s="125">
        <f t="shared" si="16"/>
        <v>2.5918537588311494E-5</v>
      </c>
      <c r="X73" s="125">
        <f t="shared" si="17"/>
        <v>-1.7769789806394964</v>
      </c>
      <c r="Y73" s="125">
        <f t="shared" si="18"/>
        <v>-1.6614889211667261</v>
      </c>
      <c r="Z73" s="126">
        <f t="shared" si="19"/>
        <v>1.3337953837024035E-2</v>
      </c>
      <c r="AA73" s="9">
        <f t="shared" si="10"/>
        <v>1.157466945003675</v>
      </c>
      <c r="AB73" s="22">
        <f t="shared" si="11"/>
        <v>1.3027963294298768</v>
      </c>
      <c r="AC73" s="10">
        <f t="shared" si="12"/>
        <v>0.93739399940064194</v>
      </c>
      <c r="AD73" s="10"/>
      <c r="AE73" s="17">
        <f t="shared" si="13"/>
        <v>2.1802740151714815E-2</v>
      </c>
      <c r="AF73" s="10"/>
      <c r="AG73" s="10"/>
      <c r="AI73" s="30">
        <f t="shared" si="14"/>
        <v>0.79630316016361236</v>
      </c>
      <c r="AJ73" s="31">
        <f t="shared" si="20"/>
        <v>0.63409872288655567</v>
      </c>
      <c r="AK73" s="31">
        <f t="shared" si="15"/>
        <v>0.77551338200687248</v>
      </c>
      <c r="AL73" s="31">
        <f t="shared" si="21"/>
        <v>0.60142100567173729</v>
      </c>
      <c r="AM73" s="31">
        <f t="shared" si="22"/>
        <v>0.6175437568412433</v>
      </c>
      <c r="AN73" s="31">
        <f t="shared" si="23"/>
        <v>2.7344498770162504</v>
      </c>
      <c r="AO73" s="31">
        <f t="shared" si="24"/>
        <v>7.4772161299141873</v>
      </c>
      <c r="AP73" s="31">
        <f t="shared" si="25"/>
        <v>2.5475594527848022</v>
      </c>
      <c r="AQ73" s="31">
        <f t="shared" si="26"/>
        <v>6.4900591654732009</v>
      </c>
      <c r="AR73" s="31">
        <f t="shared" si="27"/>
        <v>6.9661736323589887</v>
      </c>
      <c r="AS73" s="32">
        <f t="shared" si="28"/>
        <v>2.078977815673988E-2</v>
      </c>
      <c r="AT73" s="33">
        <f t="shared" si="29"/>
        <v>2.6107868456114517E-2</v>
      </c>
      <c r="AU73" s="34">
        <f t="shared" si="30"/>
        <v>-0.11549005947277036</v>
      </c>
      <c r="AV73" s="35">
        <f t="shared" si="31"/>
        <v>6.4992361041438976E-2</v>
      </c>
      <c r="AW73" s="36">
        <f t="shared" si="32"/>
        <v>4.3221487580645865E-4</v>
      </c>
      <c r="AX73" s="36">
        <f t="shared" si="33"/>
        <v>0.63409872288655567</v>
      </c>
      <c r="AY73" s="37">
        <f t="shared" si="34"/>
        <v>1.3337953837024035E-2</v>
      </c>
      <c r="AZ73" s="37">
        <f t="shared" si="35"/>
        <v>7.4772161299141873</v>
      </c>
      <c r="BA73" s="38">
        <f t="shared" si="36"/>
        <v>8.1528541791136785E-5</v>
      </c>
      <c r="BB73" s="39">
        <f t="shared" si="37"/>
        <v>-5.6336614376961149E-4</v>
      </c>
      <c r="BC73" s="21"/>
      <c r="BD73" s="5"/>
      <c r="BE73" s="5"/>
    </row>
    <row r="74" spans="12:57" x14ac:dyDescent="0.25">
      <c r="L74" s="120">
        <v>1.18</v>
      </c>
      <c r="M74" s="121">
        <f t="shared" si="0"/>
        <v>15.135612484362087</v>
      </c>
      <c r="N74" s="122">
        <f t="shared" si="1"/>
        <v>0.15135612484362088</v>
      </c>
      <c r="O74" s="123">
        <f t="shared" si="2"/>
        <v>0.55216191519070268</v>
      </c>
      <c r="P74" s="123">
        <f t="shared" si="3"/>
        <v>0.53792566576771139</v>
      </c>
      <c r="Q74" s="123">
        <f t="shared" si="4"/>
        <v>0.70432383038140545</v>
      </c>
      <c r="R74" s="122">
        <f t="shared" si="5"/>
        <v>0.78880273598671813</v>
      </c>
      <c r="S74" s="122">
        <f t="shared" si="6"/>
        <v>0.76846523681101631</v>
      </c>
      <c r="T74" s="124">
        <f t="shared" si="7"/>
        <v>4.1361387272167234E-4</v>
      </c>
      <c r="U74" s="125">
        <f t="shared" si="8"/>
        <v>1.4955439787387734E-2</v>
      </c>
      <c r="V74" s="125">
        <f t="shared" si="9"/>
        <v>1.9552830597863505E-2</v>
      </c>
      <c r="W74" s="125">
        <f t="shared" si="16"/>
        <v>2.1136002264247071E-5</v>
      </c>
      <c r="X74" s="125">
        <f t="shared" si="17"/>
        <v>-1.8252008113570097</v>
      </c>
      <c r="Y74" s="125">
        <f t="shared" si="18"/>
        <v>-1.7087903623578051</v>
      </c>
      <c r="Z74" s="126">
        <f t="shared" si="19"/>
        <v>1.3551392636196417E-2</v>
      </c>
      <c r="AA74" s="9">
        <f t="shared" si="10"/>
        <v>1.1265530151450522</v>
      </c>
      <c r="AB74" s="22">
        <f t="shared" si="11"/>
        <v>1.3151635061860905</v>
      </c>
      <c r="AC74" s="10">
        <f t="shared" si="12"/>
        <v>0.88973918157313059</v>
      </c>
      <c r="AD74" s="10"/>
      <c r="AE74" s="17">
        <f t="shared" si="13"/>
        <v>1.9552830597863505E-2</v>
      </c>
      <c r="AF74" s="10"/>
      <c r="AG74" s="10"/>
      <c r="AI74" s="30">
        <f t="shared" si="14"/>
        <v>0.78880273598671813</v>
      </c>
      <c r="AJ74" s="31">
        <f t="shared" si="20"/>
        <v>0.62220975630013209</v>
      </c>
      <c r="AK74" s="31">
        <f t="shared" si="15"/>
        <v>0.76846523681101631</v>
      </c>
      <c r="AL74" s="31">
        <f t="shared" si="21"/>
        <v>0.59053882018701132</v>
      </c>
      <c r="AM74" s="31">
        <f t="shared" si="22"/>
        <v>0.60616748130721088</v>
      </c>
      <c r="AN74" s="31">
        <f t="shared" si="23"/>
        <v>2.6862280462987371</v>
      </c>
      <c r="AO74" s="31">
        <f t="shared" si="24"/>
        <v>7.2158211167219299</v>
      </c>
      <c r="AP74" s="31">
        <f t="shared" si="25"/>
        <v>2.5002580115937234</v>
      </c>
      <c r="AQ74" s="31">
        <f t="shared" si="26"/>
        <v>6.2512901245385999</v>
      </c>
      <c r="AR74" s="31">
        <f t="shared" si="27"/>
        <v>6.7162631937261725</v>
      </c>
      <c r="AS74" s="32">
        <f t="shared" si="28"/>
        <v>2.0337499175701823E-2</v>
      </c>
      <c r="AT74" s="33">
        <f t="shared" si="29"/>
        <v>2.5782744212038668E-2</v>
      </c>
      <c r="AU74" s="34">
        <f t="shared" si="30"/>
        <v>-0.11641044899920461</v>
      </c>
      <c r="AV74" s="35">
        <f t="shared" si="31"/>
        <v>6.3779529504293372E-2</v>
      </c>
      <c r="AW74" s="36">
        <f t="shared" si="32"/>
        <v>4.1361387272167234E-4</v>
      </c>
      <c r="AX74" s="36">
        <f t="shared" si="33"/>
        <v>0.62220975630013209</v>
      </c>
      <c r="AY74" s="37">
        <f t="shared" si="34"/>
        <v>1.3551392636196417E-2</v>
      </c>
      <c r="AZ74" s="37">
        <f t="shared" si="35"/>
        <v>7.2158211167219299</v>
      </c>
      <c r="BA74" s="38">
        <f t="shared" si="36"/>
        <v>7.9754898728242444E-5</v>
      </c>
      <c r="BB74" s="39">
        <f t="shared" si="37"/>
        <v>-5.6785584877660784E-4</v>
      </c>
      <c r="BC74" s="21"/>
      <c r="BD74" s="5"/>
      <c r="BE74" s="5"/>
    </row>
    <row r="75" spans="12:57" x14ac:dyDescent="0.25">
      <c r="L75" s="120">
        <v>1.2</v>
      </c>
      <c r="M75" s="121">
        <f t="shared" ref="M75:M138" si="38">10^L75</f>
        <v>15.848931924611136</v>
      </c>
      <c r="N75" s="122">
        <f t="shared" ref="N75:N138" si="39">M75/100</f>
        <v>0.15848931924611137</v>
      </c>
      <c r="O75" s="123">
        <f t="shared" ref="O75:O138" si="40">$C$8+(($C$7-$C$8)/((1+(α*N75)^n_VGM)^(1-1/n_VGM)))</f>
        <v>0.54686332550963768</v>
      </c>
      <c r="P75" s="123">
        <f t="shared" ref="P75:P138" si="41">thetar+(thetas-thetar)*(1-EXP(-((k/N75)^p)))</f>
        <v>0.53297502438544897</v>
      </c>
      <c r="Q75" s="123">
        <f t="shared" ref="Q75:Q138" si="42">(R75-$C$8/$C$7)/(1-$C$8/$C$7)</f>
        <v>0.69372665101927555</v>
      </c>
      <c r="R75" s="122">
        <f t="shared" ref="R75:R138" si="43">O75/$C$7</f>
        <v>0.78123332215662533</v>
      </c>
      <c r="S75" s="122">
        <f t="shared" ref="S75:S138" si="44">P75/thetas</f>
        <v>0.76139289197921289</v>
      </c>
      <c r="T75" s="124">
        <f t="shared" ref="T75:T138" si="45">(S75-R75)^2</f>
        <v>3.9364266962477814E-4</v>
      </c>
      <c r="U75" s="125">
        <f t="shared" ref="U75:U138" si="46">(Q75^P_GRT)*(1-(1-Q75^(1/(1-1/n_VGM)))^(1-1/n_VGM))^2</f>
        <v>1.3359918991116805E-2</v>
      </c>
      <c r="V75" s="125">
        <f t="shared" ref="V75:V138" si="47">AE75</f>
        <v>1.7516054736253003E-2</v>
      </c>
      <c r="W75" s="125">
        <f t="shared" si="16"/>
        <v>1.7273464331998817E-5</v>
      </c>
      <c r="X75" s="125">
        <f t="shared" si="17"/>
        <v>-1.8741961752300555</v>
      </c>
      <c r="Y75" s="125">
        <f t="shared" si="18"/>
        <v>-1.7565637063426949</v>
      </c>
      <c r="Z75" s="126">
        <f t="shared" si="19"/>
        <v>1.3837397736535877E-2</v>
      </c>
      <c r="AA75" s="9">
        <f t="shared" ref="AA75:AA138" si="48">-LN(λ_GRT*(1-S75))</f>
        <v>1.096464742609458</v>
      </c>
      <c r="AB75" s="22">
        <f t="shared" ref="AB75:AB138" si="49">IF(S75&lt;thetaRL,_xlfn.GAMMA(a),IF(S75=1,0,EXP(GAMMALN(a))*(1-_xlfn.GAMMA.DIST(AA75,a,1,TRUE))))</f>
        <v>1.3270146571268031</v>
      </c>
      <c r="AC75" s="10">
        <f t="shared" ref="AC75:AC138" si="50">(1/(λ_GRT*k^β_GRT))*($AF$13-AB75)</f>
        <v>0.84407278169393052</v>
      </c>
      <c r="AD75" s="10"/>
      <c r="AE75" s="17">
        <f t="shared" ref="AE75:AE138" si="51">IF(S75&lt;thetaRL,0,(S75^P_GRT)*((AC75/$AD$11)^2))</f>
        <v>1.7516054736253003E-2</v>
      </c>
      <c r="AF75" s="10"/>
      <c r="AG75" s="10"/>
      <c r="AI75" s="30">
        <f t="shared" ref="AI75:AI138" si="52">R75-$R$216</f>
        <v>0.78123332215662533</v>
      </c>
      <c r="AJ75" s="31">
        <f t="shared" si="20"/>
        <v>0.61032550364787752</v>
      </c>
      <c r="AK75" s="31">
        <f t="shared" ref="AK75:AK138" si="53">S75-$S$216</f>
        <v>0.76139289197921289</v>
      </c>
      <c r="AL75" s="31">
        <f t="shared" si="21"/>
        <v>0.5797191359564694</v>
      </c>
      <c r="AM75" s="31">
        <f t="shared" si="22"/>
        <v>0.5948254984673611</v>
      </c>
      <c r="AN75" s="31">
        <f t="shared" si="23"/>
        <v>2.6372326824256911</v>
      </c>
      <c r="AO75" s="31">
        <f t="shared" si="24"/>
        <v>6.9549962212542065</v>
      </c>
      <c r="AP75" s="31">
        <f t="shared" si="25"/>
        <v>2.4524846676088337</v>
      </c>
      <c r="AQ75" s="31">
        <f t="shared" si="26"/>
        <v>6.0146810448564114</v>
      </c>
      <c r="AR75" s="31">
        <f t="shared" si="27"/>
        <v>6.4677727185659242</v>
      </c>
      <c r="AS75" s="32">
        <f t="shared" si="28"/>
        <v>1.9840430177412438E-2</v>
      </c>
      <c r="AT75" s="33">
        <f t="shared" si="29"/>
        <v>2.539629277799128E-2</v>
      </c>
      <c r="AU75" s="34">
        <f t="shared" si="30"/>
        <v>-0.11763246888736067</v>
      </c>
      <c r="AV75" s="35">
        <f t="shared" si="31"/>
        <v>6.2764224173556121E-2</v>
      </c>
      <c r="AW75" s="36">
        <f t="shared" si="32"/>
        <v>3.9364266962477814E-4</v>
      </c>
      <c r="AX75" s="36">
        <f t="shared" si="33"/>
        <v>0.61032550364787752</v>
      </c>
      <c r="AY75" s="37">
        <f t="shared" si="34"/>
        <v>1.3837397736535877E-2</v>
      </c>
      <c r="AZ75" s="37">
        <f t="shared" si="35"/>
        <v>6.9549962212542065</v>
      </c>
      <c r="BA75" s="38">
        <f t="shared" si="36"/>
        <v>7.7805608538872306E-5</v>
      </c>
      <c r="BB75" s="39">
        <f t="shared" si="37"/>
        <v>-5.7381692140175936E-4</v>
      </c>
      <c r="BC75" s="21"/>
      <c r="BD75" s="5"/>
      <c r="BE75" s="5"/>
    </row>
    <row r="76" spans="12:57" x14ac:dyDescent="0.25">
      <c r="L76" s="120">
        <v>1.22</v>
      </c>
      <c r="M76" s="121">
        <f t="shared" si="38"/>
        <v>16.595869074375614</v>
      </c>
      <c r="N76" s="122">
        <f t="shared" si="39"/>
        <v>0.16595869074375613</v>
      </c>
      <c r="O76" s="123">
        <f t="shared" si="40"/>
        <v>0.54152364230534755</v>
      </c>
      <c r="P76" s="123">
        <f t="shared" si="41"/>
        <v>0.52801142969385095</v>
      </c>
      <c r="Q76" s="123">
        <f t="shared" si="42"/>
        <v>0.68304728461069519</v>
      </c>
      <c r="R76" s="122">
        <f t="shared" si="43"/>
        <v>0.77360520329335369</v>
      </c>
      <c r="S76" s="122">
        <f t="shared" si="44"/>
        <v>0.75430204241978716</v>
      </c>
      <c r="T76" s="124">
        <f t="shared" si="45"/>
        <v>3.726120197107901E-4</v>
      </c>
      <c r="U76" s="125">
        <f t="shared" si="46"/>
        <v>1.1913946451017671E-2</v>
      </c>
      <c r="V76" s="125">
        <f t="shared" si="47"/>
        <v>1.5674795455178067E-2</v>
      </c>
      <c r="W76" s="125">
        <f t="shared" ref="W76:W139" si="54">(U76-V76)^2</f>
        <v>1.4143985232094244E-5</v>
      </c>
      <c r="X76" s="125">
        <f t="shared" ref="X76:X139" si="55">LOG(U76)</f>
        <v>-1.9239443562331284</v>
      </c>
      <c r="Y76" s="125">
        <f t="shared" ref="Y76:Y139" si="56">LOG(V76)</f>
        <v>-1.8047981176913173</v>
      </c>
      <c r="Z76" s="126">
        <f t="shared" ref="Z76:Z139" si="57">(X76-Y76)^2</f>
        <v>1.4195826158662168E-2</v>
      </c>
      <c r="AA76" s="9">
        <f t="shared" si="48"/>
        <v>1.0671800755251872</v>
      </c>
      <c r="AB76" s="22">
        <f t="shared" si="49"/>
        <v>1.3383620662262075</v>
      </c>
      <c r="AC76" s="10">
        <f t="shared" si="50"/>
        <v>0.80034746555217939</v>
      </c>
      <c r="AD76" s="10"/>
      <c r="AE76" s="17">
        <f t="shared" si="51"/>
        <v>1.5674795455178067E-2</v>
      </c>
      <c r="AF76" s="10"/>
      <c r="AG76" s="10"/>
      <c r="AI76" s="30">
        <f t="shared" si="52"/>
        <v>0.77360520329335369</v>
      </c>
      <c r="AJ76" s="31">
        <f t="shared" ref="AJ76:AJ139" si="58">AI76^2</f>
        <v>0.59846501056255108</v>
      </c>
      <c r="AK76" s="31">
        <f t="shared" si="53"/>
        <v>0.75430204241978716</v>
      </c>
      <c r="AL76" s="31">
        <f t="shared" ref="AL76:AL139" si="59">AK76^2</f>
        <v>0.56897157119866237</v>
      </c>
      <c r="AM76" s="31">
        <f t="shared" ref="AM76:AM139" si="60">AI76*AK76</f>
        <v>0.58353198487075131</v>
      </c>
      <c r="AN76" s="31">
        <f t="shared" ref="AN76:AN139" si="61">X76-$X$216</f>
        <v>2.5874845014226184</v>
      </c>
      <c r="AO76" s="31">
        <f t="shared" ref="AO76:AO139" si="62">AN76^2</f>
        <v>6.6950760451022564</v>
      </c>
      <c r="AP76" s="31">
        <f t="shared" ref="AP76:AP139" si="63">Y76-$Y$216</f>
        <v>2.4042502562602115</v>
      </c>
      <c r="AQ76" s="31">
        <f t="shared" ref="AQ76:AQ139" si="64">AP76^2</f>
        <v>5.7804192947272925</v>
      </c>
      <c r="AR76" s="31">
        <f t="shared" ref="AR76:AR139" si="65">AN76*AP76</f>
        <v>6.2209602756146563</v>
      </c>
      <c r="AS76" s="32">
        <f t="shared" ref="AS76:AS139" si="66">R76-S76</f>
        <v>1.9303160873566538E-2</v>
      </c>
      <c r="AT76" s="33">
        <f t="shared" ref="AT76:AT139" si="67">AS76/R76</f>
        <v>2.495221178889449E-2</v>
      </c>
      <c r="AU76" s="34">
        <f t="shared" ref="AU76:AU139" si="68">X76-Y76</f>
        <v>-0.11914623854181117</v>
      </c>
      <c r="AV76" s="35">
        <f t="shared" ref="AV76:AV139" si="69">AU76/X76</f>
        <v>6.1928110423674833E-2</v>
      </c>
      <c r="AW76" s="36">
        <f t="shared" ref="AW76:AW139" si="70">AS76^2</f>
        <v>3.726120197107901E-4</v>
      </c>
      <c r="AX76" s="36">
        <f t="shared" ref="AX76:AX139" si="71">AJ76</f>
        <v>0.59846501056255108</v>
      </c>
      <c r="AY76" s="37">
        <f t="shared" ref="AY76:AY139" si="72">AU76^2</f>
        <v>1.4195826158662168E-2</v>
      </c>
      <c r="AZ76" s="37">
        <f t="shared" ref="AZ76:AZ139" si="73">AO76</f>
        <v>6.6950760451022564</v>
      </c>
      <c r="BA76" s="38">
        <f t="shared" ref="BA76:BA139" si="74">AS76/255</f>
        <v>7.5698670092417798E-5</v>
      </c>
      <c r="BB76" s="39">
        <f t="shared" ref="BB76:BB139" si="75">AU76/205</f>
        <v>-5.8120116361859105E-4</v>
      </c>
      <c r="BC76" s="21"/>
      <c r="BD76" s="5"/>
      <c r="BE76" s="5"/>
    </row>
    <row r="77" spans="12:57" x14ac:dyDescent="0.25">
      <c r="L77" s="120">
        <v>1.24</v>
      </c>
      <c r="M77" s="121">
        <f t="shared" si="38"/>
        <v>17.378008287493756</v>
      </c>
      <c r="N77" s="122">
        <f t="shared" si="39"/>
        <v>0.17378008287493757</v>
      </c>
      <c r="O77" s="123">
        <f t="shared" si="40"/>
        <v>0.53615006434670864</v>
      </c>
      <c r="P77" s="123">
        <f t="shared" si="41"/>
        <v>0.52303879151824417</v>
      </c>
      <c r="Q77" s="123">
        <f t="shared" si="42"/>
        <v>0.67230012869341738</v>
      </c>
      <c r="R77" s="122">
        <f t="shared" si="43"/>
        <v>0.76592866335244092</v>
      </c>
      <c r="S77" s="122">
        <f t="shared" si="44"/>
        <v>0.74719827359749169</v>
      </c>
      <c r="T77" s="124">
        <f t="shared" si="45"/>
        <v>3.5082750037230702E-4</v>
      </c>
      <c r="U77" s="125">
        <f t="shared" si="46"/>
        <v>1.0606599287028297E-2</v>
      </c>
      <c r="V77" s="125">
        <f t="shared" si="47"/>
        <v>1.4012548146988555E-2</v>
      </c>
      <c r="W77" s="125">
        <f t="shared" si="54"/>
        <v>1.1600487636664583E-5</v>
      </c>
      <c r="X77" s="125">
        <f t="shared" si="55"/>
        <v>-1.9744238383058392</v>
      </c>
      <c r="Y77" s="125">
        <f t="shared" si="56"/>
        <v>-1.8534828821624993</v>
      </c>
      <c r="Z77" s="126">
        <f t="shared" si="57"/>
        <v>1.4626714872865262E-2</v>
      </c>
      <c r="AA77" s="9">
        <f t="shared" si="48"/>
        <v>1.0386775509876938</v>
      </c>
      <c r="AB77" s="22">
        <f t="shared" si="49"/>
        <v>1.3492185344185783</v>
      </c>
      <c r="AC77" s="10">
        <f t="shared" si="50"/>
        <v>0.75851390691902865</v>
      </c>
      <c r="AD77" s="10"/>
      <c r="AE77" s="17">
        <f t="shared" si="51"/>
        <v>1.4012548146988555E-2</v>
      </c>
      <c r="AF77" s="10"/>
      <c r="AG77" s="10"/>
      <c r="AI77" s="30">
        <f t="shared" si="52"/>
        <v>0.76592866335244092</v>
      </c>
      <c r="AJ77" s="31">
        <f t="shared" si="58"/>
        <v>0.58664671734485674</v>
      </c>
      <c r="AK77" s="31">
        <f t="shared" si="53"/>
        <v>0.74719827359749169</v>
      </c>
      <c r="AL77" s="31">
        <f t="shared" si="59"/>
        <v>0.55830526006707204</v>
      </c>
      <c r="AM77" s="31">
        <f t="shared" si="60"/>
        <v>0.57230057495577824</v>
      </c>
      <c r="AN77" s="31">
        <f t="shared" si="61"/>
        <v>2.5370050193499076</v>
      </c>
      <c r="AO77" s="31">
        <f t="shared" si="62"/>
        <v>6.4363944682066254</v>
      </c>
      <c r="AP77" s="31">
        <f t="shared" si="63"/>
        <v>2.3555654917890294</v>
      </c>
      <c r="AQ77" s="31">
        <f t="shared" si="64"/>
        <v>5.5486887861072915</v>
      </c>
      <c r="AR77" s="31">
        <f t="shared" si="65"/>
        <v>5.9760814760762013</v>
      </c>
      <c r="AS77" s="32">
        <f t="shared" si="66"/>
        <v>1.8730389754949228E-2</v>
      </c>
      <c r="AT77" s="33">
        <f t="shared" si="67"/>
        <v>2.4454483362676385E-2</v>
      </c>
      <c r="AU77" s="34">
        <f t="shared" si="68"/>
        <v>-0.12094095614333988</v>
      </c>
      <c r="AV77" s="35">
        <f t="shared" si="69"/>
        <v>6.1253796574454684E-2</v>
      </c>
      <c r="AW77" s="36">
        <f t="shared" si="70"/>
        <v>3.5082750037230702E-4</v>
      </c>
      <c r="AX77" s="36">
        <f t="shared" si="71"/>
        <v>0.58664671734485674</v>
      </c>
      <c r="AY77" s="37">
        <f t="shared" si="72"/>
        <v>1.4626714872865262E-2</v>
      </c>
      <c r="AZ77" s="37">
        <f t="shared" si="73"/>
        <v>6.4363944682066254</v>
      </c>
      <c r="BA77" s="38">
        <f t="shared" si="74"/>
        <v>7.345250884293815E-5</v>
      </c>
      <c r="BB77" s="39">
        <f t="shared" si="75"/>
        <v>-5.8995588362604817E-4</v>
      </c>
      <c r="BC77" s="21"/>
      <c r="BD77" s="5"/>
      <c r="BE77" s="5"/>
    </row>
    <row r="78" spans="12:57" x14ac:dyDescent="0.25">
      <c r="L78" s="120">
        <v>1.26</v>
      </c>
      <c r="M78" s="121">
        <f t="shared" si="38"/>
        <v>18.197008586099841</v>
      </c>
      <c r="N78" s="122">
        <f t="shared" si="39"/>
        <v>0.18197008586099842</v>
      </c>
      <c r="O78" s="123">
        <f t="shared" si="40"/>
        <v>0.53074974452598878</v>
      </c>
      <c r="P78" s="123">
        <f t="shared" si="41"/>
        <v>0.51806093576978174</v>
      </c>
      <c r="Q78" s="123">
        <f t="shared" si="42"/>
        <v>0.66149948905197764</v>
      </c>
      <c r="R78" s="122">
        <f t="shared" si="43"/>
        <v>0.75821392075141258</v>
      </c>
      <c r="S78" s="122">
        <f t="shared" si="44"/>
        <v>0.7400870510996882</v>
      </c>
      <c r="T78" s="124">
        <f t="shared" si="45"/>
        <v>3.2858340337060658E-4</v>
      </c>
      <c r="U78" s="125">
        <f t="shared" si="46"/>
        <v>9.4273051526498654E-3</v>
      </c>
      <c r="V78" s="125">
        <f t="shared" si="47"/>
        <v>1.2513897332893001E-2</v>
      </c>
      <c r="W78" s="125">
        <f t="shared" si="54"/>
        <v>9.5270512871380721E-6</v>
      </c>
      <c r="X78" s="125">
        <f t="shared" si="55"/>
        <v>-2.0256124350033247</v>
      </c>
      <c r="Y78" s="125">
        <f t="shared" si="56"/>
        <v>-1.9026074124031633</v>
      </c>
      <c r="Z78" s="126">
        <f t="shared" si="57"/>
        <v>1.5130235584866199E-2</v>
      </c>
      <c r="AA78" s="9">
        <f t="shared" si="48"/>
        <v>1.0109362793292993</v>
      </c>
      <c r="AB78" s="22">
        <f t="shared" si="49"/>
        <v>1.359597289902069</v>
      </c>
      <c r="AC78" s="10">
        <f t="shared" si="50"/>
        <v>0.71852113317674915</v>
      </c>
      <c r="AD78" s="10"/>
      <c r="AE78" s="17">
        <f t="shared" si="51"/>
        <v>1.2513897332893001E-2</v>
      </c>
      <c r="AF78" s="10"/>
      <c r="AG78" s="10"/>
      <c r="AI78" s="30">
        <f t="shared" si="52"/>
        <v>0.75821392075141258</v>
      </c>
      <c r="AJ78" s="31">
        <f t="shared" si="58"/>
        <v>0.57488834962122937</v>
      </c>
      <c r="AK78" s="31">
        <f t="shared" si="53"/>
        <v>0.7400870510996882</v>
      </c>
      <c r="AL78" s="31">
        <f t="shared" si="59"/>
        <v>0.54772884320543247</v>
      </c>
      <c r="AM78" s="31">
        <f t="shared" si="60"/>
        <v>0.56114430471164567</v>
      </c>
      <c r="AN78" s="31">
        <f t="shared" si="61"/>
        <v>2.4858164226524222</v>
      </c>
      <c r="AO78" s="31">
        <f t="shared" si="62"/>
        <v>6.1792832871284853</v>
      </c>
      <c r="AP78" s="31">
        <f t="shared" si="63"/>
        <v>2.3064409615483652</v>
      </c>
      <c r="AQ78" s="31">
        <f t="shared" si="64"/>
        <v>5.3196699091081472</v>
      </c>
      <c r="AR78" s="31">
        <f t="shared" si="65"/>
        <v>5.7333888200951701</v>
      </c>
      <c r="AS78" s="32">
        <f t="shared" si="66"/>
        <v>1.8126869651724387E-2</v>
      </c>
      <c r="AT78" s="33">
        <f t="shared" si="67"/>
        <v>2.3907328994645888E-2</v>
      </c>
      <c r="AU78" s="34">
        <f t="shared" si="68"/>
        <v>-0.12300502260016133</v>
      </c>
      <c r="AV78" s="35">
        <f t="shared" si="69"/>
        <v>6.0724855591617374E-2</v>
      </c>
      <c r="AW78" s="36">
        <f t="shared" si="70"/>
        <v>3.2858340337060658E-4</v>
      </c>
      <c r="AX78" s="36">
        <f t="shared" si="71"/>
        <v>0.57488834962122937</v>
      </c>
      <c r="AY78" s="37">
        <f t="shared" si="72"/>
        <v>1.5130235584866199E-2</v>
      </c>
      <c r="AZ78" s="37">
        <f t="shared" si="73"/>
        <v>6.1792832871284853</v>
      </c>
      <c r="BA78" s="38">
        <f t="shared" si="74"/>
        <v>7.1085763340095629E-5</v>
      </c>
      <c r="BB78" s="39">
        <f t="shared" si="75"/>
        <v>-6.0002450048859187E-4</v>
      </c>
      <c r="BC78" s="21"/>
      <c r="BD78" s="5"/>
      <c r="BE78" s="5"/>
    </row>
    <row r="79" spans="12:57" x14ac:dyDescent="0.25">
      <c r="L79" s="120">
        <v>1.28</v>
      </c>
      <c r="M79" s="121">
        <f t="shared" si="38"/>
        <v>19.054607179632477</v>
      </c>
      <c r="N79" s="122">
        <f t="shared" si="39"/>
        <v>0.19054607179632477</v>
      </c>
      <c r="O79" s="123">
        <f t="shared" si="40"/>
        <v>0.52532974704234925</v>
      </c>
      <c r="P79" s="123">
        <f t="shared" si="41"/>
        <v>0.51308159782627849</v>
      </c>
      <c r="Q79" s="123">
        <f t="shared" si="42"/>
        <v>0.65065949408469859</v>
      </c>
      <c r="R79" s="122">
        <f t="shared" si="43"/>
        <v>0.7504710672033561</v>
      </c>
      <c r="S79" s="122">
        <f t="shared" si="44"/>
        <v>0.73297371118039789</v>
      </c>
      <c r="T79" s="124">
        <f t="shared" si="45"/>
        <v>3.0615746779415198E-4</v>
      </c>
      <c r="U79" s="125">
        <f t="shared" si="46"/>
        <v>8.3658983153150658E-3</v>
      </c>
      <c r="V79" s="125">
        <f t="shared" si="47"/>
        <v>1.116448634654485E-2</v>
      </c>
      <c r="W79" s="125">
        <f t="shared" si="54"/>
        <v>7.8320949685425978E-6</v>
      </c>
      <c r="X79" s="125">
        <f t="shared" si="55"/>
        <v>-2.0774874184269092</v>
      </c>
      <c r="Y79" s="125">
        <f t="shared" si="56"/>
        <v>-1.9521612530665908</v>
      </c>
      <c r="Z79" s="126">
        <f t="shared" si="57"/>
        <v>1.5706647723921864E-2</v>
      </c>
      <c r="AA79" s="9">
        <f t="shared" si="48"/>
        <v>0.98393592880903225</v>
      </c>
      <c r="AB79" s="22">
        <f t="shared" si="49"/>
        <v>1.3695119038963925</v>
      </c>
      <c r="AC79" s="10">
        <f t="shared" si="50"/>
        <v>0.68031684993221675</v>
      </c>
      <c r="AD79" s="10"/>
      <c r="AE79" s="17">
        <f t="shared" si="51"/>
        <v>1.116448634654485E-2</v>
      </c>
      <c r="AF79" s="10"/>
      <c r="AG79" s="10"/>
      <c r="AI79" s="30">
        <f t="shared" si="52"/>
        <v>0.7504710672033561</v>
      </c>
      <c r="AJ79" s="31">
        <f t="shared" si="58"/>
        <v>0.56320682270934419</v>
      </c>
      <c r="AK79" s="31">
        <f t="shared" si="53"/>
        <v>0.73297371118039789</v>
      </c>
      <c r="AL79" s="31">
        <f t="shared" si="59"/>
        <v>0.53725046128156539</v>
      </c>
      <c r="AM79" s="31">
        <f t="shared" si="60"/>
        <v>0.55007556326155771</v>
      </c>
      <c r="AN79" s="31">
        <f t="shared" si="61"/>
        <v>2.4339414392288377</v>
      </c>
      <c r="AO79" s="31">
        <f t="shared" si="62"/>
        <v>5.924070929595346</v>
      </c>
      <c r="AP79" s="31">
        <f t="shared" si="63"/>
        <v>2.2568871208849375</v>
      </c>
      <c r="AQ79" s="31">
        <f t="shared" si="64"/>
        <v>5.0935394764163027</v>
      </c>
      <c r="AR79" s="31">
        <f t="shared" si="65"/>
        <v>5.4931310871837127</v>
      </c>
      <c r="AS79" s="32">
        <f t="shared" si="66"/>
        <v>1.749735602295821E-2</v>
      </c>
      <c r="AT79" s="33">
        <f t="shared" si="67"/>
        <v>2.3315164018464323E-2</v>
      </c>
      <c r="AU79" s="34">
        <f t="shared" si="68"/>
        <v>-0.12532616536031838</v>
      </c>
      <c r="AV79" s="35">
        <f t="shared" si="69"/>
        <v>6.0325836030918734E-2</v>
      </c>
      <c r="AW79" s="36">
        <f t="shared" si="70"/>
        <v>3.0615746779415198E-4</v>
      </c>
      <c r="AX79" s="36">
        <f t="shared" si="71"/>
        <v>0.56320682270934419</v>
      </c>
      <c r="AY79" s="37">
        <f t="shared" si="72"/>
        <v>1.5706647723921864E-2</v>
      </c>
      <c r="AZ79" s="37">
        <f t="shared" si="73"/>
        <v>5.924070929595346</v>
      </c>
      <c r="BA79" s="38">
        <f t="shared" si="74"/>
        <v>6.8617082442973371E-5</v>
      </c>
      <c r="BB79" s="39">
        <f t="shared" si="75"/>
        <v>-6.1134714809911407E-4</v>
      </c>
      <c r="BC79" s="21"/>
      <c r="BD79" s="5"/>
      <c r="BE79" s="5"/>
    </row>
    <row r="80" spans="12:57" x14ac:dyDescent="0.25">
      <c r="L80" s="120">
        <v>1.3</v>
      </c>
      <c r="M80" s="121">
        <f t="shared" si="38"/>
        <v>19.952623149688804</v>
      </c>
      <c r="N80" s="122">
        <f t="shared" si="39"/>
        <v>0.19952623149688806</v>
      </c>
      <c r="O80" s="123">
        <f t="shared" si="40"/>
        <v>0.51989700765108449</v>
      </c>
      <c r="P80" s="123">
        <f t="shared" si="41"/>
        <v>0.50810441658578986</v>
      </c>
      <c r="Q80" s="123">
        <f t="shared" si="42"/>
        <v>0.63979401530216917</v>
      </c>
      <c r="R80" s="122">
        <f t="shared" si="43"/>
        <v>0.74271001093012079</v>
      </c>
      <c r="S80" s="122">
        <f t="shared" si="44"/>
        <v>0.72586345226541416</v>
      </c>
      <c r="T80" s="124">
        <f t="shared" si="45"/>
        <v>2.8380653884340219E-4</v>
      </c>
      <c r="U80" s="125">
        <f t="shared" si="46"/>
        <v>7.4126646685941482E-3</v>
      </c>
      <c r="V80" s="125">
        <f t="shared" si="47"/>
        <v>9.9509814032241097E-3</v>
      </c>
      <c r="W80" s="125">
        <f t="shared" si="54"/>
        <v>6.4430518453025109E-6</v>
      </c>
      <c r="X80" s="125">
        <f t="shared" si="55"/>
        <v>-2.1300256458883968</v>
      </c>
      <c r="Y80" s="125">
        <f t="shared" si="56"/>
        <v>-2.0021340853862895</v>
      </c>
      <c r="Z80" s="126">
        <f t="shared" si="57"/>
        <v>1.635625124766419E-2</v>
      </c>
      <c r="AA80" s="9">
        <f t="shared" si="48"/>
        <v>0.95765671071137548</v>
      </c>
      <c r="AB80" s="22">
        <f t="shared" si="49"/>
        <v>1.3789762118996565</v>
      </c>
      <c r="AC80" s="10">
        <f t="shared" si="50"/>
        <v>0.64384774444034343</v>
      </c>
      <c r="AD80" s="10"/>
      <c r="AE80" s="17">
        <f t="shared" si="51"/>
        <v>9.9509814032241097E-3</v>
      </c>
      <c r="AF80" s="10"/>
      <c r="AG80" s="10"/>
      <c r="AI80" s="30">
        <f t="shared" si="52"/>
        <v>0.74271001093012079</v>
      </c>
      <c r="AJ80" s="31">
        <f t="shared" si="58"/>
        <v>0.55161816033582012</v>
      </c>
      <c r="AK80" s="31">
        <f t="shared" si="53"/>
        <v>0.72586345226541416</v>
      </c>
      <c r="AL80" s="31">
        <f t="shared" si="59"/>
        <v>0.52687775133466519</v>
      </c>
      <c r="AM80" s="31">
        <f t="shared" si="60"/>
        <v>0.539106052565821</v>
      </c>
      <c r="AN80" s="31">
        <f t="shared" si="61"/>
        <v>2.38140321176735</v>
      </c>
      <c r="AO80" s="31">
        <f t="shared" si="62"/>
        <v>5.6710812570158504</v>
      </c>
      <c r="AP80" s="31">
        <f t="shared" si="63"/>
        <v>2.2069142885652391</v>
      </c>
      <c r="AQ80" s="31">
        <f t="shared" si="64"/>
        <v>4.8704706770734152</v>
      </c>
      <c r="AR80" s="31">
        <f t="shared" si="65"/>
        <v>5.2555527748845163</v>
      </c>
      <c r="AS80" s="32">
        <f t="shared" si="66"/>
        <v>1.6846558664706635E-2</v>
      </c>
      <c r="AT80" s="33">
        <f t="shared" si="67"/>
        <v>2.2682552297375286E-2</v>
      </c>
      <c r="AU80" s="34">
        <f t="shared" si="68"/>
        <v>-0.12789156050210737</v>
      </c>
      <c r="AV80" s="35">
        <f t="shared" si="69"/>
        <v>6.0042263222969794E-2</v>
      </c>
      <c r="AW80" s="36">
        <f t="shared" si="70"/>
        <v>2.8380653884340219E-4</v>
      </c>
      <c r="AX80" s="36">
        <f t="shared" si="71"/>
        <v>0.55161816033582012</v>
      </c>
      <c r="AY80" s="37">
        <f t="shared" si="72"/>
        <v>1.635625124766419E-2</v>
      </c>
      <c r="AZ80" s="37">
        <f t="shared" si="73"/>
        <v>5.6710812570158504</v>
      </c>
      <c r="BA80" s="38">
        <f t="shared" si="74"/>
        <v>6.6064935940026012E-5</v>
      </c>
      <c r="BB80" s="39">
        <f t="shared" si="75"/>
        <v>-6.2386127074198717E-4</v>
      </c>
      <c r="BC80" s="21"/>
      <c r="BD80" s="5"/>
      <c r="BE80" s="5"/>
    </row>
    <row r="81" spans="12:57" x14ac:dyDescent="0.25">
      <c r="L81" s="120">
        <v>1.32</v>
      </c>
      <c r="M81" s="121">
        <f t="shared" si="38"/>
        <v>20.8929613085404</v>
      </c>
      <c r="N81" s="122">
        <f t="shared" si="39"/>
        <v>0.208929613085404</v>
      </c>
      <c r="O81" s="123">
        <f t="shared" si="40"/>
        <v>0.51445829735377191</v>
      </c>
      <c r="P81" s="123">
        <f t="shared" si="41"/>
        <v>0.50313292917796026</v>
      </c>
      <c r="Q81" s="123">
        <f t="shared" si="42"/>
        <v>0.62891659470754391</v>
      </c>
      <c r="R81" s="122">
        <f t="shared" si="43"/>
        <v>0.73494042479110278</v>
      </c>
      <c r="S81" s="122">
        <f t="shared" si="44"/>
        <v>0.71876132739708609</v>
      </c>
      <c r="T81" s="124">
        <f t="shared" si="45"/>
        <v>2.6176319248507745E-4</v>
      </c>
      <c r="U81" s="125">
        <f t="shared" si="46"/>
        <v>6.5583760814214159E-3</v>
      </c>
      <c r="V81" s="125">
        <f t="shared" si="47"/>
        <v>8.8610312619061236E-3</v>
      </c>
      <c r="W81" s="125">
        <f t="shared" si="54"/>
        <v>5.302220880213062E-6</v>
      </c>
      <c r="X81" s="125">
        <f t="shared" si="55"/>
        <v>-2.1832036829086476</v>
      </c>
      <c r="Y81" s="125">
        <f t="shared" si="56"/>
        <v>-2.0525157312402404</v>
      </c>
      <c r="Z81" s="126">
        <f t="shared" si="57"/>
        <v>1.7079340711283933E-2</v>
      </c>
      <c r="AA81" s="9">
        <f t="shared" si="48"/>
        <v>0.9320793648430008</v>
      </c>
      <c r="AB81" s="22">
        <f t="shared" si="49"/>
        <v>1.3880042404389241</v>
      </c>
      <c r="AC81" s="10">
        <f t="shared" si="50"/>
        <v>0.60905976785836302</v>
      </c>
      <c r="AD81" s="10"/>
      <c r="AE81" s="17">
        <f t="shared" si="51"/>
        <v>8.8610312619061236E-3</v>
      </c>
      <c r="AF81" s="10"/>
      <c r="AG81" s="10"/>
      <c r="AI81" s="30">
        <f t="shared" si="52"/>
        <v>0.73494042479110278</v>
      </c>
      <c r="AJ81" s="31">
        <f t="shared" si="58"/>
        <v>0.54013742799212661</v>
      </c>
      <c r="AK81" s="31">
        <f t="shared" si="53"/>
        <v>0.71876132739708609</v>
      </c>
      <c r="AL81" s="31">
        <f t="shared" si="59"/>
        <v>0.51661784576162117</v>
      </c>
      <c r="AM81" s="31">
        <f t="shared" si="60"/>
        <v>0.52824675528063136</v>
      </c>
      <c r="AN81" s="31">
        <f t="shared" si="61"/>
        <v>2.3282251747470992</v>
      </c>
      <c r="AO81" s="31">
        <f t="shared" si="62"/>
        <v>5.420632464326161</v>
      </c>
      <c r="AP81" s="31">
        <f t="shared" si="63"/>
        <v>2.1565326427112881</v>
      </c>
      <c r="AQ81" s="31">
        <f t="shared" si="64"/>
        <v>4.6506330390793318</v>
      </c>
      <c r="AR81" s="31">
        <f t="shared" si="65"/>
        <v>5.020893588924312</v>
      </c>
      <c r="AS81" s="32">
        <f t="shared" si="66"/>
        <v>1.6179097394016684E-2</v>
      </c>
      <c r="AT81" s="33">
        <f t="shared" si="67"/>
        <v>2.2014161758234188E-2</v>
      </c>
      <c r="AU81" s="34">
        <f t="shared" si="68"/>
        <v>-0.13068795166840719</v>
      </c>
      <c r="AV81" s="35">
        <f t="shared" si="69"/>
        <v>5.9860631736519287E-2</v>
      </c>
      <c r="AW81" s="36">
        <f t="shared" si="70"/>
        <v>2.6176319248507745E-4</v>
      </c>
      <c r="AX81" s="36">
        <f t="shared" si="71"/>
        <v>0.54013742799212661</v>
      </c>
      <c r="AY81" s="37">
        <f t="shared" si="72"/>
        <v>1.7079340711283933E-2</v>
      </c>
      <c r="AZ81" s="37">
        <f t="shared" si="73"/>
        <v>5.420632464326161</v>
      </c>
      <c r="BA81" s="38">
        <f t="shared" si="74"/>
        <v>6.3447440760849738E-5</v>
      </c>
      <c r="BB81" s="39">
        <f t="shared" si="75"/>
        <v>-6.3750220326052286E-4</v>
      </c>
      <c r="BC81" s="21"/>
      <c r="BD81" s="5"/>
      <c r="BE81" s="5"/>
    </row>
    <row r="82" spans="12:57" x14ac:dyDescent="0.25">
      <c r="L82" s="120">
        <v>1.34</v>
      </c>
      <c r="M82" s="121">
        <f t="shared" si="38"/>
        <v>21.877616239495538</v>
      </c>
      <c r="N82" s="122">
        <f t="shared" si="39"/>
        <v>0.21877616239495537</v>
      </c>
      <c r="O82" s="123">
        <f t="shared" si="40"/>
        <v>0.50902018980745023</v>
      </c>
      <c r="P82" s="123">
        <f t="shared" si="41"/>
        <v>0.49817056631535406</v>
      </c>
      <c r="Q82" s="123">
        <f t="shared" si="42"/>
        <v>0.61804037961490044</v>
      </c>
      <c r="R82" s="122">
        <f t="shared" si="43"/>
        <v>0.7271716997249289</v>
      </c>
      <c r="S82" s="122">
        <f t="shared" si="44"/>
        <v>0.71167223759336296</v>
      </c>
      <c r="T82" s="124">
        <f t="shared" si="45"/>
        <v>2.4023332636784672E-4</v>
      </c>
      <c r="U82" s="125">
        <f t="shared" si="46"/>
        <v>5.7943146977706981E-3</v>
      </c>
      <c r="V82" s="125">
        <f t="shared" si="47"/>
        <v>7.883223566993669E-3</v>
      </c>
      <c r="W82" s="125">
        <f t="shared" si="54"/>
        <v>4.3635402639183911E-6</v>
      </c>
      <c r="X82" s="125">
        <f t="shared" si="55"/>
        <v>-2.2369979213183462</v>
      </c>
      <c r="Y82" s="125">
        <f t="shared" si="56"/>
        <v>-2.103296156738538</v>
      </c>
      <c r="Z82" s="126">
        <f t="shared" si="57"/>
        <v>1.7876161851754457E-2</v>
      </c>
      <c r="AA82" s="9">
        <f t="shared" si="48"/>
        <v>0.90718514541686057</v>
      </c>
      <c r="AB82" s="22">
        <f t="shared" si="49"/>
        <v>1.3966101392644157</v>
      </c>
      <c r="AC82" s="10">
        <f t="shared" si="50"/>
        <v>0.57589839652397656</v>
      </c>
      <c r="AD82" s="10"/>
      <c r="AE82" s="17">
        <f t="shared" si="51"/>
        <v>7.883223566993669E-3</v>
      </c>
      <c r="AF82" s="10"/>
      <c r="AG82" s="10"/>
      <c r="AI82" s="30">
        <f t="shared" si="52"/>
        <v>0.7271716997249289</v>
      </c>
      <c r="AJ82" s="31">
        <f t="shared" si="58"/>
        <v>0.52877868088084212</v>
      </c>
      <c r="AK82" s="31">
        <f t="shared" si="53"/>
        <v>0.71167223759336296</v>
      </c>
      <c r="AL82" s="31">
        <f t="shared" si="59"/>
        <v>0.5064773737611441</v>
      </c>
      <c r="AM82" s="31">
        <f t="shared" si="60"/>
        <v>0.51750791065780921</v>
      </c>
      <c r="AN82" s="31">
        <f t="shared" si="61"/>
        <v>2.2744309363374007</v>
      </c>
      <c r="AO82" s="31">
        <f t="shared" si="62"/>
        <v>5.1730360841686256</v>
      </c>
      <c r="AP82" s="31">
        <f t="shared" si="63"/>
        <v>2.1057522172129906</v>
      </c>
      <c r="AQ82" s="31">
        <f t="shared" si="64"/>
        <v>4.4341924002974258</v>
      </c>
      <c r="AR82" s="31">
        <f t="shared" si="65"/>
        <v>4.7893879870902998</v>
      </c>
      <c r="AS82" s="32">
        <f t="shared" si="66"/>
        <v>1.5499462131565944E-2</v>
      </c>
      <c r="AT82" s="33">
        <f t="shared" si="67"/>
        <v>2.1314721320190275E-2</v>
      </c>
      <c r="AU82" s="34">
        <f t="shared" si="68"/>
        <v>-0.1337017645798082</v>
      </c>
      <c r="AV82" s="35">
        <f t="shared" si="69"/>
        <v>5.9768390174011775E-2</v>
      </c>
      <c r="AW82" s="36">
        <f t="shared" si="70"/>
        <v>2.4023332636784672E-4</v>
      </c>
      <c r="AX82" s="36">
        <f t="shared" si="71"/>
        <v>0.52877868088084212</v>
      </c>
      <c r="AY82" s="37">
        <f t="shared" si="72"/>
        <v>1.7876161851754457E-2</v>
      </c>
      <c r="AZ82" s="37">
        <f t="shared" si="73"/>
        <v>5.1730360841686256</v>
      </c>
      <c r="BA82" s="38">
        <f t="shared" si="74"/>
        <v>6.078220443751351E-5</v>
      </c>
      <c r="BB82" s="39">
        <f t="shared" si="75"/>
        <v>-6.5220372965760101E-4</v>
      </c>
      <c r="BC82" s="21"/>
    </row>
    <row r="83" spans="12:57" x14ac:dyDescent="0.25">
      <c r="L83" s="120">
        <v>1.36</v>
      </c>
      <c r="M83" s="121">
        <f t="shared" si="38"/>
        <v>22.908676527677738</v>
      </c>
      <c r="N83" s="122">
        <f t="shared" si="39"/>
        <v>0.22908676527677738</v>
      </c>
      <c r="O83" s="123">
        <f t="shared" si="40"/>
        <v>0.50358903263574128</v>
      </c>
      <c r="P83" s="123">
        <f t="shared" si="41"/>
        <v>0.49322064826454959</v>
      </c>
      <c r="Q83" s="123">
        <f t="shared" si="42"/>
        <v>0.60717806527148266</v>
      </c>
      <c r="R83" s="122">
        <f t="shared" si="43"/>
        <v>0.71941290376534472</v>
      </c>
      <c r="S83" s="122">
        <f t="shared" si="44"/>
        <v>0.7046009260922137</v>
      </c>
      <c r="T83" s="124">
        <f t="shared" si="45"/>
        <v>2.1939468258933204E-4</v>
      </c>
      <c r="U83" s="125">
        <f t="shared" si="46"/>
        <v>5.1122879627401733E-3</v>
      </c>
      <c r="V83" s="125">
        <f t="shared" si="47"/>
        <v>7.0070388374301358E-3</v>
      </c>
      <c r="W83" s="125">
        <f t="shared" si="54"/>
        <v>3.5900808771383782E-6</v>
      </c>
      <c r="X83" s="125">
        <f t="shared" si="55"/>
        <v>-2.2913846914093581</v>
      </c>
      <c r="Y83" s="125">
        <f t="shared" si="56"/>
        <v>-2.1544654753657286</v>
      </c>
      <c r="Z83" s="126">
        <f t="shared" si="57"/>
        <v>1.8746871722002074E-2</v>
      </c>
      <c r="AA83" s="9">
        <f t="shared" si="48"/>
        <v>0.88295580731329049</v>
      </c>
      <c r="AB83" s="22">
        <f t="shared" si="49"/>
        <v>1.4048081188983932</v>
      </c>
      <c r="AC83" s="10">
        <f t="shared" si="50"/>
        <v>0.54430887260013039</v>
      </c>
      <c r="AD83" s="10"/>
      <c r="AE83" s="17">
        <f t="shared" si="51"/>
        <v>7.0070388374301358E-3</v>
      </c>
      <c r="AF83" s="10"/>
      <c r="AG83" s="10"/>
      <c r="AI83" s="30">
        <f t="shared" si="52"/>
        <v>0.71941290376534472</v>
      </c>
      <c r="AJ83" s="31">
        <f t="shared" si="58"/>
        <v>0.51755492610408516</v>
      </c>
      <c r="AK83" s="31">
        <f t="shared" si="53"/>
        <v>0.7046009260922137</v>
      </c>
      <c r="AL83" s="31">
        <f t="shared" si="59"/>
        <v>0.49646246505000519</v>
      </c>
      <c r="AM83" s="31">
        <f t="shared" si="60"/>
        <v>0.50689899823575046</v>
      </c>
      <c r="AN83" s="31">
        <f t="shared" si="61"/>
        <v>2.2200441662463888</v>
      </c>
      <c r="AO83" s="31">
        <f t="shared" si="62"/>
        <v>4.9285961000846239</v>
      </c>
      <c r="AP83" s="31">
        <f t="shared" si="63"/>
        <v>2.0545828985857999</v>
      </c>
      <c r="AQ83" s="31">
        <f t="shared" si="64"/>
        <v>4.221310887161227</v>
      </c>
      <c r="AR83" s="31">
        <f t="shared" si="65"/>
        <v>4.5612647780750013</v>
      </c>
      <c r="AS83" s="32">
        <f t="shared" si="66"/>
        <v>1.4811977673131027E-2</v>
      </c>
      <c r="AT83" s="33">
        <f t="shared" si="67"/>
        <v>2.0588979702207761E-2</v>
      </c>
      <c r="AU83" s="34">
        <f t="shared" si="68"/>
        <v>-0.13691921604362944</v>
      </c>
      <c r="AV83" s="35">
        <f t="shared" si="69"/>
        <v>5.975391934708911E-2</v>
      </c>
      <c r="AW83" s="36">
        <f t="shared" si="70"/>
        <v>2.1939468258933204E-4</v>
      </c>
      <c r="AX83" s="36">
        <f t="shared" si="71"/>
        <v>0.51755492610408516</v>
      </c>
      <c r="AY83" s="37">
        <f t="shared" si="72"/>
        <v>1.8746871722002074E-2</v>
      </c>
      <c r="AZ83" s="37">
        <f t="shared" si="73"/>
        <v>4.9285961000846239</v>
      </c>
      <c r="BA83" s="38">
        <f t="shared" si="74"/>
        <v>5.8086186953455008E-5</v>
      </c>
      <c r="BB83" s="39">
        <f t="shared" si="75"/>
        <v>-6.6789861484697292E-4</v>
      </c>
      <c r="BC83" s="21"/>
    </row>
    <row r="84" spans="12:57" x14ac:dyDescent="0.25">
      <c r="L84" s="120">
        <v>1.38</v>
      </c>
      <c r="M84" s="121">
        <f t="shared" si="38"/>
        <v>23.988329190194907</v>
      </c>
      <c r="N84" s="122">
        <f t="shared" si="39"/>
        <v>0.23988329190194907</v>
      </c>
      <c r="O84" s="123">
        <f t="shared" si="40"/>
        <v>0.4981709227343204</v>
      </c>
      <c r="P84" s="123">
        <f t="shared" si="41"/>
        <v>0.4882863814147077</v>
      </c>
      <c r="Q84" s="123">
        <f t="shared" si="42"/>
        <v>0.59634184546864089</v>
      </c>
      <c r="R84" s="122">
        <f t="shared" si="43"/>
        <v>0.71167274676331493</v>
      </c>
      <c r="S84" s="122">
        <f t="shared" si="44"/>
        <v>0.69755197344958253</v>
      </c>
      <c r="T84" s="124">
        <f t="shared" si="45"/>
        <v>1.9939623897781723E-4</v>
      </c>
      <c r="U84" s="125">
        <f t="shared" si="46"/>
        <v>4.5046352681195855E-3</v>
      </c>
      <c r="V84" s="125">
        <f t="shared" si="47"/>
        <v>6.2228029553038182E-3</v>
      </c>
      <c r="W84" s="125">
        <f t="shared" si="54"/>
        <v>2.9521002012840155E-6</v>
      </c>
      <c r="X84" s="125">
        <f t="shared" si="55"/>
        <v>-2.3463403672721732</v>
      </c>
      <c r="Y84" s="125">
        <f t="shared" si="56"/>
        <v>-2.2060139507074941</v>
      </c>
      <c r="Z84" s="126">
        <f t="shared" si="57"/>
        <v>1.9691503185883859E-2</v>
      </c>
      <c r="AA84" s="9">
        <f t="shared" si="48"/>
        <v>0.85937359270805302</v>
      </c>
      <c r="AB84" s="22">
        <f t="shared" si="49"/>
        <v>1.412612393416387</v>
      </c>
      <c r="AC84" s="10">
        <f t="shared" si="50"/>
        <v>0.51423642455785401</v>
      </c>
      <c r="AD84" s="10"/>
      <c r="AE84" s="17">
        <f t="shared" si="51"/>
        <v>6.2228029553038182E-3</v>
      </c>
      <c r="AF84" s="10"/>
      <c r="AG84" s="10"/>
      <c r="AI84" s="30">
        <f t="shared" si="52"/>
        <v>0.71167274676331493</v>
      </c>
      <c r="AJ84" s="31">
        <f t="shared" si="58"/>
        <v>0.5064780984856414</v>
      </c>
      <c r="AK84" s="31">
        <f t="shared" si="53"/>
        <v>0.69755197344958253</v>
      </c>
      <c r="AL84" s="31">
        <f t="shared" si="59"/>
        <v>0.48657875566340708</v>
      </c>
      <c r="AM84" s="31">
        <f t="shared" si="60"/>
        <v>0.49642872895503531</v>
      </c>
      <c r="AN84" s="31">
        <f t="shared" si="61"/>
        <v>2.1650884903835736</v>
      </c>
      <c r="AO84" s="31">
        <f t="shared" si="62"/>
        <v>4.6876081711914219</v>
      </c>
      <c r="AP84" s="31">
        <f t="shared" si="63"/>
        <v>2.0030344232440345</v>
      </c>
      <c r="AQ84" s="31">
        <f t="shared" si="64"/>
        <v>4.0121469007005617</v>
      </c>
      <c r="AR84" s="31">
        <f t="shared" si="65"/>
        <v>4.3367467756077591</v>
      </c>
      <c r="AS84" s="32">
        <f t="shared" si="66"/>
        <v>1.4120773313732404E-2</v>
      </c>
      <c r="AT84" s="33">
        <f t="shared" si="67"/>
        <v>1.9841666521520782E-2</v>
      </c>
      <c r="AU84" s="34">
        <f t="shared" si="68"/>
        <v>-0.14032641656467915</v>
      </c>
      <c r="AV84" s="35">
        <f t="shared" si="69"/>
        <v>5.9806504854119237E-2</v>
      </c>
      <c r="AW84" s="36">
        <f t="shared" si="70"/>
        <v>1.9939623897781723E-4</v>
      </c>
      <c r="AX84" s="36">
        <f t="shared" si="71"/>
        <v>0.5064780984856414</v>
      </c>
      <c r="AY84" s="37">
        <f t="shared" si="72"/>
        <v>1.9691503185883859E-2</v>
      </c>
      <c r="AZ84" s="37">
        <f t="shared" si="73"/>
        <v>4.6876081711914219</v>
      </c>
      <c r="BA84" s="38">
        <f t="shared" si="74"/>
        <v>5.5375581622480014E-5</v>
      </c>
      <c r="BB84" s="39">
        <f t="shared" si="75"/>
        <v>-6.8451910519355685E-4</v>
      </c>
      <c r="BC84" s="21"/>
    </row>
    <row r="85" spans="12:57" x14ac:dyDescent="0.25">
      <c r="L85" s="120">
        <v>1.4</v>
      </c>
      <c r="M85" s="121">
        <f t="shared" si="38"/>
        <v>25.118864315095799</v>
      </c>
      <c r="N85" s="122">
        <f t="shared" si="39"/>
        <v>0.25118864315095801</v>
      </c>
      <c r="O85" s="123">
        <f t="shared" si="40"/>
        <v>0.49277168557967693</v>
      </c>
      <c r="P85" s="123">
        <f t="shared" si="41"/>
        <v>0.48337085541960467</v>
      </c>
      <c r="Q85" s="123">
        <f t="shared" si="42"/>
        <v>0.58554337115935384</v>
      </c>
      <c r="R85" s="122">
        <f t="shared" si="43"/>
        <v>0.7039595508281099</v>
      </c>
      <c r="S85" s="122">
        <f t="shared" si="44"/>
        <v>0.69052979345657817</v>
      </c>
      <c r="T85" s="124">
        <f t="shared" si="45"/>
        <v>1.80358383058211E-4</v>
      </c>
      <c r="U85" s="125">
        <f t="shared" si="46"/>
        <v>3.9642271845128016E-3</v>
      </c>
      <c r="V85" s="125">
        <f t="shared" si="47"/>
        <v>5.521638895463356E-3</v>
      </c>
      <c r="W85" s="125">
        <f t="shared" si="54"/>
        <v>2.4255312374059329E-6</v>
      </c>
      <c r="X85" s="125">
        <f t="shared" si="55"/>
        <v>-2.4018414646426018</v>
      </c>
      <c r="Y85" s="125">
        <f t="shared" si="56"/>
        <v>-2.2579319987897639</v>
      </c>
      <c r="Z85" s="126">
        <f t="shared" si="57"/>
        <v>2.0709934362049126E-2</v>
      </c>
      <c r="AA85" s="9">
        <f t="shared" si="48"/>
        <v>0.83642121805752279</v>
      </c>
      <c r="AB85" s="22">
        <f t="shared" si="49"/>
        <v>1.4200371283101885</v>
      </c>
      <c r="AC85" s="10">
        <f t="shared" si="50"/>
        <v>0.48562646807737408</v>
      </c>
      <c r="AD85" s="10"/>
      <c r="AE85" s="17">
        <f t="shared" si="51"/>
        <v>5.521638895463356E-3</v>
      </c>
      <c r="AF85" s="10"/>
      <c r="AG85" s="10"/>
      <c r="AI85" s="30">
        <f t="shared" si="52"/>
        <v>0.7039595508281099</v>
      </c>
      <c r="AJ85" s="31">
        <f t="shared" si="58"/>
        <v>0.49555904920211424</v>
      </c>
      <c r="AK85" s="31">
        <f t="shared" si="53"/>
        <v>0.69052979345657817</v>
      </c>
      <c r="AL85" s="31">
        <f t="shared" si="59"/>
        <v>0.47683139565118449</v>
      </c>
      <c r="AM85" s="31">
        <f t="shared" si="60"/>
        <v>0.48610504323512027</v>
      </c>
      <c r="AN85" s="31">
        <f t="shared" si="61"/>
        <v>2.109587393013145</v>
      </c>
      <c r="AO85" s="31">
        <f t="shared" si="62"/>
        <v>4.4503589687599971</v>
      </c>
      <c r="AP85" s="31">
        <f t="shared" si="63"/>
        <v>1.9511163751617646</v>
      </c>
      <c r="AQ85" s="31">
        <f t="shared" si="64"/>
        <v>3.8068551094243839</v>
      </c>
      <c r="AR85" s="31">
        <f t="shared" si="65"/>
        <v>4.1160505073427647</v>
      </c>
      <c r="AS85" s="32">
        <f t="shared" si="66"/>
        <v>1.3429757371531736E-2</v>
      </c>
      <c r="AT85" s="33">
        <f t="shared" si="67"/>
        <v>1.9077456021064712E-2</v>
      </c>
      <c r="AU85" s="34">
        <f t="shared" si="68"/>
        <v>-0.14390946585283793</v>
      </c>
      <c r="AV85" s="35">
        <f t="shared" si="69"/>
        <v>5.9916305039829885E-2</v>
      </c>
      <c r="AW85" s="36">
        <f t="shared" si="70"/>
        <v>1.80358383058211E-4</v>
      </c>
      <c r="AX85" s="36">
        <f t="shared" si="71"/>
        <v>0.49555904920211424</v>
      </c>
      <c r="AY85" s="37">
        <f t="shared" si="72"/>
        <v>2.0709934362049126E-2</v>
      </c>
      <c r="AZ85" s="37">
        <f t="shared" si="73"/>
        <v>4.4503589687599971</v>
      </c>
      <c r="BA85" s="38">
        <f t="shared" si="74"/>
        <v>5.2665715182477399E-5</v>
      </c>
      <c r="BB85" s="39">
        <f t="shared" si="75"/>
        <v>-7.019973944040874E-4</v>
      </c>
      <c r="BC85" s="21"/>
    </row>
    <row r="86" spans="12:57" x14ac:dyDescent="0.25">
      <c r="L86" s="120">
        <v>1.42</v>
      </c>
      <c r="M86" s="121">
        <f t="shared" si="38"/>
        <v>26.302679918953825</v>
      </c>
      <c r="N86" s="122">
        <f t="shared" si="39"/>
        <v>0.26302679918953825</v>
      </c>
      <c r="O86" s="123">
        <f t="shared" si="40"/>
        <v>0.48739685847542275</v>
      </c>
      <c r="P86" s="123">
        <f t="shared" si="41"/>
        <v>0.4784770408877202</v>
      </c>
      <c r="Q86" s="123">
        <f t="shared" si="42"/>
        <v>0.57479371695084558</v>
      </c>
      <c r="R86" s="122">
        <f t="shared" si="43"/>
        <v>0.69628122639346113</v>
      </c>
      <c r="S86" s="122">
        <f t="shared" si="44"/>
        <v>0.68353862983960034</v>
      </c>
      <c r="T86" s="124">
        <f t="shared" si="45"/>
        <v>1.6237376693446477E-4</v>
      </c>
      <c r="U86" s="125">
        <f t="shared" si="46"/>
        <v>3.484458281839165E-3</v>
      </c>
      <c r="V86" s="125">
        <f t="shared" si="47"/>
        <v>4.8954183332777356E-3</v>
      </c>
      <c r="W86" s="125">
        <f t="shared" si="54"/>
        <v>1.9908082667555337E-6</v>
      </c>
      <c r="X86" s="125">
        <f t="shared" si="55"/>
        <v>-2.4578647307639727</v>
      </c>
      <c r="Y86" s="125">
        <f t="shared" si="56"/>
        <v>-2.3102101900567047</v>
      </c>
      <c r="Z86" s="126">
        <f t="shared" si="57"/>
        <v>2.1801863391474271E-2</v>
      </c>
      <c r="AA86" s="9">
        <f t="shared" si="48"/>
        <v>0.81408186143148009</v>
      </c>
      <c r="AB86" s="22">
        <f t="shared" si="49"/>
        <v>1.4270963932585741</v>
      </c>
      <c r="AC86" s="10">
        <f t="shared" si="50"/>
        <v>0.45842478803811776</v>
      </c>
      <c r="AD86" s="10"/>
      <c r="AE86" s="17">
        <f t="shared" si="51"/>
        <v>4.8954183332777356E-3</v>
      </c>
      <c r="AF86" s="10"/>
      <c r="AG86" s="10"/>
      <c r="AI86" s="30">
        <f t="shared" si="52"/>
        <v>0.69628122639346113</v>
      </c>
      <c r="AJ86" s="31">
        <f t="shared" si="58"/>
        <v>0.48480754622798228</v>
      </c>
      <c r="AK86" s="31">
        <f t="shared" si="53"/>
        <v>0.68353862983960034</v>
      </c>
      <c r="AL86" s="31">
        <f t="shared" si="59"/>
        <v>0.46722505848299817</v>
      </c>
      <c r="AM86" s="31">
        <f t="shared" si="60"/>
        <v>0.475935115472023</v>
      </c>
      <c r="AN86" s="31">
        <f t="shared" si="61"/>
        <v>2.0535641268917741</v>
      </c>
      <c r="AO86" s="31">
        <f t="shared" si="62"/>
        <v>4.2171256232567744</v>
      </c>
      <c r="AP86" s="31">
        <f t="shared" si="63"/>
        <v>1.8988381838948238</v>
      </c>
      <c r="AQ86" s="31">
        <f t="shared" si="64"/>
        <v>3.6055864486169926</v>
      </c>
      <c r="AR86" s="31">
        <f t="shared" si="65"/>
        <v>3.8993859772187358</v>
      </c>
      <c r="AS86" s="32">
        <f t="shared" si="66"/>
        <v>1.2742596553860785E-2</v>
      </c>
      <c r="AT86" s="33">
        <f t="shared" si="67"/>
        <v>1.8300933690060573E-2</v>
      </c>
      <c r="AU86" s="34">
        <f t="shared" si="68"/>
        <v>-0.14765454070726802</v>
      </c>
      <c r="AV86" s="35">
        <f t="shared" si="69"/>
        <v>6.0074315262000966E-2</v>
      </c>
      <c r="AW86" s="36">
        <f t="shared" si="70"/>
        <v>1.6237376693446477E-4</v>
      </c>
      <c r="AX86" s="36">
        <f t="shared" si="71"/>
        <v>0.48480754622798228</v>
      </c>
      <c r="AY86" s="37">
        <f t="shared" si="72"/>
        <v>2.1801863391474271E-2</v>
      </c>
      <c r="AZ86" s="37">
        <f t="shared" si="73"/>
        <v>4.2171256232567744</v>
      </c>
      <c r="BA86" s="38">
        <f t="shared" si="74"/>
        <v>4.9970966877885431E-5</v>
      </c>
      <c r="BB86" s="39">
        <f t="shared" si="75"/>
        <v>-7.2026605223057577E-4</v>
      </c>
      <c r="BC86" s="21"/>
    </row>
    <row r="87" spans="12:57" x14ac:dyDescent="0.25">
      <c r="L87" s="120">
        <v>1.44</v>
      </c>
      <c r="M87" s="121">
        <f t="shared" si="38"/>
        <v>27.542287033381665</v>
      </c>
      <c r="N87" s="122">
        <f t="shared" si="39"/>
        <v>0.27542287033381663</v>
      </c>
      <c r="O87" s="123">
        <f t="shared" si="40"/>
        <v>0.48205167760572365</v>
      </c>
      <c r="P87" s="123">
        <f t="shared" si="41"/>
        <v>0.47360778759387401</v>
      </c>
      <c r="Q87" s="123">
        <f t="shared" si="42"/>
        <v>0.56410335521144739</v>
      </c>
      <c r="R87" s="122">
        <f t="shared" si="43"/>
        <v>0.68864525372246244</v>
      </c>
      <c r="S87" s="122">
        <f t="shared" si="44"/>
        <v>0.67658255370553433</v>
      </c>
      <c r="T87" s="124">
        <f t="shared" si="45"/>
        <v>1.4550873169839735E-4</v>
      </c>
      <c r="U87" s="125">
        <f t="shared" si="46"/>
        <v>3.059234540495958E-3</v>
      </c>
      <c r="V87" s="125">
        <f t="shared" si="47"/>
        <v>4.336713670329154E-3</v>
      </c>
      <c r="W87" s="125">
        <f t="shared" si="54"/>
        <v>1.6319529271593797E-6</v>
      </c>
      <c r="X87" s="125">
        <f t="shared" si="55"/>
        <v>-2.514387225944883</v>
      </c>
      <c r="Y87" s="125">
        <f t="shared" si="56"/>
        <v>-2.3628392510126601</v>
      </c>
      <c r="Z87" s="126">
        <f t="shared" si="57"/>
        <v>2.2966788706057638E-2</v>
      </c>
      <c r="AA87" s="9">
        <f t="shared" si="48"/>
        <v>0.79233915018421486</v>
      </c>
      <c r="AB87" s="22">
        <f t="shared" si="49"/>
        <v>1.4338041196127318</v>
      </c>
      <c r="AC87" s="10">
        <f t="shared" si="50"/>
        <v>0.4325777023414103</v>
      </c>
      <c r="AD87" s="10"/>
      <c r="AE87" s="17">
        <f t="shared" si="51"/>
        <v>4.336713670329154E-3</v>
      </c>
      <c r="AF87" s="10"/>
      <c r="AG87" s="10"/>
      <c r="AI87" s="30">
        <f t="shared" si="52"/>
        <v>0.68864525372246244</v>
      </c>
      <c r="AJ87" s="31">
        <f t="shared" si="58"/>
        <v>0.47423228547447466</v>
      </c>
      <c r="AK87" s="31">
        <f t="shared" si="53"/>
        <v>0.67658255370553433</v>
      </c>
      <c r="AL87" s="31">
        <f t="shared" si="59"/>
        <v>0.45776395197870223</v>
      </c>
      <c r="AM87" s="31">
        <f t="shared" si="60"/>
        <v>0.46592536436073928</v>
      </c>
      <c r="AN87" s="31">
        <f t="shared" si="61"/>
        <v>1.9970416317108639</v>
      </c>
      <c r="AO87" s="31">
        <f t="shared" si="62"/>
        <v>3.98817527878639</v>
      </c>
      <c r="AP87" s="31">
        <f t="shared" si="63"/>
        <v>1.8462091229388684</v>
      </c>
      <c r="AQ87" s="31">
        <f t="shared" si="64"/>
        <v>3.4084881256227058</v>
      </c>
      <c r="AR87" s="31">
        <f t="shared" si="65"/>
        <v>3.6869564793533205</v>
      </c>
      <c r="AS87" s="32">
        <f t="shared" si="66"/>
        <v>1.2062700016928107E-2</v>
      </c>
      <c r="AT87" s="33">
        <f t="shared" si="67"/>
        <v>1.7516565970248612E-2</v>
      </c>
      <c r="AU87" s="34">
        <f t="shared" si="68"/>
        <v>-0.15154797493222283</v>
      </c>
      <c r="AV87" s="35">
        <f t="shared" si="69"/>
        <v>6.0272329324801012E-2</v>
      </c>
      <c r="AW87" s="36">
        <f t="shared" si="70"/>
        <v>1.4550873169839735E-4</v>
      </c>
      <c r="AX87" s="36">
        <f t="shared" si="71"/>
        <v>0.47423228547447466</v>
      </c>
      <c r="AY87" s="37">
        <f t="shared" si="72"/>
        <v>2.2966788706057638E-2</v>
      </c>
      <c r="AZ87" s="37">
        <f t="shared" si="73"/>
        <v>3.98817527878639</v>
      </c>
      <c r="BA87" s="38">
        <f t="shared" si="74"/>
        <v>4.7304705948737679E-5</v>
      </c>
      <c r="BB87" s="39">
        <f t="shared" si="75"/>
        <v>-7.3925841430352596E-4</v>
      </c>
      <c r="BC87" s="21"/>
    </row>
    <row r="88" spans="12:57" x14ac:dyDescent="0.25">
      <c r="L88" s="120">
        <v>1.46</v>
      </c>
      <c r="M88" s="121">
        <f t="shared" si="38"/>
        <v>28.840315031266066</v>
      </c>
      <c r="N88" s="122">
        <f t="shared" si="39"/>
        <v>0.28840315031266067</v>
      </c>
      <c r="O88" s="123">
        <f t="shared" si="40"/>
        <v>0.4767410687113865</v>
      </c>
      <c r="P88" s="123">
        <f t="shared" si="41"/>
        <v>0.46876582318509513</v>
      </c>
      <c r="Q88" s="123">
        <f t="shared" si="42"/>
        <v>0.55348213742277308</v>
      </c>
      <c r="R88" s="122">
        <f t="shared" si="43"/>
        <v>0.68105866958769501</v>
      </c>
      <c r="S88" s="122">
        <f t="shared" si="44"/>
        <v>0.66966546169299312</v>
      </c>
      <c r="T88" s="124">
        <f t="shared" si="45"/>
        <v>1.2980518613189734E-4</v>
      </c>
      <c r="U88" s="125">
        <f t="shared" si="46"/>
        <v>2.6829563272229512E-3</v>
      </c>
      <c r="V88" s="125">
        <f t="shared" si="47"/>
        <v>3.8387509280764275E-3</v>
      </c>
      <c r="W88" s="125">
        <f t="shared" si="54"/>
        <v>1.3358611593620465E-6</v>
      </c>
      <c r="X88" s="125">
        <f t="shared" si="55"/>
        <v>-2.5713863966536108</v>
      </c>
      <c r="Y88" s="125">
        <f t="shared" si="56"/>
        <v>-2.4158100655515651</v>
      </c>
      <c r="Z88" s="126">
        <f t="shared" si="57"/>
        <v>2.4203994799173359E-2</v>
      </c>
      <c r="AA88" s="9">
        <f t="shared" si="48"/>
        <v>0.77117714895492118</v>
      </c>
      <c r="AB88" s="22">
        <f t="shared" si="49"/>
        <v>1.4401740623883876</v>
      </c>
      <c r="AC88" s="10">
        <f t="shared" si="50"/>
        <v>0.40803220836736864</v>
      </c>
      <c r="AD88" s="10"/>
      <c r="AE88" s="17">
        <f t="shared" si="51"/>
        <v>3.8387509280764275E-3</v>
      </c>
      <c r="AF88" s="10"/>
      <c r="AG88" s="10"/>
      <c r="AI88" s="30">
        <f t="shared" si="52"/>
        <v>0.68105866958769501</v>
      </c>
      <c r="AJ88" s="31">
        <f t="shared" si="58"/>
        <v>0.46384091142056111</v>
      </c>
      <c r="AK88" s="31">
        <f t="shared" si="53"/>
        <v>0.66966546169299312</v>
      </c>
      <c r="AL88" s="31">
        <f t="shared" si="59"/>
        <v>0.44845183058448962</v>
      </c>
      <c r="AM88" s="31">
        <f t="shared" si="60"/>
        <v>0.45608146840945946</v>
      </c>
      <c r="AN88" s="31">
        <f t="shared" si="61"/>
        <v>1.9400424610021361</v>
      </c>
      <c r="AO88" s="31">
        <f t="shared" si="62"/>
        <v>3.7637647504912248</v>
      </c>
      <c r="AP88" s="31">
        <f t="shared" si="63"/>
        <v>1.7932383083999635</v>
      </c>
      <c r="AQ88" s="31">
        <f t="shared" si="64"/>
        <v>3.2157036307131626</v>
      </c>
      <c r="AR88" s="31">
        <f t="shared" si="65"/>
        <v>3.4789584609915725</v>
      </c>
      <c r="AS88" s="32">
        <f t="shared" si="66"/>
        <v>1.1393207894701884E-2</v>
      </c>
      <c r="AT88" s="33">
        <f t="shared" si="67"/>
        <v>1.6728673172311571E-2</v>
      </c>
      <c r="AU88" s="34">
        <f t="shared" si="68"/>
        <v>-0.15557633110204572</v>
      </c>
      <c r="AV88" s="35">
        <f t="shared" si="69"/>
        <v>6.0502898865962725E-2</v>
      </c>
      <c r="AW88" s="36">
        <f t="shared" si="70"/>
        <v>1.2980518613189734E-4</v>
      </c>
      <c r="AX88" s="36">
        <f t="shared" si="71"/>
        <v>0.46384091142056111</v>
      </c>
      <c r="AY88" s="37">
        <f t="shared" si="72"/>
        <v>2.4203994799173359E-2</v>
      </c>
      <c r="AZ88" s="37">
        <f t="shared" si="73"/>
        <v>3.7637647504912248</v>
      </c>
      <c r="BA88" s="38">
        <f t="shared" si="74"/>
        <v>4.4679246645889744E-5</v>
      </c>
      <c r="BB88" s="39">
        <f t="shared" si="75"/>
        <v>-7.5890893220510107E-4</v>
      </c>
      <c r="BC88" s="21"/>
    </row>
    <row r="89" spans="12:57" x14ac:dyDescent="0.25">
      <c r="L89" s="120">
        <v>1.48</v>
      </c>
      <c r="M89" s="121">
        <f t="shared" si="38"/>
        <v>30.199517204020164</v>
      </c>
      <c r="N89" s="122">
        <f t="shared" si="39"/>
        <v>0.30199517204020165</v>
      </c>
      <c r="O89" s="123">
        <f t="shared" si="40"/>
        <v>0.47146964116092166</v>
      </c>
      <c r="P89" s="123">
        <f t="shared" si="41"/>
        <v>0.46395375235285152</v>
      </c>
      <c r="Q89" s="123">
        <f t="shared" si="42"/>
        <v>0.54293928232184341</v>
      </c>
      <c r="R89" s="122">
        <f t="shared" si="43"/>
        <v>0.67352805880131672</v>
      </c>
      <c r="S89" s="122">
        <f t="shared" si="44"/>
        <v>0.66279107478978794</v>
      </c>
      <c r="T89" s="124">
        <f t="shared" si="45"/>
        <v>1.1528282566382472E-4</v>
      </c>
      <c r="U89" s="125">
        <f t="shared" si="46"/>
        <v>2.3504978585976795E-3</v>
      </c>
      <c r="V89" s="125">
        <f t="shared" si="47"/>
        <v>3.3953638776569933E-3</v>
      </c>
      <c r="W89" s="125">
        <f t="shared" si="54"/>
        <v>1.0917449977848583E-6</v>
      </c>
      <c r="X89" s="125">
        <f t="shared" si="55"/>
        <v>-2.628840140136071</v>
      </c>
      <c r="Y89" s="125">
        <f t="shared" si="56"/>
        <v>-2.469113675996069</v>
      </c>
      <c r="Z89" s="126">
        <f t="shared" si="57"/>
        <v>2.5512543346667353E-2</v>
      </c>
      <c r="AA89" s="9">
        <f t="shared" si="48"/>
        <v>0.75058034798857576</v>
      </c>
      <c r="AB89" s="22">
        <f t="shared" si="49"/>
        <v>1.4462197665453831</v>
      </c>
      <c r="AC89" s="10">
        <f t="shared" si="50"/>
        <v>0.38473611291082943</v>
      </c>
      <c r="AD89" s="10"/>
      <c r="AE89" s="17">
        <f t="shared" si="51"/>
        <v>3.3953638776569933E-3</v>
      </c>
      <c r="AF89" s="10"/>
      <c r="AG89" s="10"/>
      <c r="AI89" s="30">
        <f t="shared" si="52"/>
        <v>0.67352805880131672</v>
      </c>
      <c r="AJ89" s="31">
        <f t="shared" si="58"/>
        <v>0.45364004599266994</v>
      </c>
      <c r="AK89" s="31">
        <f t="shared" si="53"/>
        <v>0.66279107478978794</v>
      </c>
      <c r="AL89" s="31">
        <f t="shared" si="59"/>
        <v>0.43929200882100228</v>
      </c>
      <c r="AM89" s="31">
        <f t="shared" si="60"/>
        <v>0.44640838599400418</v>
      </c>
      <c r="AN89" s="31">
        <f t="shared" si="61"/>
        <v>1.8825887175196758</v>
      </c>
      <c r="AO89" s="31">
        <f t="shared" si="62"/>
        <v>3.5441402793323777</v>
      </c>
      <c r="AP89" s="31">
        <f t="shared" si="63"/>
        <v>1.7399346979554595</v>
      </c>
      <c r="AQ89" s="31">
        <f t="shared" si="64"/>
        <v>3.0273727531493559</v>
      </c>
      <c r="AR89" s="31">
        <f t="shared" si="65"/>
        <v>3.2755814315919531</v>
      </c>
      <c r="AS89" s="32">
        <f t="shared" si="66"/>
        <v>1.0736984011528783E-2</v>
      </c>
      <c r="AT89" s="33">
        <f t="shared" si="67"/>
        <v>1.5941405664134437E-2</v>
      </c>
      <c r="AU89" s="34">
        <f t="shared" si="68"/>
        <v>-0.15972646414000202</v>
      </c>
      <c r="AV89" s="35">
        <f t="shared" si="69"/>
        <v>6.07592914081624E-2</v>
      </c>
      <c r="AW89" s="36">
        <f t="shared" si="70"/>
        <v>1.1528282566382472E-4</v>
      </c>
      <c r="AX89" s="36">
        <f t="shared" si="71"/>
        <v>0.45364004599266994</v>
      </c>
      <c r="AY89" s="37">
        <f t="shared" si="72"/>
        <v>2.5512543346667353E-2</v>
      </c>
      <c r="AZ89" s="37">
        <f t="shared" si="73"/>
        <v>3.5441402793323777</v>
      </c>
      <c r="BA89" s="38">
        <f t="shared" si="74"/>
        <v>4.2105819653054052E-5</v>
      </c>
      <c r="BB89" s="39">
        <f t="shared" si="75"/>
        <v>-7.7915348360976593E-4</v>
      </c>
      <c r="BC89" s="21"/>
    </row>
    <row r="90" spans="12:57" x14ac:dyDescent="0.25">
      <c r="L90" s="120">
        <v>1.5</v>
      </c>
      <c r="M90" s="121">
        <f t="shared" si="38"/>
        <v>31.622776601683803</v>
      </c>
      <c r="N90" s="122">
        <f t="shared" si="39"/>
        <v>0.31622776601683805</v>
      </c>
      <c r="O90" s="123">
        <f t="shared" si="40"/>
        <v>0.46624168515626369</v>
      </c>
      <c r="P90" s="123">
        <f t="shared" si="41"/>
        <v>0.45917405644345233</v>
      </c>
      <c r="Q90" s="123">
        <f t="shared" si="42"/>
        <v>0.53248337031252757</v>
      </c>
      <c r="R90" s="122">
        <f t="shared" si="43"/>
        <v>0.66605955022323393</v>
      </c>
      <c r="S90" s="122">
        <f t="shared" si="44"/>
        <v>0.6559629377763605</v>
      </c>
      <c r="T90" s="124">
        <f t="shared" si="45"/>
        <v>1.0194158290235951E-4</v>
      </c>
      <c r="U90" s="125">
        <f t="shared" si="46"/>
        <v>2.057184006838362E-3</v>
      </c>
      <c r="V90" s="125">
        <f t="shared" si="47"/>
        <v>3.0009497000921784E-3</v>
      </c>
      <c r="W90" s="125">
        <f t="shared" si="54"/>
        <v>8.9069368376285668E-7</v>
      </c>
      <c r="X90" s="125">
        <f t="shared" si="55"/>
        <v>-2.6867268606725725</v>
      </c>
      <c r="Y90" s="125">
        <f t="shared" si="56"/>
        <v>-2.5227412838672105</v>
      </c>
      <c r="Z90" s="126">
        <f t="shared" si="57"/>
        <v>2.6891269400187268E-2</v>
      </c>
      <c r="AA90" s="9">
        <f t="shared" si="48"/>
        <v>0.7305336517687494</v>
      </c>
      <c r="AB90" s="22">
        <f t="shared" si="49"/>
        <v>1.451954537327516</v>
      </c>
      <c r="AC90" s="10">
        <f t="shared" si="50"/>
        <v>0.36263814647174142</v>
      </c>
      <c r="AD90" s="10"/>
      <c r="AE90" s="17">
        <f t="shared" si="51"/>
        <v>3.0009497000921784E-3</v>
      </c>
      <c r="AF90" s="10"/>
      <c r="AG90" s="10"/>
      <c r="AI90" s="30">
        <f t="shared" si="52"/>
        <v>0.66605955022323393</v>
      </c>
      <c r="AJ90" s="31">
        <f t="shared" si="58"/>
        <v>0.44363532444357667</v>
      </c>
      <c r="AK90" s="31">
        <f t="shared" si="53"/>
        <v>0.6559629377763605</v>
      </c>
      <c r="AL90" s="31">
        <f t="shared" si="59"/>
        <v>0.43028737573619341</v>
      </c>
      <c r="AM90" s="31">
        <f t="shared" si="60"/>
        <v>0.43691037929843385</v>
      </c>
      <c r="AN90" s="31">
        <f t="shared" si="61"/>
        <v>1.8247019969831744</v>
      </c>
      <c r="AO90" s="31">
        <f t="shared" si="62"/>
        <v>3.3295373777943844</v>
      </c>
      <c r="AP90" s="31">
        <f t="shared" si="63"/>
        <v>1.686307090084318</v>
      </c>
      <c r="AQ90" s="31">
        <f t="shared" si="64"/>
        <v>2.8436316020686401</v>
      </c>
      <c r="AR90" s="31">
        <f t="shared" si="65"/>
        <v>3.0770079148037408</v>
      </c>
      <c r="AS90" s="32">
        <f t="shared" si="66"/>
        <v>1.0096612446873432E-2</v>
      </c>
      <c r="AT90" s="33">
        <f t="shared" si="67"/>
        <v>1.5158723335607891E-2</v>
      </c>
      <c r="AU90" s="34">
        <f t="shared" si="68"/>
        <v>-0.16398557680536197</v>
      </c>
      <c r="AV90" s="35">
        <f t="shared" si="69"/>
        <v>6.1035447706177026E-2</v>
      </c>
      <c r="AW90" s="36">
        <f t="shared" si="70"/>
        <v>1.0194158290235951E-4</v>
      </c>
      <c r="AX90" s="36">
        <f t="shared" si="71"/>
        <v>0.44363532444357667</v>
      </c>
      <c r="AY90" s="37">
        <f t="shared" si="72"/>
        <v>2.6891269400187268E-2</v>
      </c>
      <c r="AZ90" s="37">
        <f t="shared" si="73"/>
        <v>3.3295373777943844</v>
      </c>
      <c r="BA90" s="38">
        <f t="shared" si="74"/>
        <v>3.9594558615189927E-5</v>
      </c>
      <c r="BB90" s="39">
        <f t="shared" si="75"/>
        <v>-7.9992964295298524E-4</v>
      </c>
      <c r="BC90" s="21"/>
    </row>
    <row r="91" spans="12:57" x14ac:dyDescent="0.25">
      <c r="L91" s="120">
        <v>1.52</v>
      </c>
      <c r="M91" s="121">
        <f t="shared" si="38"/>
        <v>33.113112148259127</v>
      </c>
      <c r="N91" s="122">
        <f t="shared" si="39"/>
        <v>0.33113112148259127</v>
      </c>
      <c r="O91" s="123">
        <f t="shared" si="40"/>
        <v>0.46106117179020878</v>
      </c>
      <c r="P91" s="123">
        <f t="shared" si="41"/>
        <v>0.45442909347833599</v>
      </c>
      <c r="Q91" s="123">
        <f t="shared" si="42"/>
        <v>0.52212234358041765</v>
      </c>
      <c r="R91" s="122">
        <f t="shared" si="43"/>
        <v>0.65865881684315541</v>
      </c>
      <c r="S91" s="122">
        <f t="shared" si="44"/>
        <v>0.64918441925476578</v>
      </c>
      <c r="T91" s="124">
        <f t="shared" si="45"/>
        <v>8.9764209662883385E-5</v>
      </c>
      <c r="U91" s="125">
        <f t="shared" si="46"/>
        <v>1.7987652225626165E-3</v>
      </c>
      <c r="V91" s="125">
        <f t="shared" si="47"/>
        <v>2.6504264051262329E-3</v>
      </c>
      <c r="W91" s="125">
        <f t="shared" si="54"/>
        <v>7.2532676988565763E-7</v>
      </c>
      <c r="X91" s="125">
        <f t="shared" si="55"/>
        <v>-2.7450255176991352</v>
      </c>
      <c r="Y91" s="125">
        <f t="shared" si="56"/>
        <v>-2.5766842504042833</v>
      </c>
      <c r="Z91" s="126">
        <f t="shared" si="57"/>
        <v>2.8338782274436768E-2</v>
      </c>
      <c r="AA91" s="9">
        <f t="shared" si="48"/>
        <v>0.71102236795401386</v>
      </c>
      <c r="AB91" s="22">
        <f t="shared" si="49"/>
        <v>1.4573914144305151</v>
      </c>
      <c r="AC91" s="10">
        <f t="shared" si="50"/>
        <v>0.34168806279449365</v>
      </c>
      <c r="AD91" s="10"/>
      <c r="AE91" s="17">
        <f t="shared" si="51"/>
        <v>2.6504264051262329E-3</v>
      </c>
      <c r="AF91" s="10"/>
      <c r="AG91" s="10"/>
      <c r="AI91" s="30">
        <f t="shared" si="52"/>
        <v>0.65865881684315541</v>
      </c>
      <c r="AJ91" s="31">
        <f t="shared" si="58"/>
        <v>0.43383143700522536</v>
      </c>
      <c r="AK91" s="31">
        <f t="shared" si="53"/>
        <v>0.64918441925476578</v>
      </c>
      <c r="AL91" s="31">
        <f t="shared" si="59"/>
        <v>0.42144041020314749</v>
      </c>
      <c r="AM91" s="31">
        <f t="shared" si="60"/>
        <v>0.42759104149935501</v>
      </c>
      <c r="AN91" s="31">
        <f t="shared" si="61"/>
        <v>1.7664033399566117</v>
      </c>
      <c r="AO91" s="31">
        <f t="shared" si="62"/>
        <v>3.1201807594098732</v>
      </c>
      <c r="AP91" s="31">
        <f t="shared" si="63"/>
        <v>1.6323641235472452</v>
      </c>
      <c r="AQ91" s="31">
        <f t="shared" si="64"/>
        <v>2.6646126318441663</v>
      </c>
      <c r="AR91" s="31">
        <f t="shared" si="65"/>
        <v>2.8834134398592011</v>
      </c>
      <c r="AS91" s="32">
        <f t="shared" si="66"/>
        <v>9.4743975883896381E-3</v>
      </c>
      <c r="AT91" s="33">
        <f t="shared" si="67"/>
        <v>1.4384378294363211E-2</v>
      </c>
      <c r="AU91" s="34">
        <f t="shared" si="68"/>
        <v>-0.16834126729485188</v>
      </c>
      <c r="AV91" s="35">
        <f t="shared" si="69"/>
        <v>6.1325938942802465E-2</v>
      </c>
      <c r="AW91" s="36">
        <f t="shared" si="70"/>
        <v>8.9764209662883385E-5</v>
      </c>
      <c r="AX91" s="36">
        <f t="shared" si="71"/>
        <v>0.43383143700522536</v>
      </c>
      <c r="AY91" s="37">
        <f t="shared" si="72"/>
        <v>2.8338782274436768E-2</v>
      </c>
      <c r="AZ91" s="37">
        <f t="shared" si="73"/>
        <v>3.1201807594098732</v>
      </c>
      <c r="BA91" s="38">
        <f t="shared" si="74"/>
        <v>3.7154500346626033E-5</v>
      </c>
      <c r="BB91" s="39">
        <f t="shared" si="75"/>
        <v>-8.2117691363342387E-4</v>
      </c>
      <c r="BC91" s="21"/>
    </row>
    <row r="92" spans="12:57" x14ac:dyDescent="0.25">
      <c r="L92" s="120">
        <v>1.54</v>
      </c>
      <c r="M92" s="121">
        <f t="shared" si="38"/>
        <v>34.67368504525318</v>
      </c>
      <c r="N92" s="122">
        <f t="shared" si="39"/>
        <v>0.34673685045253178</v>
      </c>
      <c r="O92" s="123">
        <f t="shared" si="40"/>
        <v>0.45593175565917238</v>
      </c>
      <c r="P92" s="123">
        <f t="shared" si="41"/>
        <v>0.4497210985560498</v>
      </c>
      <c r="Q92" s="123">
        <f t="shared" si="42"/>
        <v>0.51186351131834484</v>
      </c>
      <c r="R92" s="122">
        <f t="shared" si="43"/>
        <v>0.65133107951310343</v>
      </c>
      <c r="S92" s="122">
        <f t="shared" si="44"/>
        <v>0.64245871222292839</v>
      </c>
      <c r="T92" s="124">
        <f t="shared" si="45"/>
        <v>7.8718901331768025E-5</v>
      </c>
      <c r="U92" s="125">
        <f t="shared" si="46"/>
        <v>1.5713912621626107E-3</v>
      </c>
      <c r="V92" s="125">
        <f t="shared" si="47"/>
        <v>2.3391921785344241E-3</v>
      </c>
      <c r="W92" s="125">
        <f t="shared" si="54"/>
        <v>5.8951824718139639E-7</v>
      </c>
      <c r="X92" s="125">
        <f t="shared" si="55"/>
        <v>-2.8037156661110125</v>
      </c>
      <c r="Y92" s="125">
        <f t="shared" si="56"/>
        <v>-2.6309340968533119</v>
      </c>
      <c r="Z92" s="126">
        <f t="shared" si="57"/>
        <v>2.9853470675153593E-2</v>
      </c>
      <c r="AA92" s="9">
        <f t="shared" si="48"/>
        <v>0.69203219660983628</v>
      </c>
      <c r="AB92" s="22">
        <f t="shared" si="49"/>
        <v>1.4625431497637098</v>
      </c>
      <c r="AC92" s="10">
        <f t="shared" si="50"/>
        <v>0.32183672455954876</v>
      </c>
      <c r="AD92" s="10"/>
      <c r="AE92" s="17">
        <f t="shared" si="51"/>
        <v>2.3391921785344241E-3</v>
      </c>
      <c r="AF92" s="10"/>
      <c r="AG92" s="10"/>
      <c r="AI92" s="30">
        <f t="shared" si="52"/>
        <v>0.65133107951310343</v>
      </c>
      <c r="AJ92" s="31">
        <f t="shared" si="58"/>
        <v>0.42423217513970468</v>
      </c>
      <c r="AK92" s="31">
        <f t="shared" si="53"/>
        <v>0.64245871222292839</v>
      </c>
      <c r="AL92" s="31">
        <f t="shared" si="59"/>
        <v>0.41275319691114354</v>
      </c>
      <c r="AM92" s="31">
        <f t="shared" si="60"/>
        <v>0.4184533265747582</v>
      </c>
      <c r="AN92" s="31">
        <f t="shared" si="61"/>
        <v>1.7077131915447343</v>
      </c>
      <c r="AO92" s="31">
        <f t="shared" si="62"/>
        <v>2.9162843445759026</v>
      </c>
      <c r="AP92" s="31">
        <f t="shared" si="63"/>
        <v>1.5781142770982166</v>
      </c>
      <c r="AQ92" s="31">
        <f t="shared" si="64"/>
        <v>2.4904446715812267</v>
      </c>
      <c r="AR92" s="31">
        <f t="shared" si="65"/>
        <v>2.6949665687657069</v>
      </c>
      <c r="AS92" s="32">
        <f t="shared" si="66"/>
        <v>8.8723672901750428E-3</v>
      </c>
      <c r="AT92" s="33">
        <f t="shared" si="67"/>
        <v>1.3621900703414153E-2</v>
      </c>
      <c r="AU92" s="34">
        <f t="shared" si="68"/>
        <v>-0.17278156925770061</v>
      </c>
      <c r="AV92" s="35">
        <f t="shared" si="69"/>
        <v>6.16259242497878E-2</v>
      </c>
      <c r="AW92" s="36">
        <f t="shared" si="70"/>
        <v>7.8718901331768025E-5</v>
      </c>
      <c r="AX92" s="36">
        <f t="shared" si="71"/>
        <v>0.42423217513970468</v>
      </c>
      <c r="AY92" s="37">
        <f t="shared" si="72"/>
        <v>2.9853470675153593E-2</v>
      </c>
      <c r="AZ92" s="37">
        <f t="shared" si="73"/>
        <v>2.9162843445759026</v>
      </c>
      <c r="BA92" s="38">
        <f t="shared" si="74"/>
        <v>3.479359721637272E-5</v>
      </c>
      <c r="BB92" s="39">
        <f t="shared" si="75"/>
        <v>-8.4283692320829564E-4</v>
      </c>
      <c r="BC92" s="21"/>
    </row>
    <row r="93" spans="12:57" x14ac:dyDescent="0.25">
      <c r="L93" s="120">
        <v>1.56</v>
      </c>
      <c r="M93" s="121">
        <f t="shared" si="38"/>
        <v>36.307805477010156</v>
      </c>
      <c r="N93" s="122">
        <f t="shared" si="39"/>
        <v>0.36307805477010158</v>
      </c>
      <c r="O93" s="123">
        <f t="shared" si="40"/>
        <v>0.45085677972959171</v>
      </c>
      <c r="P93" s="123">
        <f t="shared" si="41"/>
        <v>0.44505218460799734</v>
      </c>
      <c r="Q93" s="123">
        <f t="shared" si="42"/>
        <v>0.5017135594591835</v>
      </c>
      <c r="R93" s="122">
        <f t="shared" si="43"/>
        <v>0.6440811138994168</v>
      </c>
      <c r="S93" s="122">
        <f t="shared" si="44"/>
        <v>0.63578883515428197</v>
      </c>
      <c r="T93" s="124">
        <f t="shared" si="45"/>
        <v>6.8761886787014861E-5</v>
      </c>
      <c r="U93" s="125">
        <f t="shared" si="46"/>
        <v>1.3715843176574662E-3</v>
      </c>
      <c r="V93" s="125">
        <f t="shared" si="47"/>
        <v>2.0630867766382693E-3</v>
      </c>
      <c r="W93" s="125">
        <f t="shared" si="54"/>
        <v>4.7817565077649724E-7</v>
      </c>
      <c r="X93" s="125">
        <f t="shared" si="55"/>
        <v>-2.8627774891401803</v>
      </c>
      <c r="Y93" s="125">
        <f t="shared" si="56"/>
        <v>-2.6854825045413571</v>
      </c>
      <c r="Z93" s="126">
        <f t="shared" si="57"/>
        <v>3.1433511563896954E-2</v>
      </c>
      <c r="AA93" s="9">
        <f t="shared" si="48"/>
        <v>0.67354921972807602</v>
      </c>
      <c r="AB93" s="22">
        <f t="shared" si="49"/>
        <v>1.4674221885709668</v>
      </c>
      <c r="AC93" s="10">
        <f t="shared" si="50"/>
        <v>0.30303617613071093</v>
      </c>
      <c r="AD93" s="10"/>
      <c r="AE93" s="17">
        <f t="shared" si="51"/>
        <v>2.0630867766382693E-3</v>
      </c>
      <c r="AF93" s="10"/>
      <c r="AG93" s="10"/>
      <c r="AI93" s="30">
        <f t="shared" si="52"/>
        <v>0.6440811138994168</v>
      </c>
      <c r="AJ93" s="31">
        <f t="shared" si="58"/>
        <v>0.41484048128191353</v>
      </c>
      <c r="AK93" s="31">
        <f t="shared" si="53"/>
        <v>0.63578883515428197</v>
      </c>
      <c r="AL93" s="31">
        <f t="shared" si="59"/>
        <v>0.40422744290683876</v>
      </c>
      <c r="AM93" s="31">
        <f t="shared" si="60"/>
        <v>0.40949958115098262</v>
      </c>
      <c r="AN93" s="31">
        <f t="shared" si="61"/>
        <v>1.6486513685155666</v>
      </c>
      <c r="AO93" s="31">
        <f t="shared" si="62"/>
        <v>2.7180513349082505</v>
      </c>
      <c r="AP93" s="31">
        <f t="shared" si="63"/>
        <v>1.5235658694101715</v>
      </c>
      <c r="AQ93" s="31">
        <f t="shared" si="64"/>
        <v>2.3212529584315718</v>
      </c>
      <c r="AR93" s="31">
        <f t="shared" si="65"/>
        <v>2.5118289556266884</v>
      </c>
      <c r="AS93" s="32">
        <f t="shared" si="66"/>
        <v>8.292278745134829E-3</v>
      </c>
      <c r="AT93" s="33">
        <f t="shared" si="67"/>
        <v>1.2874587635292464E-2</v>
      </c>
      <c r="AU93" s="34">
        <f t="shared" si="68"/>
        <v>-0.1772949845988232</v>
      </c>
      <c r="AV93" s="35">
        <f t="shared" si="69"/>
        <v>6.1931108956733059E-2</v>
      </c>
      <c r="AW93" s="36">
        <f t="shared" si="70"/>
        <v>6.8761886787014861E-5</v>
      </c>
      <c r="AX93" s="36">
        <f t="shared" si="71"/>
        <v>0.41484048128191353</v>
      </c>
      <c r="AY93" s="37">
        <f t="shared" si="72"/>
        <v>3.1433511563896954E-2</v>
      </c>
      <c r="AZ93" s="37">
        <f t="shared" si="73"/>
        <v>2.7180513349082505</v>
      </c>
      <c r="BA93" s="38">
        <f t="shared" si="74"/>
        <v>3.2518740176999332E-5</v>
      </c>
      <c r="BB93" s="39">
        <f t="shared" si="75"/>
        <v>-8.6485358340889363E-4</v>
      </c>
      <c r="BC93" s="21"/>
    </row>
    <row r="94" spans="12:57" x14ac:dyDescent="0.25">
      <c r="L94" s="120">
        <v>1.58</v>
      </c>
      <c r="M94" s="121">
        <f t="shared" si="38"/>
        <v>38.018939632056139</v>
      </c>
      <c r="N94" s="122">
        <f t="shared" si="39"/>
        <v>0.38018939632056137</v>
      </c>
      <c r="O94" s="123">
        <f t="shared" si="40"/>
        <v>0.44583928215806978</v>
      </c>
      <c r="P94" s="123">
        <f t="shared" si="41"/>
        <v>0.44042434348044956</v>
      </c>
      <c r="Q94" s="123">
        <f t="shared" si="42"/>
        <v>0.49167856431613971</v>
      </c>
      <c r="R94" s="122">
        <f t="shared" si="43"/>
        <v>0.63691326022581407</v>
      </c>
      <c r="S94" s="122">
        <f t="shared" si="44"/>
        <v>0.62917763354349943</v>
      </c>
      <c r="T94" s="124">
        <f t="shared" si="45"/>
        <v>5.9839920168138274E-5</v>
      </c>
      <c r="U94" s="125">
        <f t="shared" si="46"/>
        <v>1.196212057702459E-3</v>
      </c>
      <c r="V94" s="125">
        <f t="shared" si="47"/>
        <v>1.8183550425470956E-3</v>
      </c>
      <c r="W94" s="125">
        <f t="shared" si="54"/>
        <v>3.8706189359139376E-7</v>
      </c>
      <c r="X94" s="125">
        <f t="shared" si="55"/>
        <v>-2.9221918242552527</v>
      </c>
      <c r="Y94" s="125">
        <f t="shared" si="56"/>
        <v>-2.7403213147528844</v>
      </c>
      <c r="Z94" s="126">
        <f t="shared" si="57"/>
        <v>3.3076882226651026E-2</v>
      </c>
      <c r="AA94" s="9">
        <f t="shared" si="48"/>
        <v>0.65555989102639378</v>
      </c>
      <c r="AB94" s="22">
        <f t="shared" si="49"/>
        <v>1.472040653678508</v>
      </c>
      <c r="AC94" s="10">
        <f t="shared" si="50"/>
        <v>0.28523970425348882</v>
      </c>
      <c r="AD94" s="10"/>
      <c r="AE94" s="17">
        <f t="shared" si="51"/>
        <v>1.8183550425470956E-3</v>
      </c>
      <c r="AF94" s="10"/>
      <c r="AG94" s="10"/>
      <c r="AI94" s="30">
        <f t="shared" si="52"/>
        <v>0.63691326022581407</v>
      </c>
      <c r="AJ94" s="31">
        <f t="shared" si="58"/>
        <v>0.40565850105147555</v>
      </c>
      <c r="AK94" s="31">
        <f t="shared" si="53"/>
        <v>0.62917763354349943</v>
      </c>
      <c r="AL94" s="31">
        <f t="shared" si="59"/>
        <v>0.39586449455139805</v>
      </c>
      <c r="AM94" s="31">
        <f t="shared" si="60"/>
        <v>0.40073157784135272</v>
      </c>
      <c r="AN94" s="31">
        <f t="shared" si="61"/>
        <v>1.5892370334004942</v>
      </c>
      <c r="AO94" s="31">
        <f t="shared" si="62"/>
        <v>2.5256743483316035</v>
      </c>
      <c r="AP94" s="31">
        <f t="shared" si="63"/>
        <v>1.4687270591986441</v>
      </c>
      <c r="AQ94" s="31">
        <f t="shared" si="64"/>
        <v>2.1571591744222975</v>
      </c>
      <c r="AR94" s="31">
        <f t="shared" si="65"/>
        <v>2.334155434435885</v>
      </c>
      <c r="AS94" s="32">
        <f t="shared" si="66"/>
        <v>7.7356266823146447E-3</v>
      </c>
      <c r="AT94" s="33">
        <f t="shared" si="67"/>
        <v>1.2145494787739261E-2</v>
      </c>
      <c r="AU94" s="34">
        <f t="shared" si="68"/>
        <v>-0.18187050950236827</v>
      </c>
      <c r="AV94" s="35">
        <f t="shared" si="69"/>
        <v>6.2237703901837325E-2</v>
      </c>
      <c r="AW94" s="36">
        <f t="shared" si="70"/>
        <v>5.9839920168138274E-5</v>
      </c>
      <c r="AX94" s="36">
        <f t="shared" si="71"/>
        <v>0.40565850105147555</v>
      </c>
      <c r="AY94" s="37">
        <f t="shared" si="72"/>
        <v>3.3076882226651026E-2</v>
      </c>
      <c r="AZ94" s="37">
        <f t="shared" si="73"/>
        <v>2.5256743483316035</v>
      </c>
      <c r="BA94" s="38">
        <f t="shared" si="74"/>
        <v>3.0335790911037821E-5</v>
      </c>
      <c r="BB94" s="39">
        <f t="shared" si="75"/>
        <v>-8.8717321708472324E-4</v>
      </c>
      <c r="BC94" s="21"/>
    </row>
    <row r="95" spans="12:57" x14ac:dyDescent="0.25">
      <c r="L95" s="120">
        <v>1.6</v>
      </c>
      <c r="M95" s="121">
        <f t="shared" si="38"/>
        <v>39.810717055349755</v>
      </c>
      <c r="N95" s="122">
        <f t="shared" si="39"/>
        <v>0.39810717055349754</v>
      </c>
      <c r="O95" s="123">
        <f t="shared" si="40"/>
        <v>0.44088200477304584</v>
      </c>
      <c r="P95" s="123">
        <f t="shared" si="41"/>
        <v>0.43583944731587287</v>
      </c>
      <c r="Q95" s="123">
        <f t="shared" si="42"/>
        <v>0.48176400954609183</v>
      </c>
      <c r="R95" s="122">
        <f t="shared" si="43"/>
        <v>0.62983143539006559</v>
      </c>
      <c r="S95" s="122">
        <f t="shared" si="44"/>
        <v>0.62262778187981838</v>
      </c>
      <c r="T95" s="124">
        <f t="shared" si="45"/>
        <v>5.189262389569695E-5</v>
      </c>
      <c r="U95" s="125">
        <f t="shared" si="46"/>
        <v>1.0424610025745722E-3</v>
      </c>
      <c r="V95" s="125">
        <f t="shared" si="47"/>
        <v>1.6016125808325571E-3</v>
      </c>
      <c r="W95" s="125">
        <f t="shared" si="54"/>
        <v>3.126504874683953E-7</v>
      </c>
      <c r="X95" s="125">
        <f t="shared" si="55"/>
        <v>-2.9819401825733456</v>
      </c>
      <c r="Y95" s="125">
        <f t="shared" si="56"/>
        <v>-2.795442528423262</v>
      </c>
      <c r="Z95" s="126">
        <f t="shared" si="57"/>
        <v>3.4781375003484181E-2</v>
      </c>
      <c r="AA95" s="9">
        <f t="shared" si="48"/>
        <v>0.63805102602010066</v>
      </c>
      <c r="AB95" s="22">
        <f t="shared" si="49"/>
        <v>1.4764103326409743</v>
      </c>
      <c r="AC95" s="10">
        <f t="shared" si="50"/>
        <v>0.26840188758555639</v>
      </c>
      <c r="AD95" s="10"/>
      <c r="AE95" s="17">
        <f t="shared" si="51"/>
        <v>1.6016125808325571E-3</v>
      </c>
      <c r="AF95" s="10"/>
      <c r="AG95" s="10"/>
      <c r="AI95" s="30">
        <f t="shared" si="52"/>
        <v>0.62983143539006559</v>
      </c>
      <c r="AJ95" s="31">
        <f t="shared" si="58"/>
        <v>0.39668763700551035</v>
      </c>
      <c r="AK95" s="31">
        <f t="shared" si="53"/>
        <v>0.62262778187981838</v>
      </c>
      <c r="AL95" s="31">
        <f t="shared" si="59"/>
        <v>0.38766535476858272</v>
      </c>
      <c r="AM95" s="31">
        <f t="shared" si="60"/>
        <v>0.39215054957509865</v>
      </c>
      <c r="AN95" s="31">
        <f t="shared" si="61"/>
        <v>1.5294886750824013</v>
      </c>
      <c r="AO95" s="31">
        <f t="shared" si="62"/>
        <v>2.3393356072053191</v>
      </c>
      <c r="AP95" s="31">
        <f t="shared" si="63"/>
        <v>1.4136058455282665</v>
      </c>
      <c r="AQ95" s="31">
        <f t="shared" si="64"/>
        <v>1.9982814865116854</v>
      </c>
      <c r="AR95" s="31">
        <f t="shared" si="65"/>
        <v>2.162094131765766</v>
      </c>
      <c r="AS95" s="32">
        <f t="shared" si="66"/>
        <v>7.2036535102472099E-3</v>
      </c>
      <c r="AT95" s="33">
        <f t="shared" si="67"/>
        <v>1.1437430883051847E-2</v>
      </c>
      <c r="AU95" s="34">
        <f t="shared" si="68"/>
        <v>-0.18649765415008357</v>
      </c>
      <c r="AV95" s="35">
        <f t="shared" si="69"/>
        <v>6.2542386074673162E-2</v>
      </c>
      <c r="AW95" s="36">
        <f t="shared" si="70"/>
        <v>5.189262389569695E-5</v>
      </c>
      <c r="AX95" s="36">
        <f t="shared" si="71"/>
        <v>0.39668763700551035</v>
      </c>
      <c r="AY95" s="37">
        <f t="shared" si="72"/>
        <v>3.4781375003484181E-2</v>
      </c>
      <c r="AZ95" s="37">
        <f t="shared" si="73"/>
        <v>2.3393356072053191</v>
      </c>
      <c r="BA95" s="38">
        <f t="shared" si="74"/>
        <v>2.8249621608812587E-5</v>
      </c>
      <c r="BB95" s="39">
        <f t="shared" si="75"/>
        <v>-9.0974465439065157E-4</v>
      </c>
      <c r="BC95" s="21"/>
    </row>
    <row r="96" spans="12:57" x14ac:dyDescent="0.25">
      <c r="L96" s="120">
        <v>1.62</v>
      </c>
      <c r="M96" s="121">
        <f t="shared" si="38"/>
        <v>41.686938347033561</v>
      </c>
      <c r="N96" s="122">
        <f t="shared" si="39"/>
        <v>0.41686938347033559</v>
      </c>
      <c r="O96" s="123">
        <f t="shared" si="40"/>
        <v>0.43598740293822591</v>
      </c>
      <c r="P96" s="123">
        <f t="shared" si="41"/>
        <v>0.43129925020730331</v>
      </c>
      <c r="Q96" s="123">
        <f t="shared" si="42"/>
        <v>0.47197480587645196</v>
      </c>
      <c r="R96" s="122">
        <f t="shared" si="43"/>
        <v>0.62283914705460852</v>
      </c>
      <c r="S96" s="122">
        <f t="shared" si="44"/>
        <v>0.61614178601043335</v>
      </c>
      <c r="T96" s="124">
        <f t="shared" si="45"/>
        <v>4.4854644956035208E-5</v>
      </c>
      <c r="U96" s="125">
        <f t="shared" si="46"/>
        <v>9.0781057543559858E-4</v>
      </c>
      <c r="V96" s="125">
        <f t="shared" si="47"/>
        <v>1.4098135954255019E-3</v>
      </c>
      <c r="W96" s="125">
        <f t="shared" si="54"/>
        <v>2.5200703207898325E-7</v>
      </c>
      <c r="X96" s="125">
        <f t="shared" si="55"/>
        <v>-3.0420047622997437</v>
      </c>
      <c r="Y96" s="125">
        <f t="shared" si="56"/>
        <v>-2.8508383056635864</v>
      </c>
      <c r="Z96" s="126">
        <f t="shared" si="57"/>
        <v>3.6544614142823804E-2</v>
      </c>
      <c r="AA96" s="9">
        <f t="shared" si="48"/>
        <v>0.62100979235917353</v>
      </c>
      <c r="AB96" s="22">
        <f t="shared" si="49"/>
        <v>1.480542667562349</v>
      </c>
      <c r="AC96" s="10">
        <f t="shared" si="50"/>
        <v>0.2524786359201</v>
      </c>
      <c r="AD96" s="10"/>
      <c r="AE96" s="17">
        <f t="shared" si="51"/>
        <v>1.4098135954255019E-3</v>
      </c>
      <c r="AF96" s="10"/>
      <c r="AG96" s="10"/>
      <c r="AI96" s="30">
        <f t="shared" si="52"/>
        <v>0.62283914705460852</v>
      </c>
      <c r="AJ96" s="31">
        <f t="shared" si="58"/>
        <v>0.38792860310371224</v>
      </c>
      <c r="AK96" s="31">
        <f t="shared" si="53"/>
        <v>0.61614178601043335</v>
      </c>
      <c r="AL96" s="31">
        <f t="shared" si="59"/>
        <v>0.37963070046812664</v>
      </c>
      <c r="AM96" s="31">
        <f t="shared" si="60"/>
        <v>0.3837572244634414</v>
      </c>
      <c r="AN96" s="31">
        <f t="shared" si="61"/>
        <v>1.4694240953560032</v>
      </c>
      <c r="AO96" s="31">
        <f t="shared" si="62"/>
        <v>2.1592071720128083</v>
      </c>
      <c r="AP96" s="31">
        <f t="shared" si="63"/>
        <v>1.3582100682879421</v>
      </c>
      <c r="AQ96" s="31">
        <f t="shared" si="64"/>
        <v>1.8447345895987364</v>
      </c>
      <c r="AR96" s="31">
        <f t="shared" si="65"/>
        <v>1.9957866008974245</v>
      </c>
      <c r="AS96" s="32">
        <f t="shared" si="66"/>
        <v>6.6973610441751763E-3</v>
      </c>
      <c r="AT96" s="33">
        <f t="shared" si="67"/>
        <v>1.0752954556319777E-2</v>
      </c>
      <c r="AU96" s="34">
        <f t="shared" si="68"/>
        <v>-0.19116645663615728</v>
      </c>
      <c r="AV96" s="35">
        <f t="shared" si="69"/>
        <v>6.284226080291741E-2</v>
      </c>
      <c r="AW96" s="36">
        <f t="shared" si="70"/>
        <v>4.4854644956035208E-5</v>
      </c>
      <c r="AX96" s="36">
        <f t="shared" si="71"/>
        <v>0.38792860310371224</v>
      </c>
      <c r="AY96" s="37">
        <f t="shared" si="72"/>
        <v>3.6544614142823804E-2</v>
      </c>
      <c r="AZ96" s="37">
        <f t="shared" si="73"/>
        <v>2.1592071720128083</v>
      </c>
      <c r="BA96" s="38">
        <f t="shared" si="74"/>
        <v>2.6264160957549712E-5</v>
      </c>
      <c r="BB96" s="39">
        <f t="shared" si="75"/>
        <v>-9.3251930066418185E-4</v>
      </c>
      <c r="BC96" s="21"/>
    </row>
    <row r="97" spans="12:55" x14ac:dyDescent="0.25">
      <c r="L97" s="120">
        <v>1.64</v>
      </c>
      <c r="M97" s="121">
        <f t="shared" si="38"/>
        <v>43.651583224016612</v>
      </c>
      <c r="N97" s="122">
        <f t="shared" si="39"/>
        <v>0.4365158322401661</v>
      </c>
      <c r="O97" s="123">
        <f t="shared" si="40"/>
        <v>0.43115765653413557</v>
      </c>
      <c r="P97" s="123">
        <f t="shared" si="41"/>
        <v>0.42680539010026419</v>
      </c>
      <c r="Q97" s="123">
        <f t="shared" si="42"/>
        <v>0.46231531306827117</v>
      </c>
      <c r="R97" s="122">
        <f t="shared" si="43"/>
        <v>0.61593950933447938</v>
      </c>
      <c r="S97" s="122">
        <f t="shared" si="44"/>
        <v>0.60972198585752035</v>
      </c>
      <c r="T97" s="124">
        <f t="shared" si="45"/>
        <v>3.8657598186536708E-5</v>
      </c>
      <c r="U97" s="125">
        <f t="shared" si="46"/>
        <v>7.9000809838928752E-4</v>
      </c>
      <c r="V97" s="125">
        <f t="shared" si="47"/>
        <v>1.2402208689803477E-3</v>
      </c>
      <c r="W97" s="125">
        <f t="shared" si="54"/>
        <v>2.026915388032786E-7</v>
      </c>
      <c r="X97" s="125">
        <f t="shared" si="55"/>
        <v>-3.1023684567250611</v>
      </c>
      <c r="Y97" s="125">
        <f t="shared" si="56"/>
        <v>-2.90650096513005</v>
      </c>
      <c r="Z97" s="126">
        <f t="shared" si="57"/>
        <v>3.8364074263721765E-2</v>
      </c>
      <c r="AA97" s="9">
        <f t="shared" si="48"/>
        <v>0.60442370042334936</v>
      </c>
      <c r="AB97" s="22">
        <f t="shared" si="49"/>
        <v>1.484448747374802</v>
      </c>
      <c r="AC97" s="10">
        <f t="shared" si="50"/>
        <v>0.23742721993798058</v>
      </c>
      <c r="AD97" s="10"/>
      <c r="AE97" s="17">
        <f t="shared" si="51"/>
        <v>1.2402208689803477E-3</v>
      </c>
      <c r="AF97" s="10"/>
      <c r="AG97" s="10"/>
      <c r="AI97" s="30">
        <f t="shared" si="52"/>
        <v>0.61593950933447938</v>
      </c>
      <c r="AJ97" s="31">
        <f t="shared" si="58"/>
        <v>0.37938147915919923</v>
      </c>
      <c r="AK97" s="31">
        <f t="shared" si="53"/>
        <v>0.60972198585752035</v>
      </c>
      <c r="AL97" s="31">
        <f t="shared" si="59"/>
        <v>0.37176090003803824</v>
      </c>
      <c r="AM97" s="31">
        <f t="shared" si="60"/>
        <v>0.37555186079952546</v>
      </c>
      <c r="AN97" s="31">
        <f t="shared" si="61"/>
        <v>1.4090604009306857</v>
      </c>
      <c r="AO97" s="31">
        <f t="shared" si="62"/>
        <v>1.9854512134709448</v>
      </c>
      <c r="AP97" s="31">
        <f t="shared" si="63"/>
        <v>1.3025474088214786</v>
      </c>
      <c r="AQ97" s="31">
        <f t="shared" si="64"/>
        <v>1.696629752227548</v>
      </c>
      <c r="AR97" s="31">
        <f t="shared" si="65"/>
        <v>1.8353679741052185</v>
      </c>
      <c r="AS97" s="32">
        <f t="shared" si="66"/>
        <v>6.2175234769590304E-3</v>
      </c>
      <c r="AT97" s="33">
        <f t="shared" si="67"/>
        <v>1.009437352651244E-2</v>
      </c>
      <c r="AU97" s="34">
        <f t="shared" si="68"/>
        <v>-0.19586749159501116</v>
      </c>
      <c r="AV97" s="35">
        <f t="shared" si="69"/>
        <v>6.3134825642784498E-2</v>
      </c>
      <c r="AW97" s="36">
        <f t="shared" si="70"/>
        <v>3.8657598186536708E-5</v>
      </c>
      <c r="AX97" s="36">
        <f t="shared" si="71"/>
        <v>0.37938147915919923</v>
      </c>
      <c r="AY97" s="37">
        <f t="shared" si="72"/>
        <v>3.8364074263721765E-2</v>
      </c>
      <c r="AZ97" s="37">
        <f t="shared" si="73"/>
        <v>1.9854512134709448</v>
      </c>
      <c r="BA97" s="38">
        <f t="shared" si="74"/>
        <v>2.4382445007682472E-5</v>
      </c>
      <c r="BB97" s="39">
        <f t="shared" si="75"/>
        <v>-9.5545117851224954E-4</v>
      </c>
      <c r="BC97" s="21"/>
    </row>
    <row r="98" spans="12:55" x14ac:dyDescent="0.25">
      <c r="L98" s="120">
        <v>1.66</v>
      </c>
      <c r="M98" s="121">
        <f t="shared" si="38"/>
        <v>45.708818961487509</v>
      </c>
      <c r="N98" s="122">
        <f t="shared" si="39"/>
        <v>0.45708818961487507</v>
      </c>
      <c r="O98" s="123">
        <f t="shared" si="40"/>
        <v>0.4263946818129733</v>
      </c>
      <c r="P98" s="123">
        <f t="shared" si="41"/>
        <v>0.42235939091758623</v>
      </c>
      <c r="Q98" s="123">
        <f t="shared" si="42"/>
        <v>0.45278936362594663</v>
      </c>
      <c r="R98" s="122">
        <f t="shared" si="43"/>
        <v>0.60913525973281901</v>
      </c>
      <c r="S98" s="122">
        <f t="shared" si="44"/>
        <v>0.60337055845369469</v>
      </c>
      <c r="T98" s="124">
        <f t="shared" si="45"/>
        <v>3.3231780837537546E-5</v>
      </c>
      <c r="U98" s="125">
        <f t="shared" si="46"/>
        <v>6.870449356503372E-4</v>
      </c>
      <c r="V98" s="125">
        <f t="shared" si="47"/>
        <v>1.0903778402519457E-3</v>
      </c>
      <c r="W98" s="125">
        <f t="shared" si="54"/>
        <v>1.6267743193437025E-7</v>
      </c>
      <c r="X98" s="125">
        <f t="shared" si="55"/>
        <v>-3.1630148573119539</v>
      </c>
      <c r="Y98" s="125">
        <f t="shared" si="56"/>
        <v>-2.962422983250137</v>
      </c>
      <c r="Z98" s="126">
        <f t="shared" si="57"/>
        <v>4.0237099939631808E-2</v>
      </c>
      <c r="AA98" s="9">
        <f t="shared" si="48"/>
        <v>0.5882805941684085</v>
      </c>
      <c r="AB98" s="22">
        <f t="shared" si="49"/>
        <v>1.4881393023659799</v>
      </c>
      <c r="AC98" s="10">
        <f t="shared" si="50"/>
        <v>0.22320629229589525</v>
      </c>
      <c r="AD98" s="10"/>
      <c r="AE98" s="17">
        <f t="shared" si="51"/>
        <v>1.0903778402519457E-3</v>
      </c>
      <c r="AF98" s="10"/>
      <c r="AG98" s="10"/>
      <c r="AI98" s="30">
        <f t="shared" si="52"/>
        <v>0.60913525973281901</v>
      </c>
      <c r="AJ98" s="31">
        <f t="shared" si="58"/>
        <v>0.37104576464976891</v>
      </c>
      <c r="AK98" s="31">
        <f t="shared" si="53"/>
        <v>0.60337055845369469</v>
      </c>
      <c r="AL98" s="31">
        <f t="shared" si="59"/>
        <v>0.3640560308087234</v>
      </c>
      <c r="AM98" s="31">
        <f t="shared" si="60"/>
        <v>0.36753428183882736</v>
      </c>
      <c r="AN98" s="31">
        <f t="shared" si="61"/>
        <v>1.348414000343793</v>
      </c>
      <c r="AO98" s="31">
        <f t="shared" si="62"/>
        <v>1.8182203163231505</v>
      </c>
      <c r="AP98" s="31">
        <f t="shared" si="63"/>
        <v>1.2466253907013916</v>
      </c>
      <c r="AQ98" s="31">
        <f t="shared" si="64"/>
        <v>1.5540748647413971</v>
      </c>
      <c r="AR98" s="31">
        <f t="shared" si="65"/>
        <v>1.6809671300058073</v>
      </c>
      <c r="AS98" s="32">
        <f t="shared" si="66"/>
        <v>5.764701279124318E-3</v>
      </c>
      <c r="AT98" s="33">
        <f t="shared" si="67"/>
        <v>9.4637458380801183E-3</v>
      </c>
      <c r="AU98" s="34">
        <f t="shared" si="68"/>
        <v>-0.20059187406181689</v>
      </c>
      <c r="AV98" s="35">
        <f t="shared" si="69"/>
        <v>6.3417936086549789E-2</v>
      </c>
      <c r="AW98" s="36">
        <f t="shared" si="70"/>
        <v>3.3231780837537546E-5</v>
      </c>
      <c r="AX98" s="36">
        <f t="shared" si="71"/>
        <v>0.37104576464976891</v>
      </c>
      <c r="AY98" s="37">
        <f t="shared" si="72"/>
        <v>4.0237099939631808E-2</v>
      </c>
      <c r="AZ98" s="37">
        <f t="shared" si="73"/>
        <v>1.8182203163231505</v>
      </c>
      <c r="BA98" s="38">
        <f t="shared" si="74"/>
        <v>2.2606671682840461E-5</v>
      </c>
      <c r="BB98" s="39">
        <f t="shared" si="75"/>
        <v>-9.7849694664300913E-4</v>
      </c>
      <c r="BC98" s="21"/>
    </row>
    <row r="99" spans="12:55" x14ac:dyDescent="0.25">
      <c r="L99" s="120">
        <v>1.68</v>
      </c>
      <c r="M99" s="121">
        <f t="shared" si="38"/>
        <v>47.863009232263856</v>
      </c>
      <c r="N99" s="122">
        <f t="shared" si="39"/>
        <v>0.47863009232263853</v>
      </c>
      <c r="O99" s="123">
        <f t="shared" si="40"/>
        <v>0.4217001439025117</v>
      </c>
      <c r="P99" s="123">
        <f t="shared" si="41"/>
        <v>0.41796266488341194</v>
      </c>
      <c r="Q99" s="123">
        <f t="shared" si="42"/>
        <v>0.4434002878050235</v>
      </c>
      <c r="R99" s="122">
        <f t="shared" si="43"/>
        <v>0.60242877700358821</v>
      </c>
      <c r="S99" s="122">
        <f t="shared" si="44"/>
        <v>0.59708952126201709</v>
      </c>
      <c r="T99" s="124">
        <f t="shared" si="45"/>
        <v>2.8507651873900223E-5</v>
      </c>
      <c r="U99" s="125">
        <f t="shared" si="46"/>
        <v>5.9713392792297816E-4</v>
      </c>
      <c r="V99" s="125">
        <f t="shared" si="47"/>
        <v>9.5808271865572994E-4</v>
      </c>
      <c r="W99" s="125">
        <f t="shared" si="54"/>
        <v>1.3028402953143583E-7</v>
      </c>
      <c r="X99" s="125">
        <f t="shared" si="55"/>
        <v>-3.2239282523969743</v>
      </c>
      <c r="Y99" s="125">
        <f t="shared" si="56"/>
        <v>-3.0185969933171961</v>
      </c>
      <c r="Z99" s="126">
        <f t="shared" si="57"/>
        <v>4.2160925955287011E-2</v>
      </c>
      <c r="AA99" s="9">
        <f t="shared" si="48"/>
        <v>0.57256864221694015</v>
      </c>
      <c r="AB99" s="22">
        <f t="shared" si="49"/>
        <v>1.491624700753527</v>
      </c>
      <c r="AC99" s="10">
        <f t="shared" si="50"/>
        <v>0.20977590082587697</v>
      </c>
      <c r="AD99" s="10"/>
      <c r="AE99" s="17">
        <f t="shared" si="51"/>
        <v>9.5808271865572994E-4</v>
      </c>
      <c r="AF99" s="10"/>
      <c r="AG99" s="10"/>
      <c r="AI99" s="30">
        <f t="shared" si="52"/>
        <v>0.60242877700358821</v>
      </c>
      <c r="AJ99" s="31">
        <f t="shared" si="58"/>
        <v>0.362920431362039</v>
      </c>
      <c r="AK99" s="31">
        <f t="shared" si="53"/>
        <v>0.59708952126201709</v>
      </c>
      <c r="AL99" s="31">
        <f t="shared" si="59"/>
        <v>0.35651589640090475</v>
      </c>
      <c r="AM99" s="31">
        <f t="shared" si="60"/>
        <v>0.35970391005553493</v>
      </c>
      <c r="AN99" s="31">
        <f t="shared" si="61"/>
        <v>1.2875006052587725</v>
      </c>
      <c r="AO99" s="31">
        <f t="shared" si="62"/>
        <v>1.6576578085417055</v>
      </c>
      <c r="AP99" s="31">
        <f t="shared" si="63"/>
        <v>1.1904513806343324</v>
      </c>
      <c r="AQ99" s="31">
        <f t="shared" si="64"/>
        <v>1.4171744896541882</v>
      </c>
      <c r="AR99" s="31">
        <f t="shared" si="65"/>
        <v>1.5327068730978444</v>
      </c>
      <c r="AS99" s="32">
        <f t="shared" si="66"/>
        <v>5.339255741571125E-3</v>
      </c>
      <c r="AT99" s="33">
        <f t="shared" si="67"/>
        <v>8.8628829587589948E-3</v>
      </c>
      <c r="AU99" s="34">
        <f t="shared" si="68"/>
        <v>-0.20533125907977823</v>
      </c>
      <c r="AV99" s="35">
        <f t="shared" si="69"/>
        <v>6.3689773160155005E-2</v>
      </c>
      <c r="AW99" s="36">
        <f t="shared" si="70"/>
        <v>2.8507651873900223E-5</v>
      </c>
      <c r="AX99" s="36">
        <f t="shared" si="71"/>
        <v>0.362920431362039</v>
      </c>
      <c r="AY99" s="37">
        <f t="shared" si="72"/>
        <v>4.2160925955287011E-2</v>
      </c>
      <c r="AZ99" s="37">
        <f t="shared" si="73"/>
        <v>1.6576578085417055</v>
      </c>
      <c r="BA99" s="38">
        <f t="shared" si="74"/>
        <v>2.0938257810082844E-5</v>
      </c>
      <c r="BB99" s="39">
        <f t="shared" si="75"/>
        <v>-1.0016158979501376E-3</v>
      </c>
      <c r="BC99" s="21"/>
    </row>
    <row r="100" spans="12:55" x14ac:dyDescent="0.25">
      <c r="L100" s="120">
        <v>1.7</v>
      </c>
      <c r="M100" s="121">
        <f t="shared" si="38"/>
        <v>50.118723362727238</v>
      </c>
      <c r="N100" s="122">
        <f t="shared" si="39"/>
        <v>0.50118723362727235</v>
      </c>
      <c r="O100" s="123">
        <f t="shared" si="40"/>
        <v>0.41707546975637466</v>
      </c>
      <c r="P100" s="123">
        <f t="shared" si="41"/>
        <v>0.41361651502364671</v>
      </c>
      <c r="Q100" s="123">
        <f t="shared" si="42"/>
        <v>0.43415093951274941</v>
      </c>
      <c r="R100" s="122">
        <f t="shared" si="43"/>
        <v>0.59582209965196387</v>
      </c>
      <c r="S100" s="122">
        <f t="shared" si="44"/>
        <v>0.59088073574806677</v>
      </c>
      <c r="T100" s="124">
        <f t="shared" si="45"/>
        <v>2.441707723073719E-5</v>
      </c>
      <c r="U100" s="125">
        <f t="shared" si="46"/>
        <v>5.1868821187642797E-4</v>
      </c>
      <c r="V100" s="125">
        <f t="shared" si="47"/>
        <v>8.4136456163409247E-4</v>
      </c>
      <c r="W100" s="125">
        <f t="shared" si="54"/>
        <v>1.0412002669293063E-7</v>
      </c>
      <c r="X100" s="125">
        <f t="shared" si="55"/>
        <v>-3.2850936220183562</v>
      </c>
      <c r="Y100" s="125">
        <f t="shared" si="56"/>
        <v>-3.0750157844641204</v>
      </c>
      <c r="Z100" s="126">
        <f t="shared" si="57"/>
        <v>4.4132697831463889E-2</v>
      </c>
      <c r="AA100" s="9">
        <f t="shared" si="48"/>
        <v>0.55727632918705494</v>
      </c>
      <c r="AB100" s="22">
        <f t="shared" si="49"/>
        <v>1.4949149471145009</v>
      </c>
      <c r="AC100" s="10">
        <f t="shared" si="50"/>
        <v>0.19709749458727752</v>
      </c>
      <c r="AD100" s="10"/>
      <c r="AE100" s="17">
        <f t="shared" si="51"/>
        <v>8.4136456163409247E-4</v>
      </c>
      <c r="AF100" s="10"/>
      <c r="AG100" s="10"/>
      <c r="AI100" s="30">
        <f t="shared" si="52"/>
        <v>0.59582209965196387</v>
      </c>
      <c r="AJ100" s="31">
        <f t="shared" si="58"/>
        <v>0.35500397443367476</v>
      </c>
      <c r="AK100" s="31">
        <f t="shared" si="53"/>
        <v>0.59088073574806677</v>
      </c>
      <c r="AL100" s="31">
        <f t="shared" si="59"/>
        <v>0.34914004387817671</v>
      </c>
      <c r="AM100" s="31">
        <f t="shared" si="60"/>
        <v>0.35205980061731035</v>
      </c>
      <c r="AN100" s="31">
        <f t="shared" si="61"/>
        <v>1.2263352356373907</v>
      </c>
      <c r="AO100" s="31">
        <f t="shared" si="62"/>
        <v>1.5038981101658144</v>
      </c>
      <c r="AP100" s="31">
        <f t="shared" si="63"/>
        <v>1.1340325894874081</v>
      </c>
      <c r="AQ100" s="31">
        <f t="shared" si="64"/>
        <v>1.2860299140195164</v>
      </c>
      <c r="AR100" s="31">
        <f t="shared" si="65"/>
        <v>1.3907041228495209</v>
      </c>
      <c r="AS100" s="32">
        <f t="shared" si="66"/>
        <v>4.9413639038971002E-3</v>
      </c>
      <c r="AT100" s="33">
        <f t="shared" si="67"/>
        <v>8.2933545210617191E-3</v>
      </c>
      <c r="AU100" s="34">
        <f t="shared" si="68"/>
        <v>-0.21007783755423581</v>
      </c>
      <c r="AV100" s="35">
        <f t="shared" si="69"/>
        <v>6.3948812948948566E-2</v>
      </c>
      <c r="AW100" s="36">
        <f t="shared" si="70"/>
        <v>2.441707723073719E-5</v>
      </c>
      <c r="AX100" s="36">
        <f t="shared" si="71"/>
        <v>0.35500397443367476</v>
      </c>
      <c r="AY100" s="37">
        <f t="shared" si="72"/>
        <v>4.4132697831463889E-2</v>
      </c>
      <c r="AZ100" s="37">
        <f t="shared" si="73"/>
        <v>1.5038981101658144</v>
      </c>
      <c r="BA100" s="38">
        <f t="shared" si="74"/>
        <v>1.9377897662341568E-5</v>
      </c>
      <c r="BB100" s="39">
        <f t="shared" si="75"/>
        <v>-1.0247699392889552E-3</v>
      </c>
      <c r="BC100" s="21"/>
    </row>
    <row r="101" spans="12:55" x14ac:dyDescent="0.25">
      <c r="L101" s="120">
        <v>1.72</v>
      </c>
      <c r="M101" s="121">
        <f t="shared" si="38"/>
        <v>52.480746024977286</v>
      </c>
      <c r="N101" s="122">
        <f t="shared" si="39"/>
        <v>0.52480746024977287</v>
      </c>
      <c r="O101" s="123">
        <f t="shared" si="40"/>
        <v>0.4125218613698981</v>
      </c>
      <c r="P101" s="123">
        <f t="shared" si="41"/>
        <v>0.40932213782114446</v>
      </c>
      <c r="Q101" s="123">
        <f t="shared" si="42"/>
        <v>0.42504372273979629</v>
      </c>
      <c r="R101" s="122">
        <f t="shared" si="43"/>
        <v>0.58931694481414021</v>
      </c>
      <c r="S101" s="122">
        <f t="shared" si="44"/>
        <v>0.58474591117306352</v>
      </c>
      <c r="T101" s="124">
        <f t="shared" si="45"/>
        <v>2.0894348547854858E-5</v>
      </c>
      <c r="U101" s="125">
        <f t="shared" si="46"/>
        <v>4.5030147614750539E-4</v>
      </c>
      <c r="V101" s="125">
        <f t="shared" si="47"/>
        <v>7.38461230254584E-4</v>
      </c>
      <c r="W101" s="125">
        <f t="shared" si="54"/>
        <v>8.3036043887052012E-8</v>
      </c>
      <c r="X101" s="125">
        <f t="shared" si="55"/>
        <v>-3.3464966293602623</v>
      </c>
      <c r="Y101" s="125">
        <f t="shared" si="56"/>
        <v>-3.1316723005260076</v>
      </c>
      <c r="Z101" s="126">
        <f t="shared" si="57"/>
        <v>4.614949225908796E-2</v>
      </c>
      <c r="AA101" s="9">
        <f t="shared" si="48"/>
        <v>0.54239244725269509</v>
      </c>
      <c r="AB101" s="22">
        <f t="shared" si="49"/>
        <v>1.4980196824866601</v>
      </c>
      <c r="AC101" s="10">
        <f t="shared" si="50"/>
        <v>0.18513392347647104</v>
      </c>
      <c r="AD101" s="10"/>
      <c r="AE101" s="17">
        <f t="shared" si="51"/>
        <v>7.38461230254584E-4</v>
      </c>
      <c r="AF101" s="10"/>
      <c r="AG101" s="10"/>
      <c r="AI101" s="30">
        <f t="shared" si="52"/>
        <v>0.58931694481414021</v>
      </c>
      <c r="AJ101" s="31">
        <f t="shared" si="58"/>
        <v>0.34729446144507237</v>
      </c>
      <c r="AK101" s="31">
        <f t="shared" si="53"/>
        <v>0.58474591117306352</v>
      </c>
      <c r="AL101" s="31">
        <f t="shared" si="59"/>
        <v>0.34192778063361629</v>
      </c>
      <c r="AM101" s="31">
        <f t="shared" si="60"/>
        <v>0.34460067386507043</v>
      </c>
      <c r="AN101" s="31">
        <f t="shared" si="61"/>
        <v>1.1649322282954846</v>
      </c>
      <c r="AO101" s="31">
        <f t="shared" si="62"/>
        <v>1.3570670965214831</v>
      </c>
      <c r="AP101" s="31">
        <f t="shared" si="63"/>
        <v>1.0773760734255209</v>
      </c>
      <c r="AQ101" s="31">
        <f t="shared" si="64"/>
        <v>1.1607392035897934</v>
      </c>
      <c r="AR101" s="31">
        <f t="shared" si="65"/>
        <v>1.2550701099278316</v>
      </c>
      <c r="AS101" s="32">
        <f t="shared" si="66"/>
        <v>4.5710336410766939E-3</v>
      </c>
      <c r="AT101" s="33">
        <f t="shared" si="67"/>
        <v>7.7564944997777288E-3</v>
      </c>
      <c r="AU101" s="34">
        <f t="shared" si="68"/>
        <v>-0.21482432883425462</v>
      </c>
      <c r="AV101" s="35">
        <f t="shared" si="69"/>
        <v>6.4193798060188642E-2</v>
      </c>
      <c r="AW101" s="36">
        <f t="shared" si="70"/>
        <v>2.0894348547854858E-5</v>
      </c>
      <c r="AX101" s="36">
        <f t="shared" si="71"/>
        <v>0.34729446144507237</v>
      </c>
      <c r="AY101" s="37">
        <f t="shared" si="72"/>
        <v>4.614949225908796E-2</v>
      </c>
      <c r="AZ101" s="37">
        <f t="shared" si="73"/>
        <v>1.3570670965214831</v>
      </c>
      <c r="BA101" s="38">
        <f t="shared" si="74"/>
        <v>1.7925622121869386E-5</v>
      </c>
      <c r="BB101" s="39">
        <f t="shared" si="75"/>
        <v>-1.0479235552890468E-3</v>
      </c>
      <c r="BC101" s="21"/>
    </row>
    <row r="102" spans="12:55" x14ac:dyDescent="0.25">
      <c r="L102" s="120">
        <v>1.74</v>
      </c>
      <c r="M102" s="121">
        <f t="shared" si="38"/>
        <v>54.95408738576247</v>
      </c>
      <c r="N102" s="122">
        <f t="shared" si="39"/>
        <v>0.54954087385762473</v>
      </c>
      <c r="O102" s="123">
        <f t="shared" si="40"/>
        <v>0.40804030910244704</v>
      </c>
      <c r="P102" s="123">
        <f t="shared" si="41"/>
        <v>0.40508062600496519</v>
      </c>
      <c r="Q102" s="123">
        <f t="shared" si="42"/>
        <v>0.41608061820489417</v>
      </c>
      <c r="R102" s="122">
        <f t="shared" si="43"/>
        <v>0.58291472728921012</v>
      </c>
      <c r="S102" s="122">
        <f t="shared" si="44"/>
        <v>0.57868660857852172</v>
      </c>
      <c r="T102" s="124">
        <f t="shared" si="45"/>
        <v>1.7876987831673336E-5</v>
      </c>
      <c r="U102" s="125">
        <f t="shared" si="46"/>
        <v>3.9072967014125101E-4</v>
      </c>
      <c r="V102" s="125">
        <f t="shared" si="47"/>
        <v>6.4779913117175381E-4</v>
      </c>
      <c r="W102" s="125">
        <f t="shared" si="54"/>
        <v>6.6084707794513194E-8</v>
      </c>
      <c r="X102" s="125">
        <f t="shared" si="55"/>
        <v>-3.4081236092784772</v>
      </c>
      <c r="Y102" s="125">
        <f t="shared" si="56"/>
        <v>-3.1885596388012449</v>
      </c>
      <c r="Z102" s="126">
        <f t="shared" si="57"/>
        <v>4.8208337131726939E-2</v>
      </c>
      <c r="AA102" s="9">
        <f t="shared" si="48"/>
        <v>0.52790608792935156</v>
      </c>
      <c r="AB102" s="22">
        <f t="shared" si="49"/>
        <v>1.5009481859682547</v>
      </c>
      <c r="AC102" s="10">
        <f t="shared" si="50"/>
        <v>0.17384943206233247</v>
      </c>
      <c r="AD102" s="10"/>
      <c r="AE102" s="17">
        <f t="shared" si="51"/>
        <v>6.4779913117175381E-4</v>
      </c>
      <c r="AF102" s="10"/>
      <c r="AG102" s="10"/>
      <c r="AI102" s="30">
        <f t="shared" si="52"/>
        <v>0.58291472728921012</v>
      </c>
      <c r="AJ102" s="31">
        <f t="shared" si="58"/>
        <v>0.33978957929065423</v>
      </c>
      <c r="AK102" s="31">
        <f t="shared" si="53"/>
        <v>0.57868660857852172</v>
      </c>
      <c r="AL102" s="31">
        <f t="shared" si="59"/>
        <v>0.33487819094811122</v>
      </c>
      <c r="AM102" s="31">
        <f t="shared" si="60"/>
        <v>0.33732494662546686</v>
      </c>
      <c r="AN102" s="31">
        <f t="shared" si="61"/>
        <v>1.1033052483772696</v>
      </c>
      <c r="AO102" s="31">
        <f t="shared" si="62"/>
        <v>1.2172824710968286</v>
      </c>
      <c r="AP102" s="31">
        <f t="shared" si="63"/>
        <v>1.0204887351502836</v>
      </c>
      <c r="AQ102" s="31">
        <f t="shared" si="64"/>
        <v>1.0413972585686257</v>
      </c>
      <c r="AR102" s="31">
        <f t="shared" si="65"/>
        <v>1.1259105774011893</v>
      </c>
      <c r="AS102" s="32">
        <f t="shared" si="66"/>
        <v>4.2281187106884E-3</v>
      </c>
      <c r="AT102" s="33">
        <f t="shared" si="67"/>
        <v>7.2534086252218511E-3</v>
      </c>
      <c r="AU102" s="34">
        <f t="shared" si="68"/>
        <v>-0.21956397047723231</v>
      </c>
      <c r="AV102" s="35">
        <f t="shared" si="69"/>
        <v>6.442371100610271E-2</v>
      </c>
      <c r="AW102" s="36">
        <f t="shared" si="70"/>
        <v>1.7876987831673336E-5</v>
      </c>
      <c r="AX102" s="36">
        <f t="shared" si="71"/>
        <v>0.33978957929065423</v>
      </c>
      <c r="AY102" s="37">
        <f t="shared" si="72"/>
        <v>4.8208337131726939E-2</v>
      </c>
      <c r="AZ102" s="37">
        <f t="shared" si="73"/>
        <v>1.2172824710968286</v>
      </c>
      <c r="BA102" s="38">
        <f t="shared" si="74"/>
        <v>1.6580857688974117E-5</v>
      </c>
      <c r="BB102" s="39">
        <f t="shared" si="75"/>
        <v>-1.0710437584255234E-3</v>
      </c>
      <c r="BC102" s="21"/>
    </row>
    <row r="103" spans="12:55" x14ac:dyDescent="0.25">
      <c r="L103" s="120">
        <v>1.76</v>
      </c>
      <c r="M103" s="121">
        <f t="shared" si="38"/>
        <v>57.543993733715695</v>
      </c>
      <c r="N103" s="122">
        <f t="shared" si="39"/>
        <v>0.57543993733715693</v>
      </c>
      <c r="O103" s="123">
        <f t="shared" si="40"/>
        <v>0.40363160496804262</v>
      </c>
      <c r="P103" s="123">
        <f t="shared" si="41"/>
        <v>0.40089297145412073</v>
      </c>
      <c r="Q103" s="123">
        <f t="shared" si="42"/>
        <v>0.40726320993608528</v>
      </c>
      <c r="R103" s="122">
        <f t="shared" si="43"/>
        <v>0.57661657852577519</v>
      </c>
      <c r="S103" s="122">
        <f t="shared" si="44"/>
        <v>0.57270424493445826</v>
      </c>
      <c r="T103" s="124">
        <f t="shared" si="45"/>
        <v>1.5306354129746827E-5</v>
      </c>
      <c r="U103" s="125">
        <f t="shared" si="46"/>
        <v>3.3887415344059559E-4</v>
      </c>
      <c r="V103" s="125">
        <f t="shared" si="47"/>
        <v>5.679746482830033E-4</v>
      </c>
      <c r="W103" s="125">
        <f t="shared" si="54"/>
        <v>5.2487036737036081E-8</v>
      </c>
      <c r="X103" s="125">
        <f t="shared" si="55"/>
        <v>-3.4699615543440649</v>
      </c>
      <c r="Y103" s="125">
        <f t="shared" si="56"/>
        <v>-3.2456710487194647</v>
      </c>
      <c r="Z103" s="126">
        <f t="shared" si="57"/>
        <v>5.0306230913338856E-2</v>
      </c>
      <c r="AA103" s="9">
        <f t="shared" si="48"/>
        <v>0.51380663407917249</v>
      </c>
      <c r="AB103" s="22">
        <f t="shared" si="49"/>
        <v>1.5037093776527384</v>
      </c>
      <c r="AC103" s="10">
        <f t="shared" si="50"/>
        <v>0.16320964827782444</v>
      </c>
      <c r="AD103" s="10"/>
      <c r="AE103" s="17">
        <f t="shared" si="51"/>
        <v>5.679746482830033E-4</v>
      </c>
      <c r="AF103" s="10"/>
      <c r="AG103" s="10"/>
      <c r="AI103" s="30">
        <f t="shared" si="52"/>
        <v>0.57661657852577519</v>
      </c>
      <c r="AJ103" s="31">
        <f t="shared" si="58"/>
        <v>0.33248667863077147</v>
      </c>
      <c r="AK103" s="31">
        <f t="shared" si="53"/>
        <v>0.57270424493445826</v>
      </c>
      <c r="AL103" s="31">
        <f t="shared" si="59"/>
        <v>0.32799015216594796</v>
      </c>
      <c r="AM103" s="31">
        <f t="shared" si="60"/>
        <v>0.33023076222129483</v>
      </c>
      <c r="AN103" s="31">
        <f t="shared" si="61"/>
        <v>1.0414673033116819</v>
      </c>
      <c r="AO103" s="31">
        <f t="shared" si="62"/>
        <v>1.084654143867307</v>
      </c>
      <c r="AP103" s="31">
        <f t="shared" si="63"/>
        <v>0.96337732523206387</v>
      </c>
      <c r="AQ103" s="31">
        <f t="shared" si="64"/>
        <v>0.92809587077128575</v>
      </c>
      <c r="AR103" s="31">
        <f t="shared" si="65"/>
        <v>1.0033259849810587</v>
      </c>
      <c r="AS103" s="32">
        <f t="shared" si="66"/>
        <v>3.9123335913169299E-3</v>
      </c>
      <c r="AT103" s="33">
        <f t="shared" si="67"/>
        <v>6.78498284131809E-3</v>
      </c>
      <c r="AU103" s="34">
        <f t="shared" si="68"/>
        <v>-0.22429050562460029</v>
      </c>
      <c r="AV103" s="35">
        <f t="shared" si="69"/>
        <v>6.4637749471261344E-2</v>
      </c>
      <c r="AW103" s="36">
        <f t="shared" si="70"/>
        <v>1.5306354129746827E-5</v>
      </c>
      <c r="AX103" s="36">
        <f t="shared" si="71"/>
        <v>0.33248667863077147</v>
      </c>
      <c r="AY103" s="37">
        <f t="shared" si="72"/>
        <v>5.0306230913338856E-2</v>
      </c>
      <c r="AZ103" s="37">
        <f t="shared" si="73"/>
        <v>1.084654143867307</v>
      </c>
      <c r="BA103" s="38">
        <f t="shared" si="74"/>
        <v>1.5342484671831098E-5</v>
      </c>
      <c r="BB103" s="39">
        <f t="shared" si="75"/>
        <v>-1.0941000274370745E-3</v>
      </c>
      <c r="BC103" s="21"/>
    </row>
    <row r="104" spans="12:55" x14ac:dyDescent="0.25">
      <c r="L104" s="120">
        <v>1.78</v>
      </c>
      <c r="M104" s="121">
        <f t="shared" si="38"/>
        <v>60.255958607435822</v>
      </c>
      <c r="N104" s="122">
        <f t="shared" si="39"/>
        <v>0.60255958607435822</v>
      </c>
      <c r="O104" s="123">
        <f t="shared" si="40"/>
        <v>0.39929635577614303</v>
      </c>
      <c r="P104" s="123">
        <f t="shared" si="41"/>
        <v>0.39676006819730703</v>
      </c>
      <c r="Q104" s="123">
        <f t="shared" si="42"/>
        <v>0.39859271155228615</v>
      </c>
      <c r="R104" s="122">
        <f t="shared" si="43"/>
        <v>0.57042336539449012</v>
      </c>
      <c r="S104" s="122">
        <f t="shared" si="44"/>
        <v>0.56680009742472437</v>
      </c>
      <c r="T104" s="124">
        <f t="shared" si="45"/>
        <v>1.3128070780730444E-5</v>
      </c>
      <c r="U104" s="125">
        <f t="shared" si="46"/>
        <v>2.9376625119937499E-4</v>
      </c>
      <c r="V104" s="125">
        <f t="shared" si="47"/>
        <v>4.9773716471811604E-4</v>
      </c>
      <c r="W104" s="125">
        <f t="shared" si="54"/>
        <v>4.1604133561669744E-8</v>
      </c>
      <c r="X104" s="125">
        <f t="shared" si="55"/>
        <v>-3.5319980988104551</v>
      </c>
      <c r="Y104" s="125">
        <f t="shared" si="56"/>
        <v>-3.302999930424547</v>
      </c>
      <c r="Z104" s="126">
        <f t="shared" si="57"/>
        <v>5.2440161124100736E-2</v>
      </c>
      <c r="AA104" s="9">
        <f t="shared" si="48"/>
        <v>0.50008375212959932</v>
      </c>
      <c r="AB104" s="22">
        <f t="shared" si="49"/>
        <v>1.5063118227447134</v>
      </c>
      <c r="AC104" s="10">
        <f t="shared" si="50"/>
        <v>0.1531815675598982</v>
      </c>
      <c r="AD104" s="10"/>
      <c r="AE104" s="17">
        <f t="shared" si="51"/>
        <v>4.9773716471811604E-4</v>
      </c>
      <c r="AF104" s="10"/>
      <c r="AG104" s="10"/>
      <c r="AI104" s="30">
        <f t="shared" si="52"/>
        <v>0.57042336539449012</v>
      </c>
      <c r="AJ104" s="31">
        <f t="shared" si="58"/>
        <v>0.32538281578797601</v>
      </c>
      <c r="AK104" s="31">
        <f t="shared" si="53"/>
        <v>0.56680009742472437</v>
      </c>
      <c r="AL104" s="31">
        <f t="shared" si="59"/>
        <v>0.32126235044067702</v>
      </c>
      <c r="AM104" s="31">
        <f t="shared" si="60"/>
        <v>0.32331601907893615</v>
      </c>
      <c r="AN104" s="31">
        <f t="shared" si="61"/>
        <v>0.97943075884529174</v>
      </c>
      <c r="AO104" s="31">
        <f t="shared" si="62"/>
        <v>0.95928461137226406</v>
      </c>
      <c r="AP104" s="31">
        <f t="shared" si="63"/>
        <v>0.90604844352698155</v>
      </c>
      <c r="AQ104" s="31">
        <f t="shared" si="64"/>
        <v>0.82092378201766592</v>
      </c>
      <c r="AR104" s="31">
        <f t="shared" si="65"/>
        <v>0.88741171459422696</v>
      </c>
      <c r="AS104" s="32">
        <f t="shared" si="66"/>
        <v>3.6232679697657533E-3</v>
      </c>
      <c r="AT104" s="33">
        <f t="shared" si="67"/>
        <v>6.3518926284865532E-3</v>
      </c>
      <c r="AU104" s="34">
        <f t="shared" si="68"/>
        <v>-0.22899816838590814</v>
      </c>
      <c r="AV104" s="35">
        <f t="shared" si="69"/>
        <v>6.4835303411695674E-2</v>
      </c>
      <c r="AW104" s="36">
        <f t="shared" si="70"/>
        <v>1.3128070780730444E-5</v>
      </c>
      <c r="AX104" s="36">
        <f t="shared" si="71"/>
        <v>0.32538281578797601</v>
      </c>
      <c r="AY104" s="37">
        <f t="shared" si="72"/>
        <v>5.2440161124100736E-2</v>
      </c>
      <c r="AZ104" s="37">
        <f t="shared" si="73"/>
        <v>0.95928461137226406</v>
      </c>
      <c r="BA104" s="38">
        <f t="shared" si="74"/>
        <v>1.4208893999081385E-5</v>
      </c>
      <c r="BB104" s="39">
        <f t="shared" si="75"/>
        <v>-1.1170642360288203E-3</v>
      </c>
      <c r="BC104" s="21"/>
    </row>
    <row r="105" spans="12:55" x14ac:dyDescent="0.25">
      <c r="L105" s="120">
        <v>1.8</v>
      </c>
      <c r="M105" s="121">
        <f t="shared" si="38"/>
        <v>63.095734448019364</v>
      </c>
      <c r="N105" s="122">
        <f t="shared" si="39"/>
        <v>0.63095734448019369</v>
      </c>
      <c r="O105" s="123">
        <f t="shared" si="40"/>
        <v>0.39503499602315073</v>
      </c>
      <c r="P105" s="123">
        <f t="shared" si="41"/>
        <v>0.39268271549120981</v>
      </c>
      <c r="Q105" s="123">
        <f t="shared" si="42"/>
        <v>0.39006999204630155</v>
      </c>
      <c r="R105" s="122">
        <f t="shared" si="43"/>
        <v>0.56433570860450111</v>
      </c>
      <c r="S105" s="122">
        <f t="shared" si="44"/>
        <v>0.56097530784458549</v>
      </c>
      <c r="T105" s="124">
        <f t="shared" si="45"/>
        <v>1.1292293267241449E-5</v>
      </c>
      <c r="U105" s="125">
        <f t="shared" si="46"/>
        <v>2.5455316376490856E-4</v>
      </c>
      <c r="V105" s="125">
        <f t="shared" si="47"/>
        <v>4.3597357488098763E-4</v>
      </c>
      <c r="W105" s="125">
        <f t="shared" si="54"/>
        <v>3.2913365569527145E-8</v>
      </c>
      <c r="X105" s="125">
        <f t="shared" si="55"/>
        <v>-3.5942215008772687</v>
      </c>
      <c r="Y105" s="125">
        <f t="shared" si="56"/>
        <v>-3.3605398332799519</v>
      </c>
      <c r="Z105" s="126">
        <f t="shared" si="57"/>
        <v>5.4607121771062854E-2</v>
      </c>
      <c r="AA105" s="9">
        <f t="shared" si="48"/>
        <v>0.48672738449983344</v>
      </c>
      <c r="AB105" s="22">
        <f t="shared" si="49"/>
        <v>1.50876373671325</v>
      </c>
      <c r="AC105" s="10">
        <f t="shared" si="50"/>
        <v>0.14373353299205427</v>
      </c>
      <c r="AD105" s="10"/>
      <c r="AE105" s="17">
        <f t="shared" si="51"/>
        <v>4.3597357488098763E-4</v>
      </c>
      <c r="AF105" s="10"/>
      <c r="AG105" s="10"/>
      <c r="AI105" s="30">
        <f t="shared" si="52"/>
        <v>0.56433570860450111</v>
      </c>
      <c r="AJ105" s="31">
        <f t="shared" si="58"/>
        <v>0.31847479200614437</v>
      </c>
      <c r="AK105" s="31">
        <f t="shared" si="53"/>
        <v>0.56097530784458549</v>
      </c>
      <c r="AL105" s="31">
        <f t="shared" si="59"/>
        <v>0.31469329601132745</v>
      </c>
      <c r="AM105" s="31">
        <f t="shared" si="60"/>
        <v>0.31657839786210229</v>
      </c>
      <c r="AN105" s="31">
        <f t="shared" si="61"/>
        <v>0.9172073567784782</v>
      </c>
      <c r="AO105" s="31">
        <f t="shared" si="62"/>
        <v>0.84126933532856263</v>
      </c>
      <c r="AP105" s="31">
        <f t="shared" si="63"/>
        <v>0.84850854067157666</v>
      </c>
      <c r="AQ105" s="31">
        <f t="shared" si="64"/>
        <v>0.7199667435926087</v>
      </c>
      <c r="AR105" s="31">
        <f t="shared" si="65"/>
        <v>0.77825827579334073</v>
      </c>
      <c r="AS105" s="32">
        <f t="shared" si="66"/>
        <v>3.360400759915616E-3</v>
      </c>
      <c r="AT105" s="33">
        <f t="shared" si="67"/>
        <v>5.9546130232043474E-3</v>
      </c>
      <c r="AU105" s="34">
        <f t="shared" si="68"/>
        <v>-0.23368166759731679</v>
      </c>
      <c r="AV105" s="35">
        <f t="shared" si="69"/>
        <v>6.5015933920678046E-2</v>
      </c>
      <c r="AW105" s="36">
        <f t="shared" si="70"/>
        <v>1.1292293267241449E-5</v>
      </c>
      <c r="AX105" s="36">
        <f t="shared" si="71"/>
        <v>0.31847479200614437</v>
      </c>
      <c r="AY105" s="37">
        <f t="shared" si="72"/>
        <v>5.4607121771062854E-2</v>
      </c>
      <c r="AZ105" s="37">
        <f t="shared" si="73"/>
        <v>0.84126933532856263</v>
      </c>
      <c r="BA105" s="38">
        <f t="shared" si="74"/>
        <v>1.3178042195747513E-5</v>
      </c>
      <c r="BB105" s="39">
        <f t="shared" si="75"/>
        <v>-1.1399105736454478E-3</v>
      </c>
      <c r="BC105" s="21"/>
    </row>
    <row r="106" spans="12:55" x14ac:dyDescent="0.25">
      <c r="L106" s="120">
        <v>1.82</v>
      </c>
      <c r="M106" s="121">
        <f t="shared" si="38"/>
        <v>66.069344800759623</v>
      </c>
      <c r="N106" s="122">
        <f t="shared" si="39"/>
        <v>0.66069344800759622</v>
      </c>
      <c r="O106" s="123">
        <f t="shared" si="40"/>
        <v>0.39084780045253409</v>
      </c>
      <c r="P106" s="123">
        <f t="shared" si="41"/>
        <v>0.38866162096105306</v>
      </c>
      <c r="Q106" s="123">
        <f t="shared" si="42"/>
        <v>0.38169560090506827</v>
      </c>
      <c r="R106" s="122">
        <f t="shared" si="43"/>
        <v>0.55835400064647733</v>
      </c>
      <c r="S106" s="122">
        <f t="shared" si="44"/>
        <v>0.55523088708721868</v>
      </c>
      <c r="T106" s="124">
        <f t="shared" si="45"/>
        <v>9.7538383040252328E-6</v>
      </c>
      <c r="U106" s="125">
        <f t="shared" si="46"/>
        <v>2.2048516624261619E-4</v>
      </c>
      <c r="V106" s="125">
        <f t="shared" si="47"/>
        <v>3.8169418679933546E-4</v>
      </c>
      <c r="W106" s="125">
        <f t="shared" si="54"/>
        <v>2.5988348308856736E-8</v>
      </c>
      <c r="X106" s="125">
        <f t="shared" si="55"/>
        <v>-3.6566206235915257</v>
      </c>
      <c r="Y106" s="125">
        <f t="shared" si="56"/>
        <v>-3.4182844543034445</v>
      </c>
      <c r="Z106" s="126">
        <f t="shared" si="57"/>
        <v>5.6804129590916907E-2</v>
      </c>
      <c r="AA106" s="9">
        <f t="shared" si="48"/>
        <v>0.47372774222957409</v>
      </c>
      <c r="AB106" s="22">
        <f t="shared" si="49"/>
        <v>1.51107299134846</v>
      </c>
      <c r="AC106" s="10">
        <f t="shared" si="50"/>
        <v>0.13483521196636231</v>
      </c>
      <c r="AD106" s="10"/>
      <c r="AE106" s="17">
        <f t="shared" si="51"/>
        <v>3.8169418679933546E-4</v>
      </c>
      <c r="AF106" s="10"/>
      <c r="AG106" s="10"/>
      <c r="AI106" s="30">
        <f t="shared" si="52"/>
        <v>0.55835400064647733</v>
      </c>
      <c r="AJ106" s="31">
        <f t="shared" si="58"/>
        <v>0.3117591900379264</v>
      </c>
      <c r="AK106" s="31">
        <f t="shared" si="53"/>
        <v>0.55523088708721868</v>
      </c>
      <c r="AL106" s="31">
        <f t="shared" si="59"/>
        <v>0.30828133797565976</v>
      </c>
      <c r="AM106" s="31">
        <f t="shared" si="60"/>
        <v>0.31001538708764109</v>
      </c>
      <c r="AN106" s="31">
        <f t="shared" si="61"/>
        <v>0.85480823406422113</v>
      </c>
      <c r="AO106" s="31">
        <f t="shared" si="62"/>
        <v>0.7306971170239922</v>
      </c>
      <c r="AP106" s="31">
        <f t="shared" si="63"/>
        <v>0.79076391964808401</v>
      </c>
      <c r="AQ106" s="31">
        <f t="shared" si="64"/>
        <v>0.62530757661720149</v>
      </c>
      <c r="AR106" s="31">
        <f t="shared" si="65"/>
        <v>0.67595150971608031</v>
      </c>
      <c r="AS106" s="32">
        <f t="shared" si="66"/>
        <v>3.1231135592586501E-3</v>
      </c>
      <c r="AT106" s="33">
        <f t="shared" si="67"/>
        <v>5.5934291786977879E-3</v>
      </c>
      <c r="AU106" s="34">
        <f t="shared" si="68"/>
        <v>-0.23833616928808121</v>
      </c>
      <c r="AV106" s="35">
        <f t="shared" si="69"/>
        <v>6.5179353786499153E-2</v>
      </c>
      <c r="AW106" s="36">
        <f t="shared" si="70"/>
        <v>9.7538383040252328E-6</v>
      </c>
      <c r="AX106" s="36">
        <f t="shared" si="71"/>
        <v>0.3117591900379264</v>
      </c>
      <c r="AY106" s="37">
        <f t="shared" si="72"/>
        <v>5.6804129590916907E-2</v>
      </c>
      <c r="AZ106" s="37">
        <f t="shared" si="73"/>
        <v>0.7306971170239922</v>
      </c>
      <c r="BA106" s="38">
        <f t="shared" si="74"/>
        <v>1.2247504153955491E-5</v>
      </c>
      <c r="BB106" s="39">
        <f t="shared" si="75"/>
        <v>-1.1626154599418596E-3</v>
      </c>
      <c r="BC106" s="21"/>
    </row>
    <row r="107" spans="12:55" x14ac:dyDescent="0.25">
      <c r="L107" s="120">
        <v>1.84</v>
      </c>
      <c r="M107" s="121">
        <f t="shared" si="38"/>
        <v>69.183097091893657</v>
      </c>
      <c r="N107" s="122">
        <f t="shared" si="39"/>
        <v>0.69183097091893653</v>
      </c>
      <c r="O107" s="123">
        <f t="shared" si="40"/>
        <v>0.38673489621726476</v>
      </c>
      <c r="P107" s="123">
        <f t="shared" si="41"/>
        <v>0.38469740378812922</v>
      </c>
      <c r="Q107" s="123">
        <f t="shared" si="42"/>
        <v>0.3734697924345296</v>
      </c>
      <c r="R107" s="122">
        <f t="shared" si="43"/>
        <v>0.55247842316752116</v>
      </c>
      <c r="S107" s="122">
        <f t="shared" si="44"/>
        <v>0.54956771969732754</v>
      </c>
      <c r="T107" s="124">
        <f t="shared" si="45"/>
        <v>8.4721946913971859E-6</v>
      </c>
      <c r="U107" s="125">
        <f t="shared" si="46"/>
        <v>1.909040250866017E-4</v>
      </c>
      <c r="V107" s="125">
        <f t="shared" si="47"/>
        <v>3.3401991676077657E-4</v>
      </c>
      <c r="W107" s="125">
        <f t="shared" si="54"/>
        <v>2.0482158449694158E-8</v>
      </c>
      <c r="X107" s="125">
        <f t="shared" si="55"/>
        <v>-3.7191849146944858</v>
      </c>
      <c r="Y107" s="125">
        <f t="shared" si="56"/>
        <v>-3.4762276365374878</v>
      </c>
      <c r="Z107" s="126">
        <f t="shared" si="57"/>
        <v>5.9028239009456883E-2</v>
      </c>
      <c r="AA107" s="9">
        <f t="shared" si="48"/>
        <v>0.4610752978046303</v>
      </c>
      <c r="AB107" s="22">
        <f t="shared" si="49"/>
        <v>1.5132471215967342</v>
      </c>
      <c r="AC107" s="10">
        <f t="shared" si="50"/>
        <v>0.12645756984503198</v>
      </c>
      <c r="AD107" s="10"/>
      <c r="AE107" s="17">
        <f t="shared" si="51"/>
        <v>3.3401991676077657E-4</v>
      </c>
      <c r="AF107" s="10"/>
      <c r="AG107" s="10"/>
      <c r="AI107" s="30">
        <f t="shared" si="52"/>
        <v>0.55247842316752116</v>
      </c>
      <c r="AJ107" s="31">
        <f t="shared" si="58"/>
        <v>0.30523240806567059</v>
      </c>
      <c r="AK107" s="31">
        <f t="shared" si="53"/>
        <v>0.54956771969732754</v>
      </c>
      <c r="AL107" s="31">
        <f t="shared" si="59"/>
        <v>0.30202467853332038</v>
      </c>
      <c r="AM107" s="31">
        <f t="shared" si="60"/>
        <v>0.30362430720214978</v>
      </c>
      <c r="AN107" s="31">
        <f t="shared" si="61"/>
        <v>0.79224394296126111</v>
      </c>
      <c r="AO107" s="31">
        <f t="shared" si="62"/>
        <v>0.62765046515880596</v>
      </c>
      <c r="AP107" s="31">
        <f t="shared" si="63"/>
        <v>0.73282073741404075</v>
      </c>
      <c r="AQ107" s="31">
        <f t="shared" si="64"/>
        <v>0.53702623318405851</v>
      </c>
      <c r="AR107" s="31">
        <f t="shared" si="65"/>
        <v>0.58057279049267863</v>
      </c>
      <c r="AS107" s="32">
        <f t="shared" si="66"/>
        <v>2.9107034701936207E-3</v>
      </c>
      <c r="AT107" s="33">
        <f t="shared" si="67"/>
        <v>5.2684473241610096E-3</v>
      </c>
      <c r="AU107" s="34">
        <f t="shared" si="68"/>
        <v>-0.24295727815699797</v>
      </c>
      <c r="AV107" s="35">
        <f t="shared" si="69"/>
        <v>6.5325409660884209E-2</v>
      </c>
      <c r="AW107" s="36">
        <f t="shared" si="70"/>
        <v>8.4721946913971859E-6</v>
      </c>
      <c r="AX107" s="36">
        <f t="shared" si="71"/>
        <v>0.30523240806567059</v>
      </c>
      <c r="AY107" s="37">
        <f t="shared" si="72"/>
        <v>5.9028239009456883E-2</v>
      </c>
      <c r="AZ107" s="37">
        <f t="shared" si="73"/>
        <v>0.62765046515880596</v>
      </c>
      <c r="BA107" s="38">
        <f t="shared" si="74"/>
        <v>1.1414523412524004E-5</v>
      </c>
      <c r="BB107" s="39">
        <f t="shared" si="75"/>
        <v>-1.1851574544243803E-3</v>
      </c>
      <c r="BC107" s="21"/>
    </row>
    <row r="108" spans="12:55" x14ac:dyDescent="0.25">
      <c r="L108" s="120">
        <v>1.86</v>
      </c>
      <c r="M108" s="121">
        <f t="shared" si="38"/>
        <v>72.443596007499067</v>
      </c>
      <c r="N108" s="122">
        <f t="shared" si="39"/>
        <v>0.72443596007499067</v>
      </c>
      <c r="O108" s="123">
        <f t="shared" si="40"/>
        <v>0.3826962745925232</v>
      </c>
      <c r="P108" s="123">
        <f t="shared" si="41"/>
        <v>0.38079059793010805</v>
      </c>
      <c r="Q108" s="123">
        <f t="shared" si="42"/>
        <v>0.36539254918504638</v>
      </c>
      <c r="R108" s="122">
        <f t="shared" si="43"/>
        <v>0.54670896370360456</v>
      </c>
      <c r="S108" s="122">
        <f t="shared" si="44"/>
        <v>0.543986568471583</v>
      </c>
      <c r="T108" s="124">
        <f t="shared" si="45"/>
        <v>7.4114357993337079E-6</v>
      </c>
      <c r="U108" s="125">
        <f t="shared" si="46"/>
        <v>1.6523255343151318E-4</v>
      </c>
      <c r="V108" s="125">
        <f t="shared" si="47"/>
        <v>2.9217068087746218E-4</v>
      </c>
      <c r="W108" s="125">
        <f t="shared" si="54"/>
        <v>1.6113288199483991E-8</v>
      </c>
      <c r="X108" s="125">
        <f t="shared" si="55"/>
        <v>-3.7819043856905834</v>
      </c>
      <c r="Y108" s="125">
        <f t="shared" si="56"/>
        <v>-3.5343633673613097</v>
      </c>
      <c r="Z108" s="126">
        <f t="shared" si="57"/>
        <v>6.1276555755493803E-2</v>
      </c>
      <c r="AA108" s="9">
        <f t="shared" si="48"/>
        <v>0.44876077817415333</v>
      </c>
      <c r="AB108" s="22">
        <f t="shared" si="49"/>
        <v>1.5152933330593616</v>
      </c>
      <c r="AC108" s="10">
        <f t="shared" si="50"/>
        <v>0.11857284106575895</v>
      </c>
      <c r="AD108" s="10"/>
      <c r="AE108" s="17">
        <f t="shared" si="51"/>
        <v>2.9217068087746218E-4</v>
      </c>
      <c r="AF108" s="10"/>
      <c r="AG108" s="10"/>
      <c r="AI108" s="30">
        <f t="shared" si="52"/>
        <v>0.54670896370360456</v>
      </c>
      <c r="AJ108" s="31">
        <f t="shared" si="58"/>
        <v>0.29889069099386922</v>
      </c>
      <c r="AK108" s="31">
        <f t="shared" si="53"/>
        <v>0.543986568471583</v>
      </c>
      <c r="AL108" s="31">
        <f t="shared" si="59"/>
        <v>0.29592138667748824</v>
      </c>
      <c r="AM108" s="31">
        <f t="shared" si="60"/>
        <v>0.29740233311777908</v>
      </c>
      <c r="AN108" s="31">
        <f t="shared" si="61"/>
        <v>0.72952447196516346</v>
      </c>
      <c r="AO108" s="31">
        <f t="shared" si="62"/>
        <v>0.53220595519605052</v>
      </c>
      <c r="AP108" s="31">
        <f t="shared" si="63"/>
        <v>0.67468500659021879</v>
      </c>
      <c r="AQ108" s="31">
        <f t="shared" si="64"/>
        <v>0.45519985811764357</v>
      </c>
      <c r="AR108" s="31">
        <f t="shared" si="65"/>
        <v>0.49219922317554221</v>
      </c>
      <c r="AS108" s="32">
        <f t="shared" si="66"/>
        <v>2.7223952320215572E-3</v>
      </c>
      <c r="AT108" s="33">
        <f t="shared" si="67"/>
        <v>4.9796059928834272E-3</v>
      </c>
      <c r="AU108" s="34">
        <f t="shared" si="68"/>
        <v>-0.24754101832927367</v>
      </c>
      <c r="AV108" s="35">
        <f t="shared" si="69"/>
        <v>6.5454065752133542E-2</v>
      </c>
      <c r="AW108" s="36">
        <f t="shared" si="70"/>
        <v>7.4114357993337079E-6</v>
      </c>
      <c r="AX108" s="36">
        <f t="shared" si="71"/>
        <v>0.29889069099386922</v>
      </c>
      <c r="AY108" s="37">
        <f t="shared" si="72"/>
        <v>6.1276555755493803E-2</v>
      </c>
      <c r="AZ108" s="37">
        <f t="shared" si="73"/>
        <v>0.53220595519605052</v>
      </c>
      <c r="BA108" s="38">
        <f t="shared" si="74"/>
        <v>1.0676059733417871E-5</v>
      </c>
      <c r="BB108" s="39">
        <f t="shared" si="75"/>
        <v>-1.2075171625818228E-3</v>
      </c>
      <c r="BC108" s="21"/>
    </row>
    <row r="109" spans="12:55" x14ac:dyDescent="0.25">
      <c r="L109" s="120">
        <v>1.88</v>
      </c>
      <c r="M109" s="121">
        <f t="shared" si="38"/>
        <v>75.857757502918361</v>
      </c>
      <c r="N109" s="122">
        <f t="shared" si="39"/>
        <v>0.75857757502918366</v>
      </c>
      <c r="O109" s="123">
        <f t="shared" si="40"/>
        <v>0.37873180219933744</v>
      </c>
      <c r="P109" s="123">
        <f t="shared" si="41"/>
        <v>0.37694165536094382</v>
      </c>
      <c r="Q109" s="123">
        <f t="shared" si="42"/>
        <v>0.35746360439867486</v>
      </c>
      <c r="R109" s="122">
        <f t="shared" si="43"/>
        <v>0.54104543171333919</v>
      </c>
      <c r="S109" s="122">
        <f t="shared" si="44"/>
        <v>0.53848807908706264</v>
      </c>
      <c r="T109" s="124">
        <f t="shared" si="45"/>
        <v>6.5400524551235333E-6</v>
      </c>
      <c r="U109" s="125">
        <f t="shared" si="46"/>
        <v>1.4296522418220717E-4</v>
      </c>
      <c r="V109" s="125">
        <f t="shared" si="47"/>
        <v>2.5545489161569925E-4</v>
      </c>
      <c r="W109" s="125">
        <f t="shared" si="54"/>
        <v>1.2653925279297651E-8</v>
      </c>
      <c r="X109" s="125">
        <f t="shared" si="55"/>
        <v>-3.8447695903845394</v>
      </c>
      <c r="Y109" s="125">
        <f t="shared" si="56"/>
        <v>-3.5926857767501033</v>
      </c>
      <c r="Z109" s="126">
        <f t="shared" si="57"/>
        <v>6.3546249096481114E-2</v>
      </c>
      <c r="AA109" s="9">
        <f t="shared" si="48"/>
        <v>0.43677515795436239</v>
      </c>
      <c r="AB109" s="22">
        <f t="shared" si="49"/>
        <v>1.5172185100482423</v>
      </c>
      <c r="AC109" s="10">
        <f t="shared" si="50"/>
        <v>0.11115449810039885</v>
      </c>
      <c r="AD109" s="10"/>
      <c r="AE109" s="17">
        <f t="shared" si="51"/>
        <v>2.5545489161569925E-4</v>
      </c>
      <c r="AF109" s="10"/>
      <c r="AG109" s="10"/>
      <c r="AI109" s="30">
        <f t="shared" si="52"/>
        <v>0.54104543171333919</v>
      </c>
      <c r="AJ109" s="31">
        <f t="shared" si="58"/>
        <v>0.29273015917787359</v>
      </c>
      <c r="AK109" s="31">
        <f t="shared" si="53"/>
        <v>0.53848807908706264</v>
      </c>
      <c r="AL109" s="31">
        <f t="shared" si="59"/>
        <v>0.28996941131887466</v>
      </c>
      <c r="AM109" s="31">
        <f t="shared" si="60"/>
        <v>0.29134651522214655</v>
      </c>
      <c r="AN109" s="31">
        <f t="shared" si="61"/>
        <v>0.6666592672712075</v>
      </c>
      <c r="AO109" s="31">
        <f t="shared" si="62"/>
        <v>0.44443457863858327</v>
      </c>
      <c r="AP109" s="31">
        <f t="shared" si="63"/>
        <v>0.61636259720142528</v>
      </c>
      <c r="AQ109" s="31">
        <f t="shared" si="64"/>
        <v>0.3799028512288864</v>
      </c>
      <c r="AR109" s="31">
        <f t="shared" si="65"/>
        <v>0.41090383742368058</v>
      </c>
      <c r="AS109" s="32">
        <f t="shared" si="66"/>
        <v>2.5573526262765434E-3</v>
      </c>
      <c r="AT109" s="33">
        <f t="shared" si="67"/>
        <v>4.7266874025312898E-3</v>
      </c>
      <c r="AU109" s="34">
        <f t="shared" si="68"/>
        <v>-0.2520838136344361</v>
      </c>
      <c r="AV109" s="35">
        <f t="shared" si="69"/>
        <v>6.5565388954614473E-2</v>
      </c>
      <c r="AW109" s="36">
        <f t="shared" si="70"/>
        <v>6.5400524551235333E-6</v>
      </c>
      <c r="AX109" s="36">
        <f t="shared" si="71"/>
        <v>0.29273015917787359</v>
      </c>
      <c r="AY109" s="37">
        <f t="shared" si="72"/>
        <v>6.3546249096481114E-2</v>
      </c>
      <c r="AZ109" s="37">
        <f t="shared" si="73"/>
        <v>0.44443457863858327</v>
      </c>
      <c r="BA109" s="38">
        <f t="shared" si="74"/>
        <v>1.0028833828535464E-5</v>
      </c>
      <c r="BB109" s="39">
        <f t="shared" si="75"/>
        <v>-1.229677139680176E-3</v>
      </c>
      <c r="BC109" s="21"/>
    </row>
    <row r="110" spans="12:55" x14ac:dyDescent="0.25">
      <c r="L110" s="120">
        <v>1.9</v>
      </c>
      <c r="M110" s="121">
        <f t="shared" si="38"/>
        <v>79.432823472428197</v>
      </c>
      <c r="N110" s="122">
        <f t="shared" si="39"/>
        <v>0.79432823472428193</v>
      </c>
      <c r="O110" s="123">
        <f t="shared" si="40"/>
        <v>0.37484123171102146</v>
      </c>
      <c r="P110" s="123">
        <f t="shared" si="41"/>
        <v>0.37315094931821202</v>
      </c>
      <c r="Q110" s="123">
        <f t="shared" si="42"/>
        <v>0.34968246342204301</v>
      </c>
      <c r="R110" s="122">
        <f t="shared" si="43"/>
        <v>0.53548747387288786</v>
      </c>
      <c r="S110" s="122">
        <f t="shared" si="44"/>
        <v>0.53307278474030295</v>
      </c>
      <c r="T110" s="124">
        <f t="shared" si="45"/>
        <v>5.8307236070236793E-6</v>
      </c>
      <c r="U110" s="125">
        <f t="shared" si="46"/>
        <v>1.2365975932095654E-4</v>
      </c>
      <c r="V110" s="125">
        <f t="shared" si="47"/>
        <v>2.2325997126746496E-4</v>
      </c>
      <c r="W110" s="125">
        <f t="shared" si="54"/>
        <v>9.9202022197893983E-9</v>
      </c>
      <c r="X110" s="125">
        <f t="shared" si="55"/>
        <v>-3.9077716031038605</v>
      </c>
      <c r="Y110" s="125">
        <f t="shared" si="56"/>
        <v>-3.6511891354865282</v>
      </c>
      <c r="Z110" s="126">
        <f t="shared" si="57"/>
        <v>6.5834562688599371E-2</v>
      </c>
      <c r="AA110" s="9">
        <f t="shared" si="48"/>
        <v>0.42510965281378399</v>
      </c>
      <c r="AB110" s="22">
        <f t="shared" si="49"/>
        <v>1.5190292241010908</v>
      </c>
      <c r="AC110" s="10">
        <f t="shared" si="50"/>
        <v>0.10417721864307604</v>
      </c>
      <c r="AD110" s="10"/>
      <c r="AE110" s="17">
        <f t="shared" si="51"/>
        <v>2.2325997126746496E-4</v>
      </c>
      <c r="AF110" s="10"/>
      <c r="AG110" s="10"/>
      <c r="AI110" s="30">
        <f t="shared" si="52"/>
        <v>0.53548747387288786</v>
      </c>
      <c r="AJ110" s="31">
        <f t="shared" si="58"/>
        <v>0.28674683467476675</v>
      </c>
      <c r="AK110" s="31">
        <f t="shared" si="53"/>
        <v>0.53307278474030295</v>
      </c>
      <c r="AL110" s="31">
        <f t="shared" si="59"/>
        <v>0.28416659383078136</v>
      </c>
      <c r="AM110" s="31">
        <f t="shared" si="60"/>
        <v>0.28545379889097056</v>
      </c>
      <c r="AN110" s="31">
        <f t="shared" si="61"/>
        <v>0.60365725455188635</v>
      </c>
      <c r="AO110" s="31">
        <f t="shared" si="62"/>
        <v>0.36440208097312093</v>
      </c>
      <c r="AP110" s="31">
        <f t="shared" si="63"/>
        <v>0.5578592384650003</v>
      </c>
      <c r="AQ110" s="31">
        <f t="shared" si="64"/>
        <v>0.31120692994075005</v>
      </c>
      <c r="AR110" s="31">
        <f t="shared" si="65"/>
        <v>0.33675577631818815</v>
      </c>
      <c r="AS110" s="32">
        <f t="shared" si="66"/>
        <v>2.4146891325849129E-3</v>
      </c>
      <c r="AT110" s="33">
        <f t="shared" si="67"/>
        <v>4.5093288833084888E-3</v>
      </c>
      <c r="AU110" s="34">
        <f t="shared" si="68"/>
        <v>-0.25658246761733228</v>
      </c>
      <c r="AV110" s="35">
        <f t="shared" si="69"/>
        <v>6.5659535325333307E-2</v>
      </c>
      <c r="AW110" s="36">
        <f t="shared" si="70"/>
        <v>5.8307236070236793E-6</v>
      </c>
      <c r="AX110" s="36">
        <f t="shared" si="71"/>
        <v>0.28674683467476675</v>
      </c>
      <c r="AY110" s="37">
        <f t="shared" si="72"/>
        <v>6.5834562688599371E-2</v>
      </c>
      <c r="AZ110" s="37">
        <f t="shared" si="73"/>
        <v>0.36440208097312093</v>
      </c>
      <c r="BA110" s="38">
        <f t="shared" si="74"/>
        <v>9.4693691473918149E-6</v>
      </c>
      <c r="BB110" s="39">
        <f t="shared" si="75"/>
        <v>-1.2516217932552795E-3</v>
      </c>
      <c r="BC110" s="21"/>
    </row>
    <row r="111" spans="12:55" x14ac:dyDescent="0.25">
      <c r="L111" s="120">
        <v>1.92</v>
      </c>
      <c r="M111" s="121">
        <f t="shared" si="38"/>
        <v>83.176377110267126</v>
      </c>
      <c r="N111" s="122">
        <f t="shared" si="39"/>
        <v>0.8317637711026713</v>
      </c>
      <c r="O111" s="123">
        <f t="shared" si="40"/>
        <v>0.3710242120240555</v>
      </c>
      <c r="P111" s="123">
        <f t="shared" si="41"/>
        <v>0.36941877754668018</v>
      </c>
      <c r="Q111" s="123">
        <f t="shared" si="42"/>
        <v>0.34204842404811098</v>
      </c>
      <c r="R111" s="122">
        <f t="shared" si="43"/>
        <v>0.53003458860579356</v>
      </c>
      <c r="S111" s="122">
        <f t="shared" si="44"/>
        <v>0.52774111078097174</v>
      </c>
      <c r="T111" s="124">
        <f t="shared" si="45"/>
        <v>5.2600405329493822E-6</v>
      </c>
      <c r="U111" s="125">
        <f t="shared" si="46"/>
        <v>1.0692961501336354E-4</v>
      </c>
      <c r="V111" s="125">
        <f t="shared" si="47"/>
        <v>1.9504379867069208E-4</v>
      </c>
      <c r="W111" s="125">
        <f t="shared" si="54"/>
        <v>7.7641093615974231E-9</v>
      </c>
      <c r="X111" s="125">
        <f t="shared" si="55"/>
        <v>-3.9709019967963282</v>
      </c>
      <c r="Y111" s="125">
        <f t="shared" si="56"/>
        <v>-3.7098678533291856</v>
      </c>
      <c r="Z111" s="126">
        <f t="shared" si="57"/>
        <v>6.8138824055624783E-2</v>
      </c>
      <c r="AA111" s="9">
        <f t="shared" si="48"/>
        <v>0.41375571303516973</v>
      </c>
      <c r="AB111" s="22">
        <f t="shared" si="49"/>
        <v>1.5207317428668314</v>
      </c>
      <c r="AC111" s="10">
        <f t="shared" si="50"/>
        <v>9.7616851371820898E-2</v>
      </c>
      <c r="AD111" s="10"/>
      <c r="AE111" s="17">
        <f t="shared" si="51"/>
        <v>1.9504379867069208E-4</v>
      </c>
      <c r="AF111" s="10"/>
      <c r="AG111" s="10"/>
      <c r="AI111" s="30">
        <f t="shared" si="52"/>
        <v>0.53003458860579356</v>
      </c>
      <c r="AJ111" s="31">
        <f t="shared" si="58"/>
        <v>0.28093666511851284</v>
      </c>
      <c r="AK111" s="31">
        <f t="shared" si="53"/>
        <v>0.52774111078097174</v>
      </c>
      <c r="AL111" s="31">
        <f t="shared" si="59"/>
        <v>0.2785106800083339</v>
      </c>
      <c r="AM111" s="31">
        <f t="shared" si="60"/>
        <v>0.27972104254315688</v>
      </c>
      <c r="AN111" s="31">
        <f t="shared" si="61"/>
        <v>0.5405268608594187</v>
      </c>
      <c r="AO111" s="31">
        <f t="shared" si="62"/>
        <v>0.29216928731053737</v>
      </c>
      <c r="AP111" s="31">
        <f t="shared" si="63"/>
        <v>0.49918052062234297</v>
      </c>
      <c r="AQ111" s="31">
        <f t="shared" si="64"/>
        <v>0.24918119216879336</v>
      </c>
      <c r="AR111" s="31">
        <f t="shared" si="65"/>
        <v>0.26982047981416535</v>
      </c>
      <c r="AS111" s="32">
        <f t="shared" si="66"/>
        <v>2.2934778248218102E-3</v>
      </c>
      <c r="AT111" s="33">
        <f t="shared" si="67"/>
        <v>4.3270342617725936E-3</v>
      </c>
      <c r="AU111" s="34">
        <f t="shared" si="68"/>
        <v>-0.2610341434671426</v>
      </c>
      <c r="AV111" s="35">
        <f t="shared" si="69"/>
        <v>6.5736737818697502E-2</v>
      </c>
      <c r="AW111" s="36">
        <f t="shared" si="70"/>
        <v>5.2600405329493822E-6</v>
      </c>
      <c r="AX111" s="36">
        <f t="shared" si="71"/>
        <v>0.28093666511851284</v>
      </c>
      <c r="AY111" s="37">
        <f t="shared" si="72"/>
        <v>6.8138824055624783E-2</v>
      </c>
      <c r="AZ111" s="37">
        <f t="shared" si="73"/>
        <v>0.29216928731053737</v>
      </c>
      <c r="BA111" s="38">
        <f t="shared" si="74"/>
        <v>8.9940306855757258E-6</v>
      </c>
      <c r="BB111" s="39">
        <f t="shared" si="75"/>
        <v>-1.2733372852055736E-3</v>
      </c>
      <c r="BC111" s="21"/>
    </row>
    <row r="112" spans="12:55" x14ac:dyDescent="0.25">
      <c r="L112" s="120">
        <v>1.94</v>
      </c>
      <c r="M112" s="121">
        <f t="shared" si="38"/>
        <v>87.096358995608071</v>
      </c>
      <c r="N112" s="122">
        <f t="shared" si="39"/>
        <v>0.8709635899560807</v>
      </c>
      <c r="O112" s="123">
        <f t="shared" si="40"/>
        <v>0.3672802978834524</v>
      </c>
      <c r="P112" s="123">
        <f t="shared" si="41"/>
        <v>0.3657453655278512</v>
      </c>
      <c r="Q112" s="123">
        <f t="shared" si="42"/>
        <v>0.33456059576690478</v>
      </c>
      <c r="R112" s="122">
        <f t="shared" si="43"/>
        <v>0.52468613983350343</v>
      </c>
      <c r="S112" s="122">
        <f t="shared" si="44"/>
        <v>0.52249337932550177</v>
      </c>
      <c r="T112" s="124">
        <f t="shared" si="45"/>
        <v>4.8081986454516829E-6</v>
      </c>
      <c r="U112" s="125">
        <f t="shared" si="46"/>
        <v>9.2437284492725435E-5</v>
      </c>
      <c r="V112" s="125">
        <f t="shared" si="47"/>
        <v>1.7032701007089506E-4</v>
      </c>
      <c r="W112" s="125">
        <f t="shared" si="54"/>
        <v>6.0668093506425707E-9</v>
      </c>
      <c r="X112" s="125">
        <f t="shared" si="55"/>
        <v>-4.0341528211672593</v>
      </c>
      <c r="Y112" s="125">
        <f t="shared" si="56"/>
        <v>-3.7687164771424357</v>
      </c>
      <c r="Z112" s="126">
        <f t="shared" si="57"/>
        <v>7.0456452729264471E-2</v>
      </c>
      <c r="AA112" s="9">
        <f t="shared" si="48"/>
        <v>0.40270501724935392</v>
      </c>
      <c r="AB112" s="22">
        <f t="shared" si="49"/>
        <v>1.522332039279821</v>
      </c>
      <c r="AC112" s="10">
        <f t="shared" si="50"/>
        <v>9.145038059725874E-2</v>
      </c>
      <c r="AD112" s="10"/>
      <c r="AE112" s="17">
        <f t="shared" si="51"/>
        <v>1.7032701007089506E-4</v>
      </c>
      <c r="AF112" s="10"/>
      <c r="AG112" s="10"/>
      <c r="AI112" s="30">
        <f t="shared" si="52"/>
        <v>0.52468613983350343</v>
      </c>
      <c r="AJ112" s="31">
        <f t="shared" si="58"/>
        <v>0.27529554533338274</v>
      </c>
      <c r="AK112" s="31">
        <f t="shared" si="53"/>
        <v>0.52249337932550177</v>
      </c>
      <c r="AL112" s="31">
        <f t="shared" si="59"/>
        <v>0.2729993314389827</v>
      </c>
      <c r="AM112" s="31">
        <f t="shared" si="60"/>
        <v>0.27414503428685999</v>
      </c>
      <c r="AN112" s="31">
        <f t="shared" si="61"/>
        <v>0.4772760364884876</v>
      </c>
      <c r="AO112" s="31">
        <f t="shared" si="62"/>
        <v>0.22779241500616015</v>
      </c>
      <c r="AP112" s="31">
        <f t="shared" si="63"/>
        <v>0.44033189680909279</v>
      </c>
      <c r="AQ112" s="31">
        <f t="shared" si="64"/>
        <v>0.19389217934749353</v>
      </c>
      <c r="AR112" s="31">
        <f t="shared" si="65"/>
        <v>0.21015986244850152</v>
      </c>
      <c r="AS112" s="32">
        <f t="shared" si="66"/>
        <v>2.1927605080016566E-3</v>
      </c>
      <c r="AT112" s="33">
        <f t="shared" si="67"/>
        <v>4.179185119503017E-3</v>
      </c>
      <c r="AU112" s="34">
        <f t="shared" si="68"/>
        <v>-0.26543634402482352</v>
      </c>
      <c r="AV112" s="35">
        <f t="shared" si="69"/>
        <v>6.5797295192208657E-2</v>
      </c>
      <c r="AW112" s="36">
        <f t="shared" si="70"/>
        <v>4.8081986454516829E-6</v>
      </c>
      <c r="AX112" s="36">
        <f t="shared" si="71"/>
        <v>0.27529554533338274</v>
      </c>
      <c r="AY112" s="37">
        <f t="shared" si="72"/>
        <v>7.0456452729264471E-2</v>
      </c>
      <c r="AZ112" s="37">
        <f t="shared" si="73"/>
        <v>0.22779241500616015</v>
      </c>
      <c r="BA112" s="38">
        <f t="shared" si="74"/>
        <v>8.5990608156927715E-6</v>
      </c>
      <c r="BB112" s="39">
        <f t="shared" si="75"/>
        <v>-1.2948114342674318E-3</v>
      </c>
      <c r="BC112" s="21"/>
    </row>
    <row r="113" spans="12:55" x14ac:dyDescent="0.25">
      <c r="L113" s="120">
        <v>1.96</v>
      </c>
      <c r="M113" s="121">
        <f t="shared" si="38"/>
        <v>91.201083935590972</v>
      </c>
      <c r="N113" s="122">
        <f t="shared" si="39"/>
        <v>0.91201083935590976</v>
      </c>
      <c r="O113" s="123">
        <f t="shared" si="40"/>
        <v>0.36360895895983031</v>
      </c>
      <c r="P113" s="123">
        <f t="shared" si="41"/>
        <v>0.36213086968613284</v>
      </c>
      <c r="Q113" s="123">
        <f t="shared" si="42"/>
        <v>0.32721791791966071</v>
      </c>
      <c r="R113" s="122">
        <f t="shared" si="43"/>
        <v>0.51944136994261481</v>
      </c>
      <c r="S113" s="122">
        <f t="shared" si="44"/>
        <v>0.51732981383733267</v>
      </c>
      <c r="T113" s="124">
        <f t="shared" si="45"/>
        <v>4.458669185754241E-6</v>
      </c>
      <c r="U113" s="125">
        <f t="shared" si="46"/>
        <v>7.9888344038858239E-5</v>
      </c>
      <c r="V113" s="125">
        <f t="shared" si="47"/>
        <v>1.4868607974646069E-4</v>
      </c>
      <c r="W113" s="125">
        <f t="shared" si="54"/>
        <v>4.7331284384931175E-9</v>
      </c>
      <c r="X113" s="125">
        <f t="shared" si="55"/>
        <v>-4.0975165809973575</v>
      </c>
      <c r="Y113" s="125">
        <f t="shared" si="56"/>
        <v>-3.8277296889917287</v>
      </c>
      <c r="Z113" s="126">
        <f t="shared" si="57"/>
        <v>7.2784967098056805E-2</v>
      </c>
      <c r="AA113" s="9">
        <f t="shared" si="48"/>
        <v>0.39194946633647482</v>
      </c>
      <c r="AB113" s="22">
        <f t="shared" si="49"/>
        <v>1.5238358009490711</v>
      </c>
      <c r="AC113" s="10">
        <f t="shared" si="50"/>
        <v>8.5655890082832711E-2</v>
      </c>
      <c r="AD113" s="10"/>
      <c r="AE113" s="17">
        <f t="shared" si="51"/>
        <v>1.4868607974646069E-4</v>
      </c>
      <c r="AF113" s="10"/>
      <c r="AG113" s="10"/>
      <c r="AI113" s="30">
        <f t="shared" si="52"/>
        <v>0.51944136994261481</v>
      </c>
      <c r="AJ113" s="31">
        <f t="shared" si="58"/>
        <v>0.26981933680786041</v>
      </c>
      <c r="AK113" s="31">
        <f t="shared" si="53"/>
        <v>0.51732981383733267</v>
      </c>
      <c r="AL113" s="31">
        <f t="shared" si="59"/>
        <v>0.26763013628496929</v>
      </c>
      <c r="AM113" s="31">
        <f t="shared" si="60"/>
        <v>0.26872250721182195</v>
      </c>
      <c r="AN113" s="31">
        <f t="shared" si="61"/>
        <v>0.41391227665838937</v>
      </c>
      <c r="AO113" s="31">
        <f t="shared" si="62"/>
        <v>0.17132337276853105</v>
      </c>
      <c r="AP113" s="31">
        <f t="shared" si="63"/>
        <v>0.38131868495979981</v>
      </c>
      <c r="AQ113" s="31">
        <f t="shared" si="64"/>
        <v>0.14540393949947106</v>
      </c>
      <c r="AR113" s="31">
        <f t="shared" si="65"/>
        <v>0.15783248502409389</v>
      </c>
      <c r="AS113" s="32">
        <f t="shared" si="66"/>
        <v>2.1115561052821308E-3</v>
      </c>
      <c r="AT113" s="33">
        <f t="shared" si="67"/>
        <v>4.0650518566039597E-3</v>
      </c>
      <c r="AU113" s="34">
        <f t="shared" si="68"/>
        <v>-0.26978689200562878</v>
      </c>
      <c r="AV113" s="35">
        <f t="shared" si="69"/>
        <v>6.584156199801422E-2</v>
      </c>
      <c r="AW113" s="36">
        <f t="shared" si="70"/>
        <v>4.458669185754241E-6</v>
      </c>
      <c r="AX113" s="36">
        <f t="shared" si="71"/>
        <v>0.26981933680786041</v>
      </c>
      <c r="AY113" s="37">
        <f t="shared" si="72"/>
        <v>7.2784967098056805E-2</v>
      </c>
      <c r="AZ113" s="37">
        <f t="shared" si="73"/>
        <v>0.17132337276853105</v>
      </c>
      <c r="BA113" s="38">
        <f t="shared" si="74"/>
        <v>8.280612177576984E-6</v>
      </c>
      <c r="BB113" s="39">
        <f t="shared" si="75"/>
        <v>-1.3160336195396525E-3</v>
      </c>
      <c r="BC113" s="21"/>
    </row>
    <row r="114" spans="12:55" x14ac:dyDescent="0.25">
      <c r="L114" s="120">
        <v>1.98</v>
      </c>
      <c r="M114" s="121">
        <f t="shared" si="38"/>
        <v>95.499258602143655</v>
      </c>
      <c r="N114" s="122">
        <f t="shared" si="39"/>
        <v>0.95499258602143655</v>
      </c>
      <c r="O114" s="123">
        <f t="shared" si="40"/>
        <v>0.36000958838141617</v>
      </c>
      <c r="P114" s="123">
        <f t="shared" si="41"/>
        <v>0.35857538056314775</v>
      </c>
      <c r="Q114" s="123">
        <f t="shared" si="42"/>
        <v>0.32001917676283242</v>
      </c>
      <c r="R114" s="122">
        <f t="shared" si="43"/>
        <v>0.51429941197345175</v>
      </c>
      <c r="S114" s="122">
        <f t="shared" si="44"/>
        <v>0.51225054366163969</v>
      </c>
      <c r="T114" s="124">
        <f t="shared" si="45"/>
        <v>4.1978613591475915E-6</v>
      </c>
      <c r="U114" s="125">
        <f t="shared" si="46"/>
        <v>6.9026171356301909E-5</v>
      </c>
      <c r="V114" s="125">
        <f t="shared" si="47"/>
        <v>1.2974711080127101E-4</v>
      </c>
      <c r="W114" s="125">
        <f t="shared" si="54"/>
        <v>3.6870324870796041E-9</v>
      </c>
      <c r="X114" s="125">
        <f t="shared" si="55"/>
        <v>-4.1609862147609649</v>
      </c>
      <c r="Y114" s="125">
        <f t="shared" si="56"/>
        <v>-3.8869023042081019</v>
      </c>
      <c r="Z114" s="126">
        <f t="shared" si="57"/>
        <v>7.5121990023949786E-2</v>
      </c>
      <c r="AA114" s="9">
        <f t="shared" si="48"/>
        <v>0.38148117749008204</v>
      </c>
      <c r="AB114" s="22">
        <f t="shared" si="49"/>
        <v>1.5252484396957626</v>
      </c>
      <c r="AC114" s="10">
        <f t="shared" si="50"/>
        <v>8.0212526293611822E-2</v>
      </c>
      <c r="AD114" s="10"/>
      <c r="AE114" s="17">
        <f t="shared" si="51"/>
        <v>1.2974711080127101E-4</v>
      </c>
      <c r="AF114" s="10"/>
      <c r="AG114" s="10"/>
      <c r="AI114" s="30">
        <f t="shared" si="52"/>
        <v>0.51429941197345175</v>
      </c>
      <c r="AJ114" s="31">
        <f t="shared" si="58"/>
        <v>0.26450388515623824</v>
      </c>
      <c r="AK114" s="31">
        <f t="shared" si="53"/>
        <v>0.51225054366163969</v>
      </c>
      <c r="AL114" s="31">
        <f t="shared" si="59"/>
        <v>0.26240061948164545</v>
      </c>
      <c r="AM114" s="31">
        <f t="shared" si="60"/>
        <v>0.26345015338826228</v>
      </c>
      <c r="AN114" s="31">
        <f t="shared" si="61"/>
        <v>0.350442642894782</v>
      </c>
      <c r="AO114" s="31">
        <f t="shared" si="62"/>
        <v>0.1228100459590797</v>
      </c>
      <c r="AP114" s="31">
        <f t="shared" si="63"/>
        <v>0.32214606974342663</v>
      </c>
      <c r="AQ114" s="31">
        <f t="shared" si="64"/>
        <v>0.1037780902511367</v>
      </c>
      <c r="AR114" s="31">
        <f t="shared" si="65"/>
        <v>0.1128937200790532</v>
      </c>
      <c r="AS114" s="32">
        <f t="shared" si="66"/>
        <v>2.0488683118120576E-3</v>
      </c>
      <c r="AT114" s="33">
        <f t="shared" si="67"/>
        <v>3.9838045000872386E-3</v>
      </c>
      <c r="AU114" s="34">
        <f t="shared" si="68"/>
        <v>-0.27408391055286296</v>
      </c>
      <c r="AV114" s="35">
        <f t="shared" si="69"/>
        <v>6.5869939578400691E-2</v>
      </c>
      <c r="AW114" s="36">
        <f t="shared" si="70"/>
        <v>4.1978613591475915E-6</v>
      </c>
      <c r="AX114" s="36">
        <f t="shared" si="71"/>
        <v>0.26450388515623824</v>
      </c>
      <c r="AY114" s="37">
        <f t="shared" si="72"/>
        <v>7.5121990023949786E-2</v>
      </c>
      <c r="AZ114" s="37">
        <f t="shared" si="73"/>
        <v>0.1228100459590797</v>
      </c>
      <c r="BA114" s="38">
        <f t="shared" si="74"/>
        <v>8.0347776933806185E-6</v>
      </c>
      <c r="BB114" s="39">
        <f t="shared" si="75"/>
        <v>-1.3369946856237218E-3</v>
      </c>
      <c r="BC114" s="21"/>
    </row>
    <row r="115" spans="12:55" x14ac:dyDescent="0.25">
      <c r="L115" s="120">
        <v>2</v>
      </c>
      <c r="M115" s="121">
        <f t="shared" si="38"/>
        <v>100</v>
      </c>
      <c r="N115" s="122">
        <f t="shared" si="39"/>
        <v>1</v>
      </c>
      <c r="O115" s="123">
        <f t="shared" si="40"/>
        <v>0.35648151072918588</v>
      </c>
      <c r="P115" s="123">
        <f t="shared" si="41"/>
        <v>0.35507892595253099</v>
      </c>
      <c r="Q115" s="123">
        <f t="shared" si="42"/>
        <v>0.31296302145837179</v>
      </c>
      <c r="R115" s="122">
        <f t="shared" si="43"/>
        <v>0.50925930104169415</v>
      </c>
      <c r="S115" s="122">
        <f t="shared" si="44"/>
        <v>0.50725560850361573</v>
      </c>
      <c r="T115" s="124">
        <f t="shared" si="45"/>
        <v>4.0147837871511266E-6</v>
      </c>
      <c r="U115" s="125">
        <f t="shared" si="46"/>
        <v>5.9627270065273642E-5</v>
      </c>
      <c r="V115" s="125">
        <f t="shared" si="47"/>
        <v>1.1318027128533339E-4</v>
      </c>
      <c r="W115" s="125">
        <f t="shared" si="54"/>
        <v>2.8679239396757207E-9</v>
      </c>
      <c r="X115" s="125">
        <f t="shared" si="55"/>
        <v>-4.2245550736448267</v>
      </c>
      <c r="Y115" s="125">
        <f t="shared" si="56"/>
        <v>-3.9462292694254115</v>
      </c>
      <c r="Z115" s="126">
        <f t="shared" si="57"/>
        <v>7.7465253294384251E-2</v>
      </c>
      <c r="AA115" s="9">
        <f t="shared" si="48"/>
        <v>0.37129247843978208</v>
      </c>
      <c r="AB115" s="22">
        <f t="shared" si="49"/>
        <v>1.526575101179062</v>
      </c>
      <c r="AC115" s="10">
        <f t="shared" si="50"/>
        <v>7.5100461304838662E-2</v>
      </c>
      <c r="AD115" s="10"/>
      <c r="AE115" s="17">
        <f t="shared" si="51"/>
        <v>1.1318027128533339E-4</v>
      </c>
      <c r="AF115" s="10"/>
      <c r="AG115" s="10"/>
      <c r="AI115" s="30">
        <f t="shared" si="52"/>
        <v>0.50925930104169415</v>
      </c>
      <c r="AJ115" s="31">
        <f t="shared" si="58"/>
        <v>0.25934503569747486</v>
      </c>
      <c r="AK115" s="31">
        <f t="shared" si="53"/>
        <v>0.50725560850361573</v>
      </c>
      <c r="AL115" s="31">
        <f t="shared" si="59"/>
        <v>0.25730825235837346</v>
      </c>
      <c r="AM115" s="31">
        <f t="shared" si="60"/>
        <v>0.25832463663603061</v>
      </c>
      <c r="AN115" s="31">
        <f t="shared" si="61"/>
        <v>0.28687378401092012</v>
      </c>
      <c r="AO115" s="31">
        <f t="shared" si="62"/>
        <v>8.2296567952744051E-2</v>
      </c>
      <c r="AP115" s="31">
        <f t="shared" si="63"/>
        <v>0.26281910452611701</v>
      </c>
      <c r="AQ115" s="31">
        <f t="shared" si="64"/>
        <v>6.9073881703910017E-2</v>
      </c>
      <c r="AR115" s="31">
        <f t="shared" si="65"/>
        <v>7.539591102576873E-2</v>
      </c>
      <c r="AS115" s="32">
        <f t="shared" si="66"/>
        <v>2.0036925380784165E-3</v>
      </c>
      <c r="AT115" s="33">
        <f t="shared" si="67"/>
        <v>3.9345232065076605E-3</v>
      </c>
      <c r="AU115" s="34">
        <f t="shared" si="68"/>
        <v>-0.27832580421941522</v>
      </c>
      <c r="AV115" s="35">
        <f t="shared" si="69"/>
        <v>6.5882867986683288E-2</v>
      </c>
      <c r="AW115" s="36">
        <f t="shared" si="70"/>
        <v>4.0147837871511266E-6</v>
      </c>
      <c r="AX115" s="36">
        <f t="shared" si="71"/>
        <v>0.25934503569747486</v>
      </c>
      <c r="AY115" s="37">
        <f t="shared" si="72"/>
        <v>7.7465253294384251E-2</v>
      </c>
      <c r="AZ115" s="37">
        <f t="shared" si="73"/>
        <v>8.2296567952744051E-2</v>
      </c>
      <c r="BA115" s="38">
        <f t="shared" si="74"/>
        <v>7.8576177963859477E-6</v>
      </c>
      <c r="BB115" s="39">
        <f t="shared" si="75"/>
        <v>-1.3576868498508059E-3</v>
      </c>
      <c r="BC115" s="21"/>
    </row>
    <row r="116" spans="12:55" x14ac:dyDescent="0.25">
      <c r="L116" s="120">
        <v>2.02</v>
      </c>
      <c r="M116" s="121">
        <f t="shared" si="38"/>
        <v>104.71285480508998</v>
      </c>
      <c r="N116" s="122">
        <f t="shared" si="39"/>
        <v>1.0471285480508998</v>
      </c>
      <c r="O116" s="123">
        <f t="shared" si="40"/>
        <v>0.353023989507391</v>
      </c>
      <c r="P116" s="123">
        <f t="shared" si="41"/>
        <v>0.35164147398834944</v>
      </c>
      <c r="Q116" s="123">
        <f t="shared" si="42"/>
        <v>0.30604797901478209</v>
      </c>
      <c r="R116" s="122">
        <f t="shared" si="43"/>
        <v>0.50431998501055864</v>
      </c>
      <c r="S116" s="122">
        <f t="shared" si="44"/>
        <v>0.50234496284049923</v>
      </c>
      <c r="T116" s="124">
        <f t="shared" si="45"/>
        <v>3.900712572226157E-6</v>
      </c>
      <c r="U116" s="125">
        <f t="shared" si="46"/>
        <v>5.1497138657693256E-5</v>
      </c>
      <c r="V116" s="125">
        <f t="shared" si="47"/>
        <v>9.8694815476521434E-5</v>
      </c>
      <c r="W116" s="125">
        <f t="shared" si="54"/>
        <v>2.2276206970945509E-9</v>
      </c>
      <c r="X116" s="125">
        <f t="shared" si="55"/>
        <v>-4.2882169010500171</v>
      </c>
      <c r="Y116" s="125">
        <f t="shared" si="56"/>
        <v>-4.0057056605935495</v>
      </c>
      <c r="Z116" s="126">
        <f t="shared" si="57"/>
        <v>7.9812600984252052E-2</v>
      </c>
      <c r="AA116" s="9">
        <f t="shared" si="48"/>
        <v>0.36137590182818402</v>
      </c>
      <c r="AB116" s="22">
        <f t="shared" si="49"/>
        <v>1.5278206745565535</v>
      </c>
      <c r="AC116" s="10">
        <f t="shared" si="50"/>
        <v>7.0300855577094146E-2</v>
      </c>
      <c r="AD116" s="10"/>
      <c r="AE116" s="17">
        <f t="shared" si="51"/>
        <v>9.8694815476521434E-5</v>
      </c>
      <c r="AF116" s="10"/>
      <c r="AG116" s="10"/>
      <c r="AI116" s="30">
        <f t="shared" si="52"/>
        <v>0.50431998501055864</v>
      </c>
      <c r="AJ116" s="31">
        <f t="shared" si="58"/>
        <v>0.2543386472810501</v>
      </c>
      <c r="AK116" s="31">
        <f t="shared" si="53"/>
        <v>0.50234496284049923</v>
      </c>
      <c r="AL116" s="31">
        <f t="shared" si="59"/>
        <v>0.25235046169122255</v>
      </c>
      <c r="AM116" s="31">
        <f t="shared" si="60"/>
        <v>0.25334260412985021</v>
      </c>
      <c r="AN116" s="31">
        <f t="shared" si="61"/>
        <v>0.22321195660572979</v>
      </c>
      <c r="AO116" s="31">
        <f t="shared" si="62"/>
        <v>4.9823577571758197E-2</v>
      </c>
      <c r="AP116" s="31">
        <f t="shared" si="63"/>
        <v>0.20334271335797904</v>
      </c>
      <c r="AQ116" s="31">
        <f t="shared" si="64"/>
        <v>4.1348259075785231E-2</v>
      </c>
      <c r="AR116" s="31">
        <f t="shared" si="65"/>
        <v>4.5388524910152571E-2</v>
      </c>
      <c r="AS116" s="32">
        <f t="shared" si="66"/>
        <v>1.9750221700594039E-3</v>
      </c>
      <c r="AT116" s="33">
        <f t="shared" si="67"/>
        <v>3.9162084168011986E-3</v>
      </c>
      <c r="AU116" s="34">
        <f t="shared" si="68"/>
        <v>-0.28251124045646758</v>
      </c>
      <c r="AV116" s="35">
        <f t="shared" si="69"/>
        <v>6.5880818758792634E-2</v>
      </c>
      <c r="AW116" s="36">
        <f t="shared" si="70"/>
        <v>3.900712572226157E-6</v>
      </c>
      <c r="AX116" s="36">
        <f t="shared" si="71"/>
        <v>0.2543386472810501</v>
      </c>
      <c r="AY116" s="37">
        <f t="shared" si="72"/>
        <v>7.9812600984252052E-2</v>
      </c>
      <c r="AZ116" s="37">
        <f t="shared" si="73"/>
        <v>4.9823577571758197E-2</v>
      </c>
      <c r="BA116" s="38">
        <f t="shared" si="74"/>
        <v>7.745184980625113E-6</v>
      </c>
      <c r="BB116" s="39">
        <f t="shared" si="75"/>
        <v>-1.3781036119827686E-3</v>
      </c>
      <c r="BC116" s="21"/>
    </row>
    <row r="117" spans="12:55" x14ac:dyDescent="0.25">
      <c r="L117" s="120">
        <v>2.04</v>
      </c>
      <c r="M117" s="121">
        <f t="shared" si="38"/>
        <v>109.64781961431861</v>
      </c>
      <c r="N117" s="122">
        <f t="shared" si="39"/>
        <v>1.096478196143186</v>
      </c>
      <c r="O117" s="123">
        <f t="shared" si="40"/>
        <v>0.34963623410494338</v>
      </c>
      <c r="P117" s="123">
        <f t="shared" si="41"/>
        <v>0.3482629361810311</v>
      </c>
      <c r="Q117" s="123">
        <f t="shared" si="42"/>
        <v>0.29927246820988679</v>
      </c>
      <c r="R117" s="122">
        <f t="shared" si="43"/>
        <v>0.49948033443563344</v>
      </c>
      <c r="S117" s="122">
        <f t="shared" si="44"/>
        <v>0.49751848025861589</v>
      </c>
      <c r="T117" s="124">
        <f t="shared" si="45"/>
        <v>3.8488718118812175E-6</v>
      </c>
      <c r="U117" s="125">
        <f t="shared" si="46"/>
        <v>4.4466626990745073E-5</v>
      </c>
      <c r="V117" s="125">
        <f t="shared" si="47"/>
        <v>8.6034634696592372E-5</v>
      </c>
      <c r="W117" s="125">
        <f t="shared" si="54"/>
        <v>1.7278992646333805E-9</v>
      </c>
      <c r="X117" s="125">
        <f t="shared" si="55"/>
        <v>-4.3519658126438134</v>
      </c>
      <c r="Y117" s="125">
        <f t="shared" si="56"/>
        <v>-4.0653266809707427</v>
      </c>
      <c r="Z117" s="126">
        <f t="shared" si="57"/>
        <v>8.2161991806291995E-2</v>
      </c>
      <c r="AA117" s="9">
        <f t="shared" si="48"/>
        <v>0.35172417973803166</v>
      </c>
      <c r="AB117" s="22">
        <f t="shared" si="49"/>
        <v>1.5289898021314947</v>
      </c>
      <c r="AC117" s="10">
        <f t="shared" si="50"/>
        <v>6.5795820782232589E-2</v>
      </c>
      <c r="AD117" s="10"/>
      <c r="AE117" s="17">
        <f t="shared" si="51"/>
        <v>8.6034634696592372E-5</v>
      </c>
      <c r="AF117" s="10"/>
      <c r="AG117" s="10"/>
      <c r="AI117" s="30">
        <f t="shared" si="52"/>
        <v>0.49948033443563344</v>
      </c>
      <c r="AJ117" s="31">
        <f t="shared" si="58"/>
        <v>0.24948060448793224</v>
      </c>
      <c r="AK117" s="31">
        <f t="shared" si="53"/>
        <v>0.49751848025861589</v>
      </c>
      <c r="AL117" s="31">
        <f t="shared" si="59"/>
        <v>0.24752463819884277</v>
      </c>
      <c r="AM117" s="31">
        <f t="shared" si="60"/>
        <v>0.24850069690748156</v>
      </c>
      <c r="AN117" s="31">
        <f t="shared" si="61"/>
        <v>0.15946304501193342</v>
      </c>
      <c r="AO117" s="31">
        <f t="shared" si="62"/>
        <v>2.5428462724477904E-2</v>
      </c>
      <c r="AP117" s="31">
        <f t="shared" si="63"/>
        <v>0.14372169298078585</v>
      </c>
      <c r="AQ117" s="31">
        <f t="shared" si="64"/>
        <v>2.0655925033263269E-2</v>
      </c>
      <c r="AR117" s="31">
        <f t="shared" si="65"/>
        <v>2.2918298796986331E-2</v>
      </c>
      <c r="AS117" s="32">
        <f t="shared" si="66"/>
        <v>1.9618541770175524E-3</v>
      </c>
      <c r="AT117" s="33">
        <f t="shared" si="67"/>
        <v>3.9277906291030774E-3</v>
      </c>
      <c r="AU117" s="34">
        <f t="shared" si="68"/>
        <v>-0.28663913167307076</v>
      </c>
      <c r="AV117" s="35">
        <f t="shared" si="69"/>
        <v>6.5864288464834664E-2</v>
      </c>
      <c r="AW117" s="36">
        <f t="shared" si="70"/>
        <v>3.8488718118812175E-6</v>
      </c>
      <c r="AX117" s="36">
        <f t="shared" si="71"/>
        <v>0.24948060448793224</v>
      </c>
      <c r="AY117" s="37">
        <f t="shared" si="72"/>
        <v>8.2161991806291995E-2</v>
      </c>
      <c r="AZ117" s="37">
        <f t="shared" si="73"/>
        <v>2.5428462724477904E-2</v>
      </c>
      <c r="BA117" s="38">
        <f t="shared" si="74"/>
        <v>7.6935457922256955E-6</v>
      </c>
      <c r="BB117" s="39">
        <f t="shared" si="75"/>
        <v>-1.3982396666979062E-3</v>
      </c>
      <c r="BC117" s="21"/>
    </row>
    <row r="118" spans="12:55" x14ac:dyDescent="0.25">
      <c r="L118" s="120">
        <v>2.06</v>
      </c>
      <c r="M118" s="121">
        <f t="shared" si="38"/>
        <v>114.81536214968835</v>
      </c>
      <c r="N118" s="122">
        <f t="shared" si="39"/>
        <v>1.1481536214968835</v>
      </c>
      <c r="O118" s="123">
        <f t="shared" si="40"/>
        <v>0.3463174062656238</v>
      </c>
      <c r="P118" s="123">
        <f t="shared" si="41"/>
        <v>0.34494317039539613</v>
      </c>
      <c r="Q118" s="123">
        <f t="shared" si="42"/>
        <v>0.29263481253124762</v>
      </c>
      <c r="R118" s="122">
        <f t="shared" si="43"/>
        <v>0.49473915180803402</v>
      </c>
      <c r="S118" s="122">
        <f t="shared" si="44"/>
        <v>0.49277595770770877</v>
      </c>
      <c r="T118" s="124">
        <f t="shared" si="45"/>
        <v>3.8541310755518659E-6</v>
      </c>
      <c r="U118" s="125">
        <f t="shared" si="46"/>
        <v>3.8388728075880183E-5</v>
      </c>
      <c r="V118" s="125">
        <f t="shared" si="47"/>
        <v>7.4974286406151065E-5</v>
      </c>
      <c r="W118" s="125">
        <f t="shared" si="54"/>
        <v>1.3385030783376531E-9</v>
      </c>
      <c r="X118" s="125">
        <f t="shared" si="55"/>
        <v>-4.4157962770145991</v>
      </c>
      <c r="Y118" s="125">
        <f t="shared" si="56"/>
        <v>-4.1250876590975549</v>
      </c>
      <c r="Z118" s="126">
        <f t="shared" si="57"/>
        <v>8.4511500531237974E-2</v>
      </c>
      <c r="AA118" s="9">
        <f t="shared" si="48"/>
        <v>0.34233023836550464</v>
      </c>
      <c r="AB118" s="22">
        <f t="shared" si="49"/>
        <v>1.5300868889445962</v>
      </c>
      <c r="AC118" s="10">
        <f t="shared" si="50"/>
        <v>6.1568382843088638E-2</v>
      </c>
      <c r="AD118" s="10"/>
      <c r="AE118" s="17">
        <f t="shared" si="51"/>
        <v>7.4974286406151065E-5</v>
      </c>
      <c r="AF118" s="10"/>
      <c r="AG118" s="10"/>
      <c r="AI118" s="30">
        <f t="shared" si="52"/>
        <v>0.49473915180803402</v>
      </c>
      <c r="AJ118" s="31">
        <f t="shared" si="58"/>
        <v>0.24476682833173294</v>
      </c>
      <c r="AK118" s="31">
        <f t="shared" si="53"/>
        <v>0.49277595770770877</v>
      </c>
      <c r="AL118" s="31">
        <f t="shared" si="59"/>
        <v>0.24282814449474957</v>
      </c>
      <c r="AM118" s="31">
        <f t="shared" si="60"/>
        <v>0.24379555934770347</v>
      </c>
      <c r="AN118" s="31">
        <f t="shared" si="61"/>
        <v>9.5632580641147769E-2</v>
      </c>
      <c r="AO118" s="31">
        <f t="shared" si="62"/>
        <v>9.1455904800856313E-3</v>
      </c>
      <c r="AP118" s="31">
        <f t="shared" si="63"/>
        <v>8.3960714853973606E-2</v>
      </c>
      <c r="AQ118" s="31">
        <f t="shared" si="64"/>
        <v>7.049401638790264E-3</v>
      </c>
      <c r="AR118" s="31">
        <f t="shared" si="65"/>
        <v>8.029379833961044E-3</v>
      </c>
      <c r="AS118" s="32">
        <f t="shared" si="66"/>
        <v>1.9631941003252495E-3</v>
      </c>
      <c r="AT118" s="33">
        <f t="shared" si="67"/>
        <v>3.9681397624398993E-3</v>
      </c>
      <c r="AU118" s="34">
        <f t="shared" si="68"/>
        <v>-0.29070861791704417</v>
      </c>
      <c r="AV118" s="35">
        <f t="shared" si="69"/>
        <v>6.5833792974159672E-2</v>
      </c>
      <c r="AW118" s="36">
        <f t="shared" si="70"/>
        <v>3.8541310755518659E-6</v>
      </c>
      <c r="AX118" s="36">
        <f t="shared" si="71"/>
        <v>0.24476682833173294</v>
      </c>
      <c r="AY118" s="37">
        <f t="shared" si="72"/>
        <v>8.4511500531237974E-2</v>
      </c>
      <c r="AZ118" s="37">
        <f t="shared" si="73"/>
        <v>9.1455904800856313E-3</v>
      </c>
      <c r="BA118" s="38">
        <f t="shared" si="74"/>
        <v>7.6988003934323518E-6</v>
      </c>
      <c r="BB118" s="39">
        <f t="shared" si="75"/>
        <v>-1.4180908191075326E-3</v>
      </c>
      <c r="BC118" s="21"/>
    </row>
    <row r="119" spans="12:55" x14ac:dyDescent="0.25">
      <c r="L119" s="120">
        <v>2.08</v>
      </c>
      <c r="M119" s="121">
        <f t="shared" si="38"/>
        <v>120.22644346174135</v>
      </c>
      <c r="N119" s="122">
        <f t="shared" si="39"/>
        <v>1.2022644346174136</v>
      </c>
      <c r="O119" s="123">
        <f t="shared" si="40"/>
        <v>0.34306662608694516</v>
      </c>
      <c r="P119" s="123">
        <f t="shared" si="41"/>
        <v>0.3416819837660523</v>
      </c>
      <c r="Q119" s="123">
        <f t="shared" si="42"/>
        <v>0.2861332521738903</v>
      </c>
      <c r="R119" s="122">
        <f t="shared" si="43"/>
        <v>0.49009518012420739</v>
      </c>
      <c r="S119" s="122">
        <f t="shared" si="44"/>
        <v>0.48811711966578902</v>
      </c>
      <c r="T119" s="124">
        <f t="shared" si="45"/>
        <v>3.9127231771582625E-6</v>
      </c>
      <c r="U119" s="125">
        <f t="shared" si="46"/>
        <v>3.3135757484748537E-5</v>
      </c>
      <c r="V119" s="125">
        <f t="shared" si="47"/>
        <v>6.5315454499183915E-5</v>
      </c>
      <c r="W119" s="125">
        <f t="shared" si="54"/>
        <v>1.0355328999408611E-9</v>
      </c>
      <c r="X119" s="125">
        <f t="shared" si="55"/>
        <v>-4.4797030969700851</v>
      </c>
      <c r="Y119" s="125">
        <f t="shared" si="56"/>
        <v>-4.1849840467555106</v>
      </c>
      <c r="Z119" s="126">
        <f t="shared" si="57"/>
        <v>8.6859318559380852E-2</v>
      </c>
      <c r="AA119" s="9">
        <f t="shared" si="48"/>
        <v>0.3331871928357828</v>
      </c>
      <c r="AB119" s="22">
        <f t="shared" si="49"/>
        <v>1.5311161122731354</v>
      </c>
      <c r="AC119" s="10">
        <f t="shared" si="50"/>
        <v>5.7602445330251224E-2</v>
      </c>
      <c r="AD119" s="10"/>
      <c r="AE119" s="17">
        <f t="shared" si="51"/>
        <v>6.5315454499183915E-5</v>
      </c>
      <c r="AF119" s="10"/>
      <c r="AG119" s="10"/>
      <c r="AI119" s="30">
        <f t="shared" si="52"/>
        <v>0.49009518012420739</v>
      </c>
      <c r="AJ119" s="31">
        <f t="shared" si="58"/>
        <v>0.24019328558097927</v>
      </c>
      <c r="AK119" s="31">
        <f t="shared" si="53"/>
        <v>0.48811711966578902</v>
      </c>
      <c r="AL119" s="31">
        <f t="shared" si="59"/>
        <v>0.23825832251082621</v>
      </c>
      <c r="AM119" s="31">
        <f t="shared" si="60"/>
        <v>0.23922384768431415</v>
      </c>
      <c r="AN119" s="31">
        <f t="shared" si="61"/>
        <v>3.1725760685661797E-2</v>
      </c>
      <c r="AO119" s="31">
        <f t="shared" si="62"/>
        <v>1.0065238910838836E-3</v>
      </c>
      <c r="AP119" s="31">
        <f t="shared" si="63"/>
        <v>2.4064327196017921E-2</v>
      </c>
      <c r="AQ119" s="31">
        <f t="shared" si="64"/>
        <v>5.7909184339700773E-4</v>
      </c>
      <c r="AR119" s="31">
        <f t="shared" si="65"/>
        <v>7.634590856823273E-4</v>
      </c>
      <c r="AS119" s="32">
        <f t="shared" si="66"/>
        <v>1.9780604584183625E-3</v>
      </c>
      <c r="AT119" s="33">
        <f t="shared" si="67"/>
        <v>4.0360740905818586E-3</v>
      </c>
      <c r="AU119" s="34">
        <f t="shared" si="68"/>
        <v>-0.29471905021457445</v>
      </c>
      <c r="AV119" s="35">
        <f t="shared" si="69"/>
        <v>6.5789862371439786E-2</v>
      </c>
      <c r="AW119" s="36">
        <f t="shared" si="70"/>
        <v>3.9127231771582625E-6</v>
      </c>
      <c r="AX119" s="36">
        <f t="shared" si="71"/>
        <v>0.24019328558097927</v>
      </c>
      <c r="AY119" s="37">
        <f t="shared" si="72"/>
        <v>8.6859318559380852E-2</v>
      </c>
      <c r="AZ119" s="37">
        <f t="shared" si="73"/>
        <v>1.0065238910838836E-3</v>
      </c>
      <c r="BA119" s="38">
        <f t="shared" si="74"/>
        <v>7.7570998369347556E-6</v>
      </c>
      <c r="BB119" s="39">
        <f t="shared" si="75"/>
        <v>-1.437653903485729E-3</v>
      </c>
      <c r="BC119" s="21"/>
    </row>
    <row r="120" spans="12:55" x14ac:dyDescent="0.25">
      <c r="L120" s="120">
        <v>2.1</v>
      </c>
      <c r="M120" s="121">
        <f t="shared" si="38"/>
        <v>125.89254117941677</v>
      </c>
      <c r="N120" s="122">
        <f t="shared" si="39"/>
        <v>1.2589254117941677</v>
      </c>
      <c r="O120" s="123">
        <f t="shared" si="40"/>
        <v>0.33988297756882579</v>
      </c>
      <c r="P120" s="123">
        <f t="shared" si="41"/>
        <v>0.33847913554605036</v>
      </c>
      <c r="Q120" s="123">
        <f t="shared" si="42"/>
        <v>0.27976595513765162</v>
      </c>
      <c r="R120" s="122">
        <f t="shared" si="43"/>
        <v>0.48554711081260832</v>
      </c>
      <c r="S120" s="122">
        <f t="shared" si="44"/>
        <v>0.48354162220864338</v>
      </c>
      <c r="T120" s="124">
        <f t="shared" si="45"/>
        <v>4.0219845406332173E-6</v>
      </c>
      <c r="U120" s="125">
        <f t="shared" si="46"/>
        <v>2.8596877071564327E-5</v>
      </c>
      <c r="V120" s="125">
        <f t="shared" si="47"/>
        <v>5.6883797679969804E-5</v>
      </c>
      <c r="W120" s="125">
        <f t="shared" si="54"/>
        <v>8.0014987750623446E-10</v>
      </c>
      <c r="X120" s="125">
        <f t="shared" si="55"/>
        <v>-4.5436813915087271</v>
      </c>
      <c r="Y120" s="125">
        <f t="shared" si="56"/>
        <v>-4.2450114169126438</v>
      </c>
      <c r="Z120" s="126">
        <f t="shared" si="57"/>
        <v>8.9203753725225016E-2</v>
      </c>
      <c r="AA120" s="9">
        <f t="shared" si="48"/>
        <v>0.3242883421570848</v>
      </c>
      <c r="AB120" s="22">
        <f t="shared" si="49"/>
        <v>1.5320814310049349</v>
      </c>
      <c r="AC120" s="10">
        <f t="shared" si="50"/>
        <v>5.3882753341028489E-2</v>
      </c>
      <c r="AD120" s="10"/>
      <c r="AE120" s="17">
        <f t="shared" si="51"/>
        <v>5.6883797679969804E-5</v>
      </c>
      <c r="AF120" s="10"/>
      <c r="AG120" s="10"/>
      <c r="AI120" s="30">
        <f t="shared" si="52"/>
        <v>0.48554711081260832</v>
      </c>
      <c r="AJ120" s="31">
        <f t="shared" si="58"/>
        <v>0.23575599681847134</v>
      </c>
      <c r="AK120" s="31">
        <f t="shared" si="53"/>
        <v>0.48354162220864338</v>
      </c>
      <c r="AL120" s="31">
        <f t="shared" si="59"/>
        <v>0.2338125004081664</v>
      </c>
      <c r="AM120" s="31">
        <f t="shared" si="60"/>
        <v>0.23478223762104855</v>
      </c>
      <c r="AN120" s="31">
        <f t="shared" si="61"/>
        <v>-3.2252533852980214E-2</v>
      </c>
      <c r="AO120" s="31">
        <f t="shared" si="62"/>
        <v>1.0402259399376348E-3</v>
      </c>
      <c r="AP120" s="31">
        <f t="shared" si="63"/>
        <v>-3.5963042961115299E-2</v>
      </c>
      <c r="AQ120" s="31">
        <f t="shared" si="64"/>
        <v>1.2933404590230247E-3</v>
      </c>
      <c r="AR120" s="31">
        <f t="shared" si="65"/>
        <v>1.1598992605595529E-3</v>
      </c>
      <c r="AS120" s="32">
        <f t="shared" si="66"/>
        <v>2.0054886039649333E-3</v>
      </c>
      <c r="AT120" s="33">
        <f t="shared" si="67"/>
        <v>4.1303687310764994E-3</v>
      </c>
      <c r="AU120" s="34">
        <f t="shared" si="68"/>
        <v>-0.29866997459608324</v>
      </c>
      <c r="AV120" s="35">
        <f t="shared" si="69"/>
        <v>6.5733036465593822E-2</v>
      </c>
      <c r="AW120" s="36">
        <f t="shared" si="70"/>
        <v>4.0219845406332173E-6</v>
      </c>
      <c r="AX120" s="36">
        <f t="shared" si="71"/>
        <v>0.23575599681847134</v>
      </c>
      <c r="AY120" s="37">
        <f t="shared" si="72"/>
        <v>8.9203753725225016E-2</v>
      </c>
      <c r="AZ120" s="37">
        <f t="shared" si="73"/>
        <v>1.0402259399376348E-3</v>
      </c>
      <c r="BA120" s="38">
        <f t="shared" si="74"/>
        <v>7.8646611920193463E-6</v>
      </c>
      <c r="BB120" s="39">
        <f t="shared" si="75"/>
        <v>-1.4569267053467475E-3</v>
      </c>
      <c r="BC120" s="21"/>
    </row>
    <row r="121" spans="12:55" x14ac:dyDescent="0.25">
      <c r="L121" s="120">
        <v>2.12</v>
      </c>
      <c r="M121" s="121">
        <f t="shared" si="38"/>
        <v>131.82567385564084</v>
      </c>
      <c r="N121" s="122">
        <f t="shared" si="39"/>
        <v>1.3182567385564083</v>
      </c>
      <c r="O121" s="123">
        <f t="shared" si="40"/>
        <v>0.33676551373408148</v>
      </c>
      <c r="P121" s="123">
        <f t="shared" si="41"/>
        <v>0.33533433988527661</v>
      </c>
      <c r="Q121" s="123">
        <f t="shared" si="42"/>
        <v>0.27353102746816299</v>
      </c>
      <c r="R121" s="122">
        <f t="shared" si="43"/>
        <v>0.48109359104868787</v>
      </c>
      <c r="S121" s="122">
        <f t="shared" si="44"/>
        <v>0.4790490569789666</v>
      </c>
      <c r="T121" s="124">
        <f t="shared" si="45"/>
        <v>4.1801195622510229E-6</v>
      </c>
      <c r="U121" s="125">
        <f t="shared" si="46"/>
        <v>2.4675923860002321E-5</v>
      </c>
      <c r="V121" s="125">
        <f t="shared" si="47"/>
        <v>4.9526146541416141E-5</v>
      </c>
      <c r="W121" s="125">
        <f t="shared" si="54"/>
        <v>6.1753356731585383E-10</v>
      </c>
      <c r="X121" s="125">
        <f t="shared" si="55"/>
        <v>-4.6077265784844634</v>
      </c>
      <c r="Y121" s="125">
        <f t="shared" si="56"/>
        <v>-4.3051654616582375</v>
      </c>
      <c r="Z121" s="126">
        <f t="shared" si="57"/>
        <v>9.1543229415133112E-2</v>
      </c>
      <c r="AA121" s="9">
        <f t="shared" si="48"/>
        <v>0.3156271643094693</v>
      </c>
      <c r="AB121" s="22">
        <f t="shared" si="49"/>
        <v>1.5329865948590953</v>
      </c>
      <c r="AC121" s="10">
        <f t="shared" si="50"/>
        <v>5.0394857968918676E-2</v>
      </c>
      <c r="AD121" s="10"/>
      <c r="AE121" s="17">
        <f t="shared" si="51"/>
        <v>4.9526146541416141E-5</v>
      </c>
      <c r="AF121" s="10"/>
      <c r="AG121" s="10"/>
      <c r="AI121" s="30">
        <f t="shared" si="52"/>
        <v>0.48109359104868787</v>
      </c>
      <c r="AJ121" s="31">
        <f t="shared" si="58"/>
        <v>0.23145104334812214</v>
      </c>
      <c r="AK121" s="31">
        <f t="shared" si="53"/>
        <v>0.4790490569789666</v>
      </c>
      <c r="AL121" s="31">
        <f t="shared" si="59"/>
        <v>0.22948799899243719</v>
      </c>
      <c r="AM121" s="31">
        <f t="shared" si="60"/>
        <v>0.23046743111049853</v>
      </c>
      <c r="AN121" s="31">
        <f t="shared" si="61"/>
        <v>-9.6297720828716571E-2</v>
      </c>
      <c r="AO121" s="31">
        <f t="shared" si="62"/>
        <v>9.2732510368054334E-3</v>
      </c>
      <c r="AP121" s="31">
        <f t="shared" si="63"/>
        <v>-9.6117087706709015E-2</v>
      </c>
      <c r="AQ121" s="31">
        <f t="shared" si="64"/>
        <v>9.2384945492191926E-3</v>
      </c>
      <c r="AR121" s="31">
        <f t="shared" si="65"/>
        <v>9.25585647884993E-3</v>
      </c>
      <c r="AS121" s="32">
        <f t="shared" si="66"/>
        <v>2.0445340697212711E-3</v>
      </c>
      <c r="AT121" s="33">
        <f t="shared" si="67"/>
        <v>4.2497636795879893E-3</v>
      </c>
      <c r="AU121" s="34">
        <f t="shared" si="68"/>
        <v>-0.30256111682622588</v>
      </c>
      <c r="AV121" s="35">
        <f t="shared" si="69"/>
        <v>6.5663860837363724E-2</v>
      </c>
      <c r="AW121" s="36">
        <f t="shared" si="70"/>
        <v>4.1801195622510229E-6</v>
      </c>
      <c r="AX121" s="36">
        <f t="shared" si="71"/>
        <v>0.23145104334812214</v>
      </c>
      <c r="AY121" s="37">
        <f t="shared" si="72"/>
        <v>9.1543229415133112E-2</v>
      </c>
      <c r="AZ121" s="37">
        <f t="shared" si="73"/>
        <v>9.2732510368054334E-3</v>
      </c>
      <c r="BA121" s="38">
        <f t="shared" si="74"/>
        <v>8.0177806655736126E-6</v>
      </c>
      <c r="BB121" s="39">
        <f t="shared" si="75"/>
        <v>-1.4759078869571994E-3</v>
      </c>
      <c r="BC121" s="21"/>
    </row>
    <row r="122" spans="12:55" x14ac:dyDescent="0.25">
      <c r="L122" s="120">
        <v>2.14</v>
      </c>
      <c r="M122" s="121">
        <f t="shared" si="38"/>
        <v>138.0384264602886</v>
      </c>
      <c r="N122" s="122">
        <f t="shared" si="39"/>
        <v>1.3803842646028861</v>
      </c>
      <c r="O122" s="123">
        <f t="shared" si="40"/>
        <v>0.333713261343215</v>
      </c>
      <c r="P122" s="123">
        <f t="shared" si="41"/>
        <v>0.3322472685356177</v>
      </c>
      <c r="Q122" s="123">
        <f t="shared" si="42"/>
        <v>0.26742652268643002</v>
      </c>
      <c r="R122" s="122">
        <f t="shared" si="43"/>
        <v>0.47673323049030719</v>
      </c>
      <c r="S122" s="122">
        <f t="shared" si="44"/>
        <v>0.47463895505088244</v>
      </c>
      <c r="T122" s="124">
        <f t="shared" si="45"/>
        <v>4.3859896161777427E-6</v>
      </c>
      <c r="U122" s="125">
        <f t="shared" si="46"/>
        <v>2.1289508833531776E-5</v>
      </c>
      <c r="V122" s="125">
        <f t="shared" si="47"/>
        <v>4.3108013468155771E-5</v>
      </c>
      <c r="W122" s="125">
        <f t="shared" si="54"/>
        <v>4.7604714449110879E-10</v>
      </c>
      <c r="X122" s="125">
        <f t="shared" si="55"/>
        <v>-4.6718343579767767</v>
      </c>
      <c r="Y122" s="125">
        <f t="shared" si="56"/>
        <v>-4.3654419901290957</v>
      </c>
      <c r="Z122" s="126">
        <f t="shared" si="57"/>
        <v>9.3876283075308653E-2</v>
      </c>
      <c r="AA122" s="9">
        <f t="shared" si="48"/>
        <v>0.30719731146480966</v>
      </c>
      <c r="AB122" s="22">
        <f t="shared" si="49"/>
        <v>1.5338351534293846</v>
      </c>
      <c r="AC122" s="10">
        <f t="shared" si="50"/>
        <v>4.7125081456442335E-2</v>
      </c>
      <c r="AD122" s="10"/>
      <c r="AE122" s="17">
        <f t="shared" si="51"/>
        <v>4.3108013468155771E-5</v>
      </c>
      <c r="AF122" s="10"/>
      <c r="AG122" s="10"/>
      <c r="AI122" s="30">
        <f t="shared" si="52"/>
        <v>0.47673323049030719</v>
      </c>
      <c r="AJ122" s="31">
        <f t="shared" si="58"/>
        <v>0.22727457305372437</v>
      </c>
      <c r="AK122" s="31">
        <f t="shared" si="53"/>
        <v>0.47463895505088244</v>
      </c>
      <c r="AL122" s="31">
        <f t="shared" si="59"/>
        <v>0.22528213765179361</v>
      </c>
      <c r="AM122" s="31">
        <f t="shared" si="60"/>
        <v>0.22627616235795089</v>
      </c>
      <c r="AN122" s="31">
        <f t="shared" si="61"/>
        <v>-0.16040550032102985</v>
      </c>
      <c r="AO122" s="31">
        <f t="shared" si="62"/>
        <v>2.5729924533239908E-2</v>
      </c>
      <c r="AP122" s="31">
        <f t="shared" si="63"/>
        <v>-0.1563936161775672</v>
      </c>
      <c r="AQ122" s="31">
        <f t="shared" si="64"/>
        <v>2.4458963181096208E-2</v>
      </c>
      <c r="AR122" s="31">
        <f t="shared" si="65"/>
        <v>2.5086396249977775E-2</v>
      </c>
      <c r="AS122" s="32">
        <f t="shared" si="66"/>
        <v>2.0942754394247531E-3</v>
      </c>
      <c r="AT122" s="33">
        <f t="shared" si="67"/>
        <v>4.3929713841656219E-3</v>
      </c>
      <c r="AU122" s="34">
        <f t="shared" si="68"/>
        <v>-0.30639236784768098</v>
      </c>
      <c r="AV122" s="35">
        <f t="shared" si="69"/>
        <v>6.5582883375250867E-2</v>
      </c>
      <c r="AW122" s="36">
        <f t="shared" si="70"/>
        <v>4.3859896161777427E-6</v>
      </c>
      <c r="AX122" s="36">
        <f t="shared" si="71"/>
        <v>0.22727457305372437</v>
      </c>
      <c r="AY122" s="37">
        <f t="shared" si="72"/>
        <v>9.3876283075308653E-2</v>
      </c>
      <c r="AZ122" s="37">
        <f t="shared" si="73"/>
        <v>2.5729924533239908E-2</v>
      </c>
      <c r="BA122" s="38">
        <f t="shared" si="74"/>
        <v>8.2128448604892285E-6</v>
      </c>
      <c r="BB122" s="39">
        <f t="shared" si="75"/>
        <v>-1.494596916330151E-3</v>
      </c>
      <c r="BC122" s="21"/>
    </row>
    <row r="123" spans="12:55" x14ac:dyDescent="0.25">
      <c r="L123" s="120">
        <v>2.16</v>
      </c>
      <c r="M123" s="121">
        <f t="shared" si="38"/>
        <v>144.54397707459285</v>
      </c>
      <c r="N123" s="122">
        <f t="shared" si="39"/>
        <v>1.4454397707459286</v>
      </c>
      <c r="O123" s="123">
        <f t="shared" si="40"/>
        <v>0.33072522522611786</v>
      </c>
      <c r="P123" s="123">
        <f t="shared" si="41"/>
        <v>0.32921755348044202</v>
      </c>
      <c r="Q123" s="123">
        <f t="shared" si="42"/>
        <v>0.26145045045223575</v>
      </c>
      <c r="R123" s="122">
        <f t="shared" si="43"/>
        <v>0.4724646074658827</v>
      </c>
      <c r="S123" s="122">
        <f t="shared" si="44"/>
        <v>0.47031079068634579</v>
      </c>
      <c r="T123" s="124">
        <f t="shared" si="45"/>
        <v>4.6389267198147464E-6</v>
      </c>
      <c r="U123" s="125">
        <f t="shared" si="46"/>
        <v>1.8365353985460493E-5</v>
      </c>
      <c r="V123" s="125">
        <f t="shared" si="47"/>
        <v>3.7511382758565606E-5</v>
      </c>
      <c r="W123" s="125">
        <f t="shared" si="54"/>
        <v>3.6657041778056892E-10</v>
      </c>
      <c r="X123" s="125">
        <f t="shared" si="55"/>
        <v>-4.7360006963712014</v>
      </c>
      <c r="Y123" s="125">
        <f t="shared" si="56"/>
        <v>-4.4258369264292208</v>
      </c>
      <c r="Z123" s="126">
        <f t="shared" si="57"/>
        <v>9.6201564184621863E-2</v>
      </c>
      <c r="AA123" s="9">
        <f t="shared" si="48"/>
        <v>0.29899260533443306</v>
      </c>
      <c r="AB123" s="22">
        <f t="shared" si="49"/>
        <v>1.5346304650298555</v>
      </c>
      <c r="AC123" s="10">
        <f t="shared" si="50"/>
        <v>4.4060483110057183E-2</v>
      </c>
      <c r="AD123" s="10"/>
      <c r="AE123" s="17">
        <f t="shared" si="51"/>
        <v>3.7511382758565606E-5</v>
      </c>
      <c r="AF123" s="10"/>
      <c r="AG123" s="10"/>
      <c r="AI123" s="30">
        <f t="shared" si="52"/>
        <v>0.4724646074658827</v>
      </c>
      <c r="AJ123" s="31">
        <f t="shared" si="58"/>
        <v>0.22322280530789063</v>
      </c>
      <c r="AK123" s="31">
        <f t="shared" si="53"/>
        <v>0.47031079068634579</v>
      </c>
      <c r="AL123" s="31">
        <f t="shared" si="59"/>
        <v>0.22119223983601577</v>
      </c>
      <c r="AM123" s="31">
        <f t="shared" si="60"/>
        <v>0.22220520310859329</v>
      </c>
      <c r="AN123" s="31">
        <f t="shared" si="61"/>
        <v>-0.2245718387154545</v>
      </c>
      <c r="AO123" s="31">
        <f t="shared" si="62"/>
        <v>5.0432510744040107E-2</v>
      </c>
      <c r="AP123" s="31">
        <f t="shared" si="63"/>
        <v>-0.21678855247769224</v>
      </c>
      <c r="AQ123" s="31">
        <f t="shared" si="64"/>
        <v>4.6997276485373121E-2</v>
      </c>
      <c r="AR123" s="31">
        <f t="shared" si="65"/>
        <v>4.8684603842377147E-2</v>
      </c>
      <c r="AS123" s="32">
        <f t="shared" si="66"/>
        <v>2.1538167795369101E-3</v>
      </c>
      <c r="AT123" s="33">
        <f t="shared" si="67"/>
        <v>4.5586838580124545E-3</v>
      </c>
      <c r="AU123" s="34">
        <f t="shared" si="68"/>
        <v>-0.31016376994198058</v>
      </c>
      <c r="AV123" s="35">
        <f t="shared" si="69"/>
        <v>6.5490651253415771E-2</v>
      </c>
      <c r="AW123" s="36">
        <f t="shared" si="70"/>
        <v>4.6389267198147464E-6</v>
      </c>
      <c r="AX123" s="36">
        <f t="shared" si="71"/>
        <v>0.22322280530789063</v>
      </c>
      <c r="AY123" s="37">
        <f t="shared" si="72"/>
        <v>9.6201564184621863E-2</v>
      </c>
      <c r="AZ123" s="37">
        <f t="shared" si="73"/>
        <v>5.0432510744040107E-2</v>
      </c>
      <c r="BA123" s="38">
        <f t="shared" si="74"/>
        <v>8.4463403119094509E-6</v>
      </c>
      <c r="BB123" s="39">
        <f t="shared" si="75"/>
        <v>-1.5129939997169785E-3</v>
      </c>
      <c r="BC123" s="4"/>
    </row>
    <row r="124" spans="12:55" x14ac:dyDescent="0.25">
      <c r="L124" s="120">
        <v>2.1800000000000002</v>
      </c>
      <c r="M124" s="121">
        <f t="shared" si="38"/>
        <v>151.3561248436209</v>
      </c>
      <c r="N124" s="122">
        <f t="shared" si="39"/>
        <v>1.5135612484362091</v>
      </c>
      <c r="O124" s="123">
        <f t="shared" si="40"/>
        <v>0.32780039225317215</v>
      </c>
      <c r="P124" s="123">
        <f t="shared" si="41"/>
        <v>0.32624478948642011</v>
      </c>
      <c r="Q124" s="123">
        <f t="shared" si="42"/>
        <v>0.25560078450634433</v>
      </c>
      <c r="R124" s="122">
        <f t="shared" si="43"/>
        <v>0.46828627464738881</v>
      </c>
      <c r="S124" s="122">
        <f t="shared" si="44"/>
        <v>0.4660639849806002</v>
      </c>
      <c r="T124" s="124">
        <f t="shared" si="45"/>
        <v>4.938571363115443E-6</v>
      </c>
      <c r="U124" s="125">
        <f t="shared" si="46"/>
        <v>1.5840839323021181E-5</v>
      </c>
      <c r="V124" s="125">
        <f t="shared" si="47"/>
        <v>3.2632751399187515E-5</v>
      </c>
      <c r="W124" s="125">
        <f t="shared" si="54"/>
        <v>2.8196831117370077E-10</v>
      </c>
      <c r="X124" s="125">
        <f t="shared" si="55"/>
        <v>-4.800221811149326</v>
      </c>
      <c r="Y124" s="125">
        <f t="shared" si="56"/>
        <v>-4.4863463075449763</v>
      </c>
      <c r="Z124" s="126">
        <f t="shared" si="57"/>
        <v>9.8517831762884131E-2</v>
      </c>
      <c r="AA124" s="9">
        <f t="shared" si="48"/>
        <v>0.29100703264101485</v>
      </c>
      <c r="AB124" s="22">
        <f t="shared" si="49"/>
        <v>1.5353757053256203</v>
      </c>
      <c r="AC124" s="10">
        <f t="shared" si="50"/>
        <v>4.1188826042929838E-2</v>
      </c>
      <c r="AD124" s="10"/>
      <c r="AE124" s="17">
        <f t="shared" si="51"/>
        <v>3.2632751399187515E-5</v>
      </c>
      <c r="AF124" s="10"/>
      <c r="AG124" s="10"/>
      <c r="AI124" s="30">
        <f t="shared" si="52"/>
        <v>0.46828627464738881</v>
      </c>
      <c r="AJ124" s="31">
        <f t="shared" si="58"/>
        <v>0.21929203502312966</v>
      </c>
      <c r="AK124" s="31">
        <f t="shared" si="53"/>
        <v>0.4660639849806002</v>
      </c>
      <c r="AL124" s="31">
        <f t="shared" si="59"/>
        <v>0.21721563809599712</v>
      </c>
      <c r="AM124" s="31">
        <f t="shared" si="60"/>
        <v>0.21825136727388184</v>
      </c>
      <c r="AN124" s="31">
        <f t="shared" si="61"/>
        <v>-0.28879295349357914</v>
      </c>
      <c r="AO124" s="31">
        <f t="shared" si="62"/>
        <v>8.3401369987544563E-2</v>
      </c>
      <c r="AP124" s="31">
        <f t="shared" si="63"/>
        <v>-0.27729793359344779</v>
      </c>
      <c r="AQ124" s="31">
        <f t="shared" si="64"/>
        <v>7.6894143975196186E-2</v>
      </c>
      <c r="AR124" s="31">
        <f t="shared" si="65"/>
        <v>8.0081689240118159E-2</v>
      </c>
      <c r="AS124" s="32">
        <f t="shared" si="66"/>
        <v>2.2222896667886127E-3</v>
      </c>
      <c r="AT124" s="33">
        <f t="shared" si="67"/>
        <v>4.7455793327745022E-3</v>
      </c>
      <c r="AU124" s="34">
        <f t="shared" si="68"/>
        <v>-0.31387550360434968</v>
      </c>
      <c r="AV124" s="35">
        <f t="shared" si="69"/>
        <v>6.5387708308670411E-2</v>
      </c>
      <c r="AW124" s="36">
        <f t="shared" si="70"/>
        <v>4.938571363115443E-6</v>
      </c>
      <c r="AX124" s="36">
        <f t="shared" si="71"/>
        <v>0.21929203502312966</v>
      </c>
      <c r="AY124" s="37">
        <f t="shared" si="72"/>
        <v>9.8517831762884131E-2</v>
      </c>
      <c r="AZ124" s="37">
        <f t="shared" si="73"/>
        <v>8.3401369987544563E-2</v>
      </c>
      <c r="BA124" s="38">
        <f t="shared" si="74"/>
        <v>8.7148614383867166E-6</v>
      </c>
      <c r="BB124" s="39">
        <f t="shared" si="75"/>
        <v>-1.5311000175821936E-3</v>
      </c>
      <c r="BC124" s="21"/>
    </row>
    <row r="125" spans="12:55" x14ac:dyDescent="0.25">
      <c r="L125" s="120">
        <v>2.2000000000000002</v>
      </c>
      <c r="M125" s="121">
        <f t="shared" si="38"/>
        <v>158.48931924611153</v>
      </c>
      <c r="N125" s="122">
        <f t="shared" si="39"/>
        <v>1.5848931924611154</v>
      </c>
      <c r="O125" s="123">
        <f t="shared" si="40"/>
        <v>0.32493773496788814</v>
      </c>
      <c r="P125" s="123">
        <f t="shared" si="41"/>
        <v>0.32332853657614935</v>
      </c>
      <c r="Q125" s="123">
        <f t="shared" si="42"/>
        <v>0.24987546993577631</v>
      </c>
      <c r="R125" s="122">
        <f t="shared" si="43"/>
        <v>0.46419676423984024</v>
      </c>
      <c r="S125" s="122">
        <f t="shared" si="44"/>
        <v>0.4618979093944991</v>
      </c>
      <c r="T125" s="124">
        <f t="shared" si="45"/>
        <v>5.2847335999484702E-6</v>
      </c>
      <c r="U125" s="125">
        <f t="shared" si="46"/>
        <v>1.3661734580146133E-5</v>
      </c>
      <c r="V125" s="125">
        <f t="shared" si="47"/>
        <v>2.8381393738062911E-5</v>
      </c>
      <c r="W125" s="125">
        <f t="shared" si="54"/>
        <v>2.1666836572524326E-10</v>
      </c>
      <c r="X125" s="125">
        <f t="shared" si="55"/>
        <v>-4.8644941563820989</v>
      </c>
      <c r="Y125" s="125">
        <f t="shared" si="56"/>
        <v>-4.5469662812574203</v>
      </c>
      <c r="Z125" s="126">
        <f t="shared" si="57"/>
        <v>0.1008239514811935</v>
      </c>
      <c r="AA125" s="9">
        <f t="shared" si="48"/>
        <v>0.28323474071141547</v>
      </c>
      <c r="AB125" s="22">
        <f t="shared" si="49"/>
        <v>1.5360738757347641</v>
      </c>
      <c r="AC125" s="10">
        <f t="shared" si="50"/>
        <v>3.8498544799590369E-2</v>
      </c>
      <c r="AD125" s="10"/>
      <c r="AE125" s="17">
        <f t="shared" si="51"/>
        <v>2.8381393738062911E-5</v>
      </c>
      <c r="AF125" s="10"/>
      <c r="AG125" s="10"/>
      <c r="AI125" s="30">
        <f t="shared" si="52"/>
        <v>0.46419676423984024</v>
      </c>
      <c r="AJ125" s="31">
        <f t="shared" si="58"/>
        <v>0.21547863593073782</v>
      </c>
      <c r="AK125" s="31">
        <f t="shared" si="53"/>
        <v>0.4618979093944991</v>
      </c>
      <c r="AL125" s="31">
        <f t="shared" si="59"/>
        <v>0.21334967870300889</v>
      </c>
      <c r="AM125" s="31">
        <f t="shared" si="60"/>
        <v>0.21441151495007338</v>
      </c>
      <c r="AN125" s="31">
        <f t="shared" si="61"/>
        <v>-0.35306529872635206</v>
      </c>
      <c r="AO125" s="31">
        <f t="shared" si="62"/>
        <v>0.12465510516472822</v>
      </c>
      <c r="AP125" s="31">
        <f t="shared" si="63"/>
        <v>-0.33791790730589177</v>
      </c>
      <c r="AQ125" s="31">
        <f t="shared" si="64"/>
        <v>0.11418851207799327</v>
      </c>
      <c r="AR125" s="31">
        <f t="shared" si="65"/>
        <v>0.11930708688793842</v>
      </c>
      <c r="AS125" s="32">
        <f t="shared" si="66"/>
        <v>2.2988548453411473E-3</v>
      </c>
      <c r="AT125" s="33">
        <f t="shared" si="67"/>
        <v>4.9523284573206967E-3</v>
      </c>
      <c r="AU125" s="34">
        <f t="shared" si="68"/>
        <v>-0.31752787512467862</v>
      </c>
      <c r="AV125" s="35">
        <f t="shared" si="69"/>
        <v>6.5274592777152321E-2</v>
      </c>
      <c r="AW125" s="36">
        <f t="shared" si="70"/>
        <v>5.2847335999484702E-6</v>
      </c>
      <c r="AX125" s="36">
        <f t="shared" si="71"/>
        <v>0.21547863593073782</v>
      </c>
      <c r="AY125" s="37">
        <f t="shared" si="72"/>
        <v>0.1008239514811935</v>
      </c>
      <c r="AZ125" s="37">
        <f t="shared" si="73"/>
        <v>0.12465510516472822</v>
      </c>
      <c r="BA125" s="38">
        <f t="shared" si="74"/>
        <v>9.0151170405535194E-6</v>
      </c>
      <c r="BB125" s="39">
        <f t="shared" si="75"/>
        <v>-1.5489164640228226E-3</v>
      </c>
      <c r="BC125" s="21"/>
    </row>
    <row r="126" spans="12:55" x14ac:dyDescent="0.25">
      <c r="L126" s="120">
        <v>2.2200000000000002</v>
      </c>
      <c r="M126" s="121">
        <f t="shared" si="38"/>
        <v>165.95869074375622</v>
      </c>
      <c r="N126" s="122">
        <f t="shared" si="39"/>
        <v>1.6595869074375622</v>
      </c>
      <c r="O126" s="123">
        <f t="shared" si="40"/>
        <v>0.32213621490269173</v>
      </c>
      <c r="P126" s="123">
        <f t="shared" si="41"/>
        <v>0.32046832242045031</v>
      </c>
      <c r="Q126" s="123">
        <f t="shared" si="42"/>
        <v>0.24427242980538347</v>
      </c>
      <c r="R126" s="122">
        <f t="shared" si="43"/>
        <v>0.46019459271813107</v>
      </c>
      <c r="S126" s="122">
        <f t="shared" si="44"/>
        <v>0.45781188917207188</v>
      </c>
      <c r="T126" s="124">
        <f t="shared" si="45"/>
        <v>5.6772761884030092E-6</v>
      </c>
      <c r="U126" s="125">
        <f t="shared" si="46"/>
        <v>1.1781093183305706E-5</v>
      </c>
      <c r="V126" s="125">
        <f t="shared" si="47"/>
        <v>2.4677825897388295E-5</v>
      </c>
      <c r="W126" s="125">
        <f t="shared" si="54"/>
        <v>1.6632571469848806E-10</v>
      </c>
      <c r="X126" s="125">
        <f t="shared" si="55"/>
        <v>-4.9288144089165122</v>
      </c>
      <c r="Y126" s="125">
        <f t="shared" si="56"/>
        <v>-4.607693104053622</v>
      </c>
      <c r="Z126" s="126">
        <f t="shared" si="57"/>
        <v>0.1031188924368453</v>
      </c>
      <c r="AA126" s="9">
        <f t="shared" si="48"/>
        <v>0.2756700331872195</v>
      </c>
      <c r="AB126" s="22">
        <f t="shared" si="49"/>
        <v>1.5367278115901462</v>
      </c>
      <c r="AC126" s="10">
        <f t="shared" si="50"/>
        <v>3.5978713905813087E-2</v>
      </c>
      <c r="AD126" s="10"/>
      <c r="AE126" s="17">
        <f t="shared" si="51"/>
        <v>2.4677825897388295E-5</v>
      </c>
      <c r="AF126" s="10"/>
      <c r="AG126" s="10"/>
      <c r="AI126" s="30">
        <f t="shared" si="52"/>
        <v>0.46019459271813107</v>
      </c>
      <c r="AJ126" s="31">
        <f t="shared" si="58"/>
        <v>0.21177906316700654</v>
      </c>
      <c r="AK126" s="31">
        <f t="shared" si="53"/>
        <v>0.45781188917207188</v>
      </c>
      <c r="AL126" s="31">
        <f t="shared" si="59"/>
        <v>0.20959172586730143</v>
      </c>
      <c r="AM126" s="31">
        <f t="shared" si="60"/>
        <v>0.21068255587905979</v>
      </c>
      <c r="AN126" s="31">
        <f t="shared" si="61"/>
        <v>-0.41738555126076538</v>
      </c>
      <c r="AO126" s="31">
        <f t="shared" si="62"/>
        <v>0.174210698401253</v>
      </c>
      <c r="AP126" s="31">
        <f t="shared" si="63"/>
        <v>-0.39864473010209345</v>
      </c>
      <c r="AQ126" s="31">
        <f t="shared" si="64"/>
        <v>0.15891762083817093</v>
      </c>
      <c r="AR126" s="31">
        <f t="shared" si="65"/>
        <v>0.16638855043086132</v>
      </c>
      <c r="AS126" s="32">
        <f t="shared" si="66"/>
        <v>2.3827035460591839E-3</v>
      </c>
      <c r="AT126" s="33">
        <f t="shared" si="67"/>
        <v>5.1776000495481452E-3</v>
      </c>
      <c r="AU126" s="34">
        <f t="shared" si="68"/>
        <v>-0.32112130486289026</v>
      </c>
      <c r="AV126" s="35">
        <f t="shared" si="69"/>
        <v>6.5151835354555682E-2</v>
      </c>
      <c r="AW126" s="36">
        <f t="shared" si="70"/>
        <v>5.6772761884030092E-6</v>
      </c>
      <c r="AX126" s="36">
        <f t="shared" si="71"/>
        <v>0.21177906316700654</v>
      </c>
      <c r="AY126" s="37">
        <f t="shared" si="72"/>
        <v>0.1031188924368453</v>
      </c>
      <c r="AZ126" s="37">
        <f t="shared" si="73"/>
        <v>0.174210698401253</v>
      </c>
      <c r="BA126" s="38">
        <f t="shared" si="74"/>
        <v>9.3439354747418968E-6</v>
      </c>
      <c r="BB126" s="39">
        <f t="shared" si="75"/>
        <v>-1.5664453895750743E-3</v>
      </c>
      <c r="BC126" s="21"/>
    </row>
    <row r="127" spans="12:55" x14ac:dyDescent="0.25">
      <c r="L127" s="120">
        <v>2.2400000000000002</v>
      </c>
      <c r="M127" s="121">
        <f t="shared" si="38"/>
        <v>173.78008287493768</v>
      </c>
      <c r="N127" s="122">
        <f t="shared" si="39"/>
        <v>1.7378008287493767</v>
      </c>
      <c r="O127" s="123">
        <f t="shared" si="40"/>
        <v>0.31939478559881218</v>
      </c>
      <c r="P127" s="123">
        <f t="shared" si="41"/>
        <v>0.31766364464958363</v>
      </c>
      <c r="Q127" s="123">
        <f t="shared" si="42"/>
        <v>0.23878957119762434</v>
      </c>
      <c r="R127" s="122">
        <f t="shared" si="43"/>
        <v>0.45627826514116027</v>
      </c>
      <c r="S127" s="122">
        <f t="shared" si="44"/>
        <v>0.45380520664226237</v>
      </c>
      <c r="T127" s="124">
        <f t="shared" si="45"/>
        <v>6.1160183389711121E-6</v>
      </c>
      <c r="U127" s="125">
        <f t="shared" si="46"/>
        <v>1.0158288545143877E-5</v>
      </c>
      <c r="V127" s="125">
        <f t="shared" si="47"/>
        <v>2.1452448149733222E-5</v>
      </c>
      <c r="W127" s="125">
        <f t="shared" si="54"/>
        <v>1.2755804117393775E-10</v>
      </c>
      <c r="X127" s="125">
        <f t="shared" si="55"/>
        <v>-4.9931794552420152</v>
      </c>
      <c r="Y127" s="125">
        <f t="shared" si="56"/>
        <v>-4.6685231390386708</v>
      </c>
      <c r="Z127" s="126">
        <f t="shared" si="57"/>
        <v>0.10540172365072598</v>
      </c>
      <c r="AA127" s="9">
        <f t="shared" si="48"/>
        <v>0.26830736584984138</v>
      </c>
      <c r="AB127" s="22">
        <f t="shared" si="49"/>
        <v>1.5373401900523433</v>
      </c>
      <c r="AC127" s="10">
        <f t="shared" si="50"/>
        <v>3.3619017377433121E-2</v>
      </c>
      <c r="AD127" s="10"/>
      <c r="AE127" s="17">
        <f t="shared" si="51"/>
        <v>2.1452448149733222E-5</v>
      </c>
      <c r="AF127" s="10"/>
      <c r="AG127" s="10"/>
      <c r="AI127" s="30">
        <f t="shared" si="52"/>
        <v>0.45627826514116027</v>
      </c>
      <c r="AJ127" s="31">
        <f t="shared" si="58"/>
        <v>0.20818985524022696</v>
      </c>
      <c r="AK127" s="31">
        <f t="shared" si="53"/>
        <v>0.45380520664226237</v>
      </c>
      <c r="AL127" s="31">
        <f t="shared" si="59"/>
        <v>0.20593916557562644</v>
      </c>
      <c r="AM127" s="31">
        <f t="shared" si="60"/>
        <v>0.2070614523987572</v>
      </c>
      <c r="AN127" s="31">
        <f t="shared" si="61"/>
        <v>-0.48175059758626837</v>
      </c>
      <c r="AO127" s="31">
        <f t="shared" si="62"/>
        <v>0.23208363827472669</v>
      </c>
      <c r="AP127" s="31">
        <f t="shared" si="63"/>
        <v>-0.45947476508714225</v>
      </c>
      <c r="AQ127" s="31">
        <f t="shared" si="64"/>
        <v>0.21111705975188455</v>
      </c>
      <c r="AR127" s="31">
        <f t="shared" si="65"/>
        <v>0.22135224265654105</v>
      </c>
      <c r="AS127" s="32">
        <f t="shared" si="66"/>
        <v>2.4730584988978954E-3</v>
      </c>
      <c r="AT127" s="33">
        <f t="shared" si="67"/>
        <v>5.4200664108617963E-3</v>
      </c>
      <c r="AU127" s="34">
        <f t="shared" si="68"/>
        <v>-0.32465631620334445</v>
      </c>
      <c r="AV127" s="35">
        <f t="shared" si="69"/>
        <v>6.5019957546790921E-2</v>
      </c>
      <c r="AW127" s="36">
        <f t="shared" si="70"/>
        <v>6.1160183389711121E-6</v>
      </c>
      <c r="AX127" s="36">
        <f t="shared" si="71"/>
        <v>0.20818985524022696</v>
      </c>
      <c r="AY127" s="37">
        <f t="shared" si="72"/>
        <v>0.10540172365072598</v>
      </c>
      <c r="AZ127" s="37">
        <f t="shared" si="73"/>
        <v>0.23208363827472669</v>
      </c>
      <c r="BA127" s="38">
        <f t="shared" si="74"/>
        <v>9.6982686231290024E-6</v>
      </c>
      <c r="BB127" s="39">
        <f t="shared" si="75"/>
        <v>-1.5836893473333876E-3</v>
      </c>
      <c r="BC127" s="4"/>
    </row>
    <row r="128" spans="12:55" x14ac:dyDescent="0.25">
      <c r="L128" s="120">
        <v>2.2599999999999998</v>
      </c>
      <c r="M128" s="121">
        <f t="shared" si="38"/>
        <v>181.9700858609983</v>
      </c>
      <c r="N128" s="122">
        <f t="shared" si="39"/>
        <v>1.819700858609983</v>
      </c>
      <c r="O128" s="123">
        <f t="shared" si="40"/>
        <v>0.31671239535046342</v>
      </c>
      <c r="P128" s="123">
        <f t="shared" si="41"/>
        <v>0.31491397308297336</v>
      </c>
      <c r="Q128" s="123">
        <f t="shared" si="42"/>
        <v>0.23342479070092684</v>
      </c>
      <c r="R128" s="122">
        <f t="shared" si="43"/>
        <v>0.45244627907209062</v>
      </c>
      <c r="S128" s="122">
        <f t="shared" si="44"/>
        <v>0.44987710440424772</v>
      </c>
      <c r="T128" s="124">
        <f t="shared" si="45"/>
        <v>6.6006584738856727E-6</v>
      </c>
      <c r="U128" s="125">
        <f t="shared" si="46"/>
        <v>8.7581750454782241E-6</v>
      </c>
      <c r="V128" s="125">
        <f t="shared" si="47"/>
        <v>1.8644345665970466E-5</v>
      </c>
      <c r="W128" s="125">
        <f t="shared" si="54"/>
        <v>9.7736369537483965E-11</v>
      </c>
      <c r="X128" s="125">
        <f t="shared" si="55"/>
        <v>-5.0575863790199413</v>
      </c>
      <c r="Y128" s="125">
        <f t="shared" si="56"/>
        <v>-4.7294528538497325</v>
      </c>
      <c r="Z128" s="126">
        <f t="shared" si="57"/>
        <v>0.10767161034062811</v>
      </c>
      <c r="AA128" s="9">
        <f t="shared" si="48"/>
        <v>0.26114134255713556</v>
      </c>
      <c r="AB128" s="22">
        <f t="shared" si="49"/>
        <v>1.5379135377672333</v>
      </c>
      <c r="AC128" s="10">
        <f t="shared" si="50"/>
        <v>3.1409719213147447E-2</v>
      </c>
      <c r="AD128" s="10"/>
      <c r="AE128" s="17">
        <f t="shared" si="51"/>
        <v>1.8644345665970466E-5</v>
      </c>
      <c r="AF128" s="10"/>
      <c r="AG128" s="10"/>
      <c r="AI128" s="30">
        <f t="shared" si="52"/>
        <v>0.45244627907209062</v>
      </c>
      <c r="AJ128" s="31">
        <f t="shared" si="58"/>
        <v>0.20470763544618009</v>
      </c>
      <c r="AK128" s="31">
        <f t="shared" si="53"/>
        <v>0.44987710440424772</v>
      </c>
      <c r="AL128" s="31">
        <f t="shared" si="59"/>
        <v>0.20238940906715039</v>
      </c>
      <c r="AM128" s="31">
        <f t="shared" si="60"/>
        <v>0.2035452219274283</v>
      </c>
      <c r="AN128" s="31">
        <f t="shared" si="61"/>
        <v>-0.54615752136419449</v>
      </c>
      <c r="AO128" s="31">
        <f t="shared" si="62"/>
        <v>0.29828803814268057</v>
      </c>
      <c r="AP128" s="31">
        <f t="shared" si="63"/>
        <v>-0.52040447989820393</v>
      </c>
      <c r="AQ128" s="31">
        <f t="shared" si="64"/>
        <v>0.27082082269812013</v>
      </c>
      <c r="AR128" s="31">
        <f t="shared" si="65"/>
        <v>0.28422282084802586</v>
      </c>
      <c r="AS128" s="32">
        <f t="shared" si="66"/>
        <v>2.5691746678428995E-3</v>
      </c>
      <c r="AT128" s="33">
        <f t="shared" si="67"/>
        <v>5.6784082148093867E-3</v>
      </c>
      <c r="AU128" s="34">
        <f t="shared" si="68"/>
        <v>-0.32813352517020888</v>
      </c>
      <c r="AV128" s="35">
        <f t="shared" si="69"/>
        <v>6.4879470280801127E-2</v>
      </c>
      <c r="AW128" s="36">
        <f t="shared" si="70"/>
        <v>6.6006584738856727E-6</v>
      </c>
      <c r="AX128" s="36">
        <f t="shared" si="71"/>
        <v>0.20470763544618009</v>
      </c>
      <c r="AY128" s="37">
        <f t="shared" si="72"/>
        <v>0.10767161034062811</v>
      </c>
      <c r="AZ128" s="37">
        <f t="shared" si="73"/>
        <v>0.29828803814268057</v>
      </c>
      <c r="BA128" s="38">
        <f t="shared" si="74"/>
        <v>1.0075194775854507E-5</v>
      </c>
      <c r="BB128" s="39">
        <f t="shared" si="75"/>
        <v>-1.6006513422937019E-3</v>
      </c>
      <c r="BC128" s="21"/>
    </row>
    <row r="129" spans="1:55" x14ac:dyDescent="0.25">
      <c r="L129" s="120">
        <v>2.2799999999999998</v>
      </c>
      <c r="M129" s="121">
        <f t="shared" si="38"/>
        <v>190.54607179632481</v>
      </c>
      <c r="N129" s="122">
        <f t="shared" si="39"/>
        <v>1.9054607179632481</v>
      </c>
      <c r="O129" s="123">
        <f t="shared" si="40"/>
        <v>0.31408798969266416</v>
      </c>
      <c r="P129" s="123">
        <f t="shared" si="41"/>
        <v>0.31221875187733944</v>
      </c>
      <c r="Q129" s="123">
        <f t="shared" si="42"/>
        <v>0.22817597938532833</v>
      </c>
      <c r="R129" s="122">
        <f t="shared" si="43"/>
        <v>0.44869712813237739</v>
      </c>
      <c r="S129" s="122">
        <f t="shared" si="44"/>
        <v>0.44602678839619925</v>
      </c>
      <c r="T129" s="124">
        <f t="shared" si="45"/>
        <v>7.1307143066119383E-6</v>
      </c>
      <c r="U129" s="125">
        <f t="shared" si="46"/>
        <v>7.5503581141334442E-6</v>
      </c>
      <c r="V129" s="125">
        <f t="shared" si="47"/>
        <v>1.6200230037970447E-5</v>
      </c>
      <c r="W129" s="125">
        <f t="shared" si="54"/>
        <v>7.4820284298783662E-11</v>
      </c>
      <c r="X129" s="125">
        <f t="shared" si="55"/>
        <v>-5.1220324492577447</v>
      </c>
      <c r="Y129" s="125">
        <f t="shared" si="56"/>
        <v>-4.7904788185739191</v>
      </c>
      <c r="Z129" s="126">
        <f t="shared" si="57"/>
        <v>0.10992781001962662</v>
      </c>
      <c r="AA129" s="9">
        <f t="shared" si="48"/>
        <v>0.2541667112885318</v>
      </c>
      <c r="AB129" s="22">
        <f t="shared" si="49"/>
        <v>1.5384502382637397</v>
      </c>
      <c r="AC129" s="10">
        <f t="shared" si="50"/>
        <v>2.9341634888558222E-2</v>
      </c>
      <c r="AD129" s="10"/>
      <c r="AE129" s="17">
        <f t="shared" si="51"/>
        <v>1.6200230037970447E-5</v>
      </c>
      <c r="AF129" s="10"/>
      <c r="AG129" s="10"/>
      <c r="AI129" s="30">
        <f t="shared" si="52"/>
        <v>0.44869712813237739</v>
      </c>
      <c r="AJ129" s="31">
        <f t="shared" si="58"/>
        <v>0.20132911279424309</v>
      </c>
      <c r="AK129" s="31">
        <f t="shared" si="53"/>
        <v>0.44602678839619925</v>
      </c>
      <c r="AL129" s="31">
        <f t="shared" si="59"/>
        <v>0.19893989596702791</v>
      </c>
      <c r="AM129" s="31">
        <f t="shared" si="60"/>
        <v>0.2001309390234822</v>
      </c>
      <c r="AN129" s="31">
        <f t="shared" si="61"/>
        <v>-0.61060359160199784</v>
      </c>
      <c r="AO129" s="31">
        <f t="shared" si="62"/>
        <v>0.37283674607725936</v>
      </c>
      <c r="AP129" s="31">
        <f t="shared" si="63"/>
        <v>-0.58143044462239057</v>
      </c>
      <c r="AQ129" s="31">
        <f t="shared" si="64"/>
        <v>0.33806136193379077</v>
      </c>
      <c r="AR129" s="31">
        <f t="shared" si="65"/>
        <v>0.3550235177531782</v>
      </c>
      <c r="AS129" s="32">
        <f t="shared" si="66"/>
        <v>2.67033973617814E-3</v>
      </c>
      <c r="AT129" s="33">
        <f t="shared" si="67"/>
        <v>5.9513189827912604E-3</v>
      </c>
      <c r="AU129" s="34">
        <f t="shared" si="68"/>
        <v>-0.3315536306838256</v>
      </c>
      <c r="AV129" s="35">
        <f t="shared" si="69"/>
        <v>6.4730872747960119E-2</v>
      </c>
      <c r="AW129" s="36">
        <f t="shared" si="70"/>
        <v>7.1307143066119383E-6</v>
      </c>
      <c r="AX129" s="36">
        <f t="shared" si="71"/>
        <v>0.20132911279424309</v>
      </c>
      <c r="AY129" s="37">
        <f t="shared" si="72"/>
        <v>0.10992781001962662</v>
      </c>
      <c r="AZ129" s="37">
        <f t="shared" si="73"/>
        <v>0.37283674607725936</v>
      </c>
      <c r="BA129" s="38">
        <f t="shared" si="74"/>
        <v>1.0471920534031922E-5</v>
      </c>
      <c r="BB129" s="39">
        <f t="shared" si="75"/>
        <v>-1.6173347838235395E-3</v>
      </c>
      <c r="BC129" s="21"/>
    </row>
    <row r="130" spans="1:55" x14ac:dyDescent="0.25">
      <c r="L130" s="120">
        <v>2.2999999999999998</v>
      </c>
      <c r="M130" s="121">
        <f t="shared" si="38"/>
        <v>199.52623149688802</v>
      </c>
      <c r="N130" s="122">
        <f t="shared" si="39"/>
        <v>1.9952623149688802</v>
      </c>
      <c r="O130" s="123">
        <f t="shared" si="40"/>
        <v>0.31152051365116062</v>
      </c>
      <c r="P130" s="123">
        <f t="shared" si="41"/>
        <v>0.30957740159342562</v>
      </c>
      <c r="Q130" s="123">
        <f t="shared" si="42"/>
        <v>0.22304102730232131</v>
      </c>
      <c r="R130" s="122">
        <f t="shared" si="43"/>
        <v>0.4450293052159438</v>
      </c>
      <c r="S130" s="122">
        <f t="shared" si="44"/>
        <v>0.44225343084775093</v>
      </c>
      <c r="T130" s="124">
        <f t="shared" si="45"/>
        <v>7.7054785079902012E-6</v>
      </c>
      <c r="U130" s="125">
        <f t="shared" si="46"/>
        <v>6.5085596716415967E-6</v>
      </c>
      <c r="V130" s="125">
        <f t="shared" si="47"/>
        <v>1.4073505796541962E-5</v>
      </c>
      <c r="W130" s="125">
        <f t="shared" si="54"/>
        <v>5.7228409872645062E-11</v>
      </c>
      <c r="X130" s="125">
        <f t="shared" si="55"/>
        <v>-5.1865151091072059</v>
      </c>
      <c r="Y130" s="125">
        <f t="shared" si="56"/>
        <v>-4.851597703671219</v>
      </c>
      <c r="Z130" s="126">
        <f t="shared" si="57"/>
        <v>0.11216966846397323</v>
      </c>
      <c r="AA130" s="9">
        <f t="shared" si="48"/>
        <v>0.24737836029579971</v>
      </c>
      <c r="AB130" s="22">
        <f t="shared" si="49"/>
        <v>1.5389525390890548</v>
      </c>
      <c r="AC130" s="10">
        <f t="shared" si="50"/>
        <v>2.7406103861804424E-2</v>
      </c>
      <c r="AD130" s="10"/>
      <c r="AE130" s="17">
        <f t="shared" si="51"/>
        <v>1.4073505796541962E-5</v>
      </c>
      <c r="AF130" s="10"/>
      <c r="AG130" s="10"/>
      <c r="AI130" s="30">
        <f t="shared" si="52"/>
        <v>0.4450293052159438</v>
      </c>
      <c r="AJ130" s="31">
        <f t="shared" si="58"/>
        <v>0.19805108250098566</v>
      </c>
      <c r="AK130" s="31">
        <f t="shared" si="53"/>
        <v>0.44225343084775093</v>
      </c>
      <c r="AL130" s="31">
        <f t="shared" si="59"/>
        <v>0.19558809709660641</v>
      </c>
      <c r="AM130" s="31">
        <f t="shared" si="60"/>
        <v>0.19681573705954206</v>
      </c>
      <c r="AN130" s="31">
        <f t="shared" si="61"/>
        <v>-0.67508625145145906</v>
      </c>
      <c r="AO130" s="31">
        <f t="shared" si="62"/>
        <v>0.4557414468987826</v>
      </c>
      <c r="AP130" s="31">
        <f t="shared" si="63"/>
        <v>-0.64254932971969048</v>
      </c>
      <c r="AQ130" s="31">
        <f t="shared" si="64"/>
        <v>0.4128696411232235</v>
      </c>
      <c r="AR130" s="31">
        <f t="shared" si="65"/>
        <v>0.43377621837311342</v>
      </c>
      <c r="AS130" s="32">
        <f t="shared" si="66"/>
        <v>2.7758743681928766E-3</v>
      </c>
      <c r="AT130" s="33">
        <f t="shared" si="67"/>
        <v>6.2375091609886794E-3</v>
      </c>
      <c r="AU130" s="34">
        <f t="shared" si="68"/>
        <v>-0.33491740543598691</v>
      </c>
      <c r="AV130" s="35">
        <f t="shared" si="69"/>
        <v>6.4574651454864615E-2</v>
      </c>
      <c r="AW130" s="36">
        <f t="shared" si="70"/>
        <v>7.7054785079902012E-6</v>
      </c>
      <c r="AX130" s="36">
        <f t="shared" si="71"/>
        <v>0.19805108250098566</v>
      </c>
      <c r="AY130" s="37">
        <f t="shared" si="72"/>
        <v>0.11216966846397323</v>
      </c>
      <c r="AZ130" s="37">
        <f t="shared" si="73"/>
        <v>0.4557414468987826</v>
      </c>
      <c r="BA130" s="38">
        <f t="shared" si="74"/>
        <v>1.0885781836050496E-5</v>
      </c>
      <c r="BB130" s="39">
        <f t="shared" si="75"/>
        <v>-1.6337434411511558E-3</v>
      </c>
      <c r="BC130" s="21"/>
    </row>
    <row r="131" spans="1:55" x14ac:dyDescent="0.25">
      <c r="L131" s="120">
        <v>2.3199999999999998</v>
      </c>
      <c r="M131" s="121">
        <f t="shared" si="38"/>
        <v>208.92961308540396</v>
      </c>
      <c r="N131" s="122">
        <f t="shared" si="39"/>
        <v>2.0892961308540396</v>
      </c>
      <c r="O131" s="123">
        <f t="shared" si="40"/>
        <v>0.30900891377198519</v>
      </c>
      <c r="P131" s="123">
        <f t="shared" si="41"/>
        <v>0.30698932118176581</v>
      </c>
      <c r="Q131" s="123">
        <f t="shared" si="42"/>
        <v>0.21801782754397039</v>
      </c>
      <c r="R131" s="122">
        <f t="shared" si="43"/>
        <v>0.44144130538855031</v>
      </c>
      <c r="S131" s="122">
        <f t="shared" si="44"/>
        <v>0.43855617311680833</v>
      </c>
      <c r="T131" s="124">
        <f t="shared" si="45"/>
        <v>8.3239882254470083E-6</v>
      </c>
      <c r="U131" s="125">
        <f t="shared" si="46"/>
        <v>5.6100668288179232E-6</v>
      </c>
      <c r="V131" s="125">
        <f t="shared" si="47"/>
        <v>1.2223447796585077E-5</v>
      </c>
      <c r="W131" s="125">
        <f t="shared" si="54"/>
        <v>4.3736807824824816E-11</v>
      </c>
      <c r="X131" s="125">
        <f t="shared" si="55"/>
        <v>-5.2510319652654092</v>
      </c>
      <c r="Y131" s="125">
        <f t="shared" si="56"/>
        <v>-4.9128062779039308</v>
      </c>
      <c r="Z131" s="126">
        <f t="shared" si="57"/>
        <v>0.11439661559114453</v>
      </c>
      <c r="AA131" s="9">
        <f t="shared" si="48"/>
        <v>0.24077131435661669</v>
      </c>
      <c r="AB131" s="22">
        <f t="shared" si="49"/>
        <v>1.5394225586802524</v>
      </c>
      <c r="AC131" s="10">
        <f t="shared" si="50"/>
        <v>2.5594963094965662E-2</v>
      </c>
      <c r="AD131" s="10"/>
      <c r="AE131" s="17">
        <f t="shared" si="51"/>
        <v>1.2223447796585077E-5</v>
      </c>
      <c r="AF131" s="10"/>
      <c r="AG131" s="10"/>
      <c r="AI131" s="30">
        <f t="shared" si="52"/>
        <v>0.44144130538855031</v>
      </c>
      <c r="AJ131" s="31">
        <f t="shared" si="58"/>
        <v>0.19487042610314734</v>
      </c>
      <c r="AK131" s="31">
        <f t="shared" si="53"/>
        <v>0.43855617311680833</v>
      </c>
      <c r="AL131" s="31">
        <f t="shared" si="59"/>
        <v>0.19233151697885997</v>
      </c>
      <c r="AM131" s="31">
        <f t="shared" si="60"/>
        <v>0.19359680954689093</v>
      </c>
      <c r="AN131" s="31">
        <f t="shared" si="61"/>
        <v>-0.7396031076096623</v>
      </c>
      <c r="AO131" s="31">
        <f t="shared" si="62"/>
        <v>0.54701275678586969</v>
      </c>
      <c r="AP131" s="31">
        <f t="shared" si="63"/>
        <v>-0.70375790395240223</v>
      </c>
      <c r="AQ131" s="31">
        <f t="shared" si="64"/>
        <v>0.4952751873754786</v>
      </c>
      <c r="AR131" s="31">
        <f t="shared" si="65"/>
        <v>0.52050153276805888</v>
      </c>
      <c r="AS131" s="32">
        <f t="shared" si="66"/>
        <v>2.8851322717419747E-3</v>
      </c>
      <c r="AT131" s="33">
        <f t="shared" si="67"/>
        <v>6.5357098135674519E-3</v>
      </c>
      <c r="AU131" s="34">
        <f t="shared" si="68"/>
        <v>-0.3382256873614784</v>
      </c>
      <c r="AV131" s="35">
        <f t="shared" si="69"/>
        <v>6.4411279458738369E-2</v>
      </c>
      <c r="AW131" s="36">
        <f t="shared" si="70"/>
        <v>8.3239882254470083E-6</v>
      </c>
      <c r="AX131" s="36">
        <f t="shared" si="71"/>
        <v>0.19487042610314734</v>
      </c>
      <c r="AY131" s="37">
        <f t="shared" si="72"/>
        <v>0.11439661559114453</v>
      </c>
      <c r="AZ131" s="37">
        <f t="shared" si="73"/>
        <v>0.54701275678586969</v>
      </c>
      <c r="BA131" s="38">
        <f t="shared" si="74"/>
        <v>1.1314244202909705E-5</v>
      </c>
      <c r="BB131" s="39">
        <f t="shared" si="75"/>
        <v>-1.6498814017633092E-3</v>
      </c>
      <c r="BC131" s="21"/>
    </row>
    <row r="132" spans="1:55" x14ac:dyDescent="0.25">
      <c r="L132" s="120">
        <v>2.34</v>
      </c>
      <c r="M132" s="121">
        <f t="shared" si="38"/>
        <v>218.77616239495524</v>
      </c>
      <c r="N132" s="122">
        <f t="shared" si="39"/>
        <v>2.1877616239495525</v>
      </c>
      <c r="O132" s="123">
        <f t="shared" si="40"/>
        <v>0.30655213994725306</v>
      </c>
      <c r="P132" s="123">
        <f t="shared" si="41"/>
        <v>0.30445388988816635</v>
      </c>
      <c r="Q132" s="123">
        <f t="shared" si="42"/>
        <v>0.21310427989450612</v>
      </c>
      <c r="R132" s="122">
        <f t="shared" si="43"/>
        <v>0.43793162849607581</v>
      </c>
      <c r="S132" s="122">
        <f t="shared" si="44"/>
        <v>0.43493412841166623</v>
      </c>
      <c r="T132" s="124">
        <f t="shared" si="45"/>
        <v>8.9850067560354194E-6</v>
      </c>
      <c r="U132" s="125">
        <f t="shared" si="46"/>
        <v>4.8352532113874649E-6</v>
      </c>
      <c r="V132" s="125">
        <f t="shared" si="47"/>
        <v>1.0614476838624642E-5</v>
      </c>
      <c r="W132" s="125">
        <f t="shared" si="54"/>
        <v>3.339942573361643E-11</v>
      </c>
      <c r="X132" s="125">
        <f t="shared" si="55"/>
        <v>-5.3155807779555637</v>
      </c>
      <c r="Y132" s="125">
        <f t="shared" si="56"/>
        <v>-4.9741014062740145</v>
      </c>
      <c r="Z132" s="126">
        <f t="shared" si="57"/>
        <v>0.11660816128402561</v>
      </c>
      <c r="AA132" s="9">
        <f t="shared" si="48"/>
        <v>0.23434073112819878</v>
      </c>
      <c r="AB132" s="22">
        <f t="shared" si="49"/>
        <v>1.5398622929726162</v>
      </c>
      <c r="AC132" s="10">
        <f t="shared" si="50"/>
        <v>2.3900521589989062E-2</v>
      </c>
      <c r="AD132" s="10"/>
      <c r="AE132" s="17">
        <f t="shared" si="51"/>
        <v>1.0614476838624642E-5</v>
      </c>
      <c r="AF132" s="10"/>
      <c r="AG132" s="10"/>
      <c r="AI132" s="30">
        <f t="shared" si="52"/>
        <v>0.43793162849607581</v>
      </c>
      <c r="AJ132" s="31">
        <f t="shared" si="58"/>
        <v>0.19178411123722497</v>
      </c>
      <c r="AK132" s="31">
        <f t="shared" si="53"/>
        <v>0.43493412841166623</v>
      </c>
      <c r="AL132" s="31">
        <f t="shared" si="59"/>
        <v>0.18916769605721578</v>
      </c>
      <c r="AM132" s="31">
        <f t="shared" si="60"/>
        <v>0.19047141114384233</v>
      </c>
      <c r="AN132" s="31">
        <f t="shared" si="61"/>
        <v>-0.80415192029981686</v>
      </c>
      <c r="AO132" s="31">
        <f t="shared" si="62"/>
        <v>0.64666031092188303</v>
      </c>
      <c r="AP132" s="31">
        <f t="shared" si="63"/>
        <v>-0.765053032322486</v>
      </c>
      <c r="AQ132" s="31">
        <f t="shared" si="64"/>
        <v>0.58530614226583078</v>
      </c>
      <c r="AR132" s="31">
        <f t="shared" si="65"/>
        <v>0.61521886507332502</v>
      </c>
      <c r="AS132" s="32">
        <f t="shared" si="66"/>
        <v>2.9975000844095767E-3</v>
      </c>
      <c r="AT132" s="33">
        <f t="shared" si="67"/>
        <v>6.8446759479406649E-3</v>
      </c>
      <c r="AU132" s="34">
        <f t="shared" si="68"/>
        <v>-0.34147937168154918</v>
      </c>
      <c r="AV132" s="35">
        <f t="shared" si="69"/>
        <v>6.4241215766621507E-2</v>
      </c>
      <c r="AW132" s="36">
        <f t="shared" si="70"/>
        <v>8.9850067560354194E-6</v>
      </c>
      <c r="AX132" s="36">
        <f t="shared" si="71"/>
        <v>0.19178411123722497</v>
      </c>
      <c r="AY132" s="37">
        <f t="shared" si="72"/>
        <v>0.11660816128402561</v>
      </c>
      <c r="AZ132" s="37">
        <f t="shared" si="73"/>
        <v>0.64666031092188303</v>
      </c>
      <c r="BA132" s="38">
        <f t="shared" si="74"/>
        <v>1.1754902291802261E-5</v>
      </c>
      <c r="BB132" s="39">
        <f t="shared" si="75"/>
        <v>-1.6657530325929228E-3</v>
      </c>
      <c r="BC132" s="21"/>
    </row>
    <row r="133" spans="1:55" x14ac:dyDescent="0.25">
      <c r="L133" s="120">
        <v>2.36</v>
      </c>
      <c r="M133" s="121">
        <f t="shared" si="38"/>
        <v>229.08676527677744</v>
      </c>
      <c r="N133" s="122">
        <f t="shared" si="39"/>
        <v>2.2908676527677745</v>
      </c>
      <c r="O133" s="123">
        <f t="shared" si="40"/>
        <v>0.30414914705285589</v>
      </c>
      <c r="P133" s="123">
        <f t="shared" si="41"/>
        <v>0.30197046907978753</v>
      </c>
      <c r="Q133" s="123">
        <f t="shared" si="42"/>
        <v>0.20829829410571182</v>
      </c>
      <c r="R133" s="122">
        <f t="shared" si="43"/>
        <v>0.43449878150407989</v>
      </c>
      <c r="S133" s="122">
        <f t="shared" si="44"/>
        <v>0.43138638439969651</v>
      </c>
      <c r="T133" s="124">
        <f t="shared" si="45"/>
        <v>9.687015735374047E-6</v>
      </c>
      <c r="U133" s="125">
        <f t="shared" si="46"/>
        <v>4.1671635773366473E-6</v>
      </c>
      <c r="V133" s="125">
        <f t="shared" si="47"/>
        <v>9.2155222502190556E-6</v>
      </c>
      <c r="W133" s="125">
        <f t="shared" si="54"/>
        <v>2.5485925290067032E-11</v>
      </c>
      <c r="X133" s="125">
        <f t="shared" si="55"/>
        <v>-5.3801594514648867</v>
      </c>
      <c r="Y133" s="125">
        <f t="shared" si="56"/>
        <v>-5.0354800479694397</v>
      </c>
      <c r="Z133" s="126">
        <f t="shared" si="57"/>
        <v>0.11880389119397718</v>
      </c>
      <c r="AA133" s="9">
        <f t="shared" si="48"/>
        <v>0.22808189759832012</v>
      </c>
      <c r="AB133" s="22">
        <f t="shared" si="49"/>
        <v>1.5402736217462434</v>
      </c>
      <c r="AC133" s="10">
        <f t="shared" si="50"/>
        <v>2.2315535933131934E-2</v>
      </c>
      <c r="AD133" s="10"/>
      <c r="AE133" s="17">
        <f t="shared" si="51"/>
        <v>9.2155222502190556E-6</v>
      </c>
      <c r="AF133" s="10"/>
      <c r="AG133" s="10"/>
      <c r="AI133" s="30">
        <f t="shared" si="52"/>
        <v>0.43449878150407989</v>
      </c>
      <c r="AJ133" s="31">
        <f t="shared" si="58"/>
        <v>0.18878919112853015</v>
      </c>
      <c r="AK133" s="31">
        <f t="shared" si="53"/>
        <v>0.43138638439969651</v>
      </c>
      <c r="AL133" s="31">
        <f t="shared" si="59"/>
        <v>0.18609421264544271</v>
      </c>
      <c r="AM133" s="31">
        <f t="shared" si="60"/>
        <v>0.18743685837911875</v>
      </c>
      <c r="AN133" s="31">
        <f t="shared" si="61"/>
        <v>-0.86873059380913986</v>
      </c>
      <c r="AO133" s="31">
        <f t="shared" si="62"/>
        <v>0.75469284461998076</v>
      </c>
      <c r="AP133" s="31">
        <f t="shared" si="63"/>
        <v>-0.82643167401791118</v>
      </c>
      <c r="AQ133" s="31">
        <f t="shared" si="64"/>
        <v>0.68298931182004696</v>
      </c>
      <c r="AR133" s="31">
        <f t="shared" si="65"/>
        <v>0.71794647891226149</v>
      </c>
      <c r="AS133" s="32">
        <f t="shared" si="66"/>
        <v>3.1123971043833798E-3</v>
      </c>
      <c r="AT133" s="33">
        <f t="shared" si="67"/>
        <v>7.1631894883787024E-3</v>
      </c>
      <c r="AU133" s="34">
        <f t="shared" si="68"/>
        <v>-0.34467940349544701</v>
      </c>
      <c r="AV133" s="35">
        <f t="shared" si="69"/>
        <v>6.4064904879649831E-2</v>
      </c>
      <c r="AW133" s="36">
        <f t="shared" si="70"/>
        <v>9.687015735374047E-6</v>
      </c>
      <c r="AX133" s="36">
        <f t="shared" si="71"/>
        <v>0.18878919112853015</v>
      </c>
      <c r="AY133" s="37">
        <f t="shared" si="72"/>
        <v>0.11880389119397718</v>
      </c>
      <c r="AZ133" s="37">
        <f t="shared" si="73"/>
        <v>0.75469284461998076</v>
      </c>
      <c r="BA133" s="38">
        <f t="shared" si="74"/>
        <v>1.2205478840719137E-5</v>
      </c>
      <c r="BB133" s="39">
        <f t="shared" si="75"/>
        <v>-1.6813629438802292E-3</v>
      </c>
      <c r="BC133" s="21"/>
    </row>
    <row r="134" spans="1:55" x14ac:dyDescent="0.25">
      <c r="L134" s="120">
        <v>2.38</v>
      </c>
      <c r="M134" s="121">
        <f t="shared" si="38"/>
        <v>239.88329190194912</v>
      </c>
      <c r="N134" s="122">
        <f t="shared" si="39"/>
        <v>2.3988329190194912</v>
      </c>
      <c r="O134" s="123">
        <f t="shared" si="40"/>
        <v>0.30179889641278262</v>
      </c>
      <c r="P134" s="123">
        <f t="shared" si="41"/>
        <v>0.299538403992895</v>
      </c>
      <c r="Q134" s="123">
        <f t="shared" si="42"/>
        <v>0.20359779282556525</v>
      </c>
      <c r="R134" s="122">
        <f t="shared" si="43"/>
        <v>0.43114128058968948</v>
      </c>
      <c r="S134" s="122">
        <f t="shared" si="44"/>
        <v>0.42791200570413573</v>
      </c>
      <c r="T134" s="124">
        <f t="shared" si="45"/>
        <v>1.0428216286468157E-5</v>
      </c>
      <c r="U134" s="125">
        <f t="shared" si="46"/>
        <v>3.591153548044795E-6</v>
      </c>
      <c r="V134" s="125">
        <f t="shared" si="47"/>
        <v>7.9994613732444806E-6</v>
      </c>
      <c r="W134" s="125">
        <f t="shared" si="54"/>
        <v>1.9433177881716785E-11</v>
      </c>
      <c r="X134" s="125">
        <f t="shared" si="55"/>
        <v>-5.4447660252156407</v>
      </c>
      <c r="Y134" s="125">
        <f t="shared" si="56"/>
        <v>-5.096939254320918</v>
      </c>
      <c r="Z134" s="126">
        <f t="shared" si="57"/>
        <v>0.12098346255104991</v>
      </c>
      <c r="AA134" s="9">
        <f t="shared" si="48"/>
        <v>0.22199022663111712</v>
      </c>
      <c r="AB134" s="22">
        <f t="shared" si="49"/>
        <v>1.540658314713562</v>
      </c>
      <c r="AC134" s="10">
        <f t="shared" si="50"/>
        <v>2.083318683774274E-2</v>
      </c>
      <c r="AD134" s="10"/>
      <c r="AE134" s="17">
        <f t="shared" si="51"/>
        <v>7.9994613732444806E-6</v>
      </c>
      <c r="AF134" s="10"/>
      <c r="AG134" s="10"/>
      <c r="AI134" s="30">
        <f t="shared" si="52"/>
        <v>0.43114128058968948</v>
      </c>
      <c r="AJ134" s="31">
        <f t="shared" si="58"/>
        <v>0.18588280382851735</v>
      </c>
      <c r="AK134" s="31">
        <f t="shared" si="53"/>
        <v>0.42791200570413573</v>
      </c>
      <c r="AL134" s="31">
        <f t="shared" si="59"/>
        <v>0.18310868462573629</v>
      </c>
      <c r="AM134" s="31">
        <f t="shared" si="60"/>
        <v>0.18449053011898359</v>
      </c>
      <c r="AN134" s="31">
        <f t="shared" si="61"/>
        <v>-0.93333716755989382</v>
      </c>
      <c r="AO134" s="31">
        <f t="shared" si="62"/>
        <v>0.8711182683487253</v>
      </c>
      <c r="AP134" s="31">
        <f t="shared" si="63"/>
        <v>-0.88789088036938946</v>
      </c>
      <c r="AQ134" s="31">
        <f t="shared" si="64"/>
        <v>0.78835021544312944</v>
      </c>
      <c r="AR134" s="31">
        <f t="shared" si="65"/>
        <v>0.82870155938622647</v>
      </c>
      <c r="AS134" s="32">
        <f t="shared" si="66"/>
        <v>3.2292748855537456E-3</v>
      </c>
      <c r="AT134" s="33">
        <f t="shared" si="67"/>
        <v>7.4900619145931348E-3</v>
      </c>
      <c r="AU134" s="34">
        <f t="shared" si="68"/>
        <v>-0.34782677089472269</v>
      </c>
      <c r="AV134" s="35">
        <f t="shared" si="69"/>
        <v>6.3882776465302188E-2</v>
      </c>
      <c r="AW134" s="36">
        <f t="shared" si="70"/>
        <v>1.0428216286468157E-5</v>
      </c>
      <c r="AX134" s="36">
        <f t="shared" si="71"/>
        <v>0.18588280382851735</v>
      </c>
      <c r="AY134" s="37">
        <f t="shared" si="72"/>
        <v>0.12098346255104991</v>
      </c>
      <c r="AZ134" s="37">
        <f t="shared" si="73"/>
        <v>0.8711182683487253</v>
      </c>
      <c r="BA134" s="38">
        <f t="shared" si="74"/>
        <v>1.2663823080602924E-5</v>
      </c>
      <c r="BB134" s="39">
        <f t="shared" si="75"/>
        <v>-1.6967159555840131E-3</v>
      </c>
      <c r="BC134" s="21"/>
    </row>
    <row r="135" spans="1:55" x14ac:dyDescent="0.25">
      <c r="L135" s="120">
        <v>2.4</v>
      </c>
      <c r="M135" s="121">
        <f t="shared" si="38"/>
        <v>251.18864315095806</v>
      </c>
      <c r="N135" s="122">
        <f t="shared" si="39"/>
        <v>2.5118864315095806</v>
      </c>
      <c r="O135" s="123">
        <f t="shared" si="40"/>
        <v>0.29950035710388523</v>
      </c>
      <c r="P135" s="123">
        <f t="shared" si="41"/>
        <v>0.2971570254035138</v>
      </c>
      <c r="Q135" s="123">
        <f t="shared" si="42"/>
        <v>0.19900071420777046</v>
      </c>
      <c r="R135" s="122">
        <f t="shared" si="43"/>
        <v>0.42785765300555034</v>
      </c>
      <c r="S135" s="122">
        <f t="shared" si="44"/>
        <v>0.42451003629073403</v>
      </c>
      <c r="T135" s="124">
        <f t="shared" si="45"/>
        <v>1.1206537669317578E-5</v>
      </c>
      <c r="U135" s="125">
        <f t="shared" si="46"/>
        <v>3.0945772940832189E-6</v>
      </c>
      <c r="V135" s="125">
        <f t="shared" si="47"/>
        <v>6.9426270044432646E-6</v>
      </c>
      <c r="W135" s="125">
        <f t="shared" si="54"/>
        <v>1.4807486573402035E-11</v>
      </c>
      <c r="X135" s="125">
        <f t="shared" si="55"/>
        <v>-5.5093986653464784</v>
      </c>
      <c r="Y135" s="125">
        <f t="shared" si="56"/>
        <v>-5.1584761667704484</v>
      </c>
      <c r="Z135" s="126">
        <f t="shared" si="57"/>
        <v>0.12314660000684376</v>
      </c>
      <c r="AA135" s="9">
        <f t="shared" si="48"/>
        <v>0.21606125360515135</v>
      </c>
      <c r="AB135" s="22">
        <f t="shared" si="49"/>
        <v>1.5410180373513396</v>
      </c>
      <c r="AC135" s="10">
        <f t="shared" si="50"/>
        <v>1.9447056671606709E-2</v>
      </c>
      <c r="AD135" s="10"/>
      <c r="AE135" s="17">
        <f t="shared" si="51"/>
        <v>6.9426270044432646E-6</v>
      </c>
      <c r="AF135" s="10"/>
      <c r="AG135" s="10"/>
      <c r="AI135" s="30">
        <f t="shared" si="52"/>
        <v>0.42785765300555034</v>
      </c>
      <c r="AJ135" s="31">
        <f t="shared" si="58"/>
        <v>0.18306217123541793</v>
      </c>
      <c r="AK135" s="31">
        <f t="shared" si="53"/>
        <v>0.42451003629073403</v>
      </c>
      <c r="AL135" s="31">
        <f t="shared" si="59"/>
        <v>0.18020877091156032</v>
      </c>
      <c r="AM135" s="31">
        <f t="shared" si="60"/>
        <v>0.18162986780465445</v>
      </c>
      <c r="AN135" s="31">
        <f t="shared" si="61"/>
        <v>-0.99796980769073151</v>
      </c>
      <c r="AO135" s="31">
        <f t="shared" si="62"/>
        <v>0.99594373706227568</v>
      </c>
      <c r="AP135" s="31">
        <f t="shared" si="63"/>
        <v>-0.94942779281891987</v>
      </c>
      <c r="AQ135" s="31">
        <f t="shared" si="64"/>
        <v>0.90141313377700583</v>
      </c>
      <c r="AR135" s="31">
        <f t="shared" si="65"/>
        <v>0.94750027181573315</v>
      </c>
      <c r="AS135" s="32">
        <f t="shared" si="66"/>
        <v>3.347616714816315E-3</v>
      </c>
      <c r="AT135" s="33">
        <f t="shared" si="67"/>
        <v>7.8241365821096771E-3</v>
      </c>
      <c r="AU135" s="34">
        <f t="shared" si="68"/>
        <v>-0.35092249857602997</v>
      </c>
      <c r="AV135" s="35">
        <f t="shared" si="69"/>
        <v>6.369524514232279E-2</v>
      </c>
      <c r="AW135" s="36">
        <f t="shared" si="70"/>
        <v>1.1206537669317578E-5</v>
      </c>
      <c r="AX135" s="36">
        <f t="shared" si="71"/>
        <v>0.18306217123541793</v>
      </c>
      <c r="AY135" s="37">
        <f t="shared" si="72"/>
        <v>0.12314660000684376</v>
      </c>
      <c r="AZ135" s="37">
        <f t="shared" si="73"/>
        <v>0.99594373706227568</v>
      </c>
      <c r="BA135" s="38">
        <f t="shared" si="74"/>
        <v>1.3127908685554177E-5</v>
      </c>
      <c r="BB135" s="39">
        <f t="shared" si="75"/>
        <v>-1.7118170662245365E-3</v>
      </c>
      <c r="BC135" s="21"/>
    </row>
    <row r="136" spans="1:55" x14ac:dyDescent="0.25">
      <c r="L136" s="120">
        <v>2.42</v>
      </c>
      <c r="M136" s="121">
        <f t="shared" si="38"/>
        <v>263.02679918953817</v>
      </c>
      <c r="N136" s="122">
        <f t="shared" si="39"/>
        <v>2.6302679918953817</v>
      </c>
      <c r="O136" s="123">
        <f t="shared" si="40"/>
        <v>0.29725250711402124</v>
      </c>
      <c r="P136" s="123">
        <f t="shared" si="41"/>
        <v>0.29482565122236476</v>
      </c>
      <c r="Q136" s="123">
        <f t="shared" si="42"/>
        <v>0.19450501422804248</v>
      </c>
      <c r="R136" s="122">
        <f t="shared" si="43"/>
        <v>0.42464643873431607</v>
      </c>
      <c r="S136" s="122">
        <f t="shared" si="44"/>
        <v>0.42117950174623542</v>
      </c>
      <c r="T136" s="124">
        <f t="shared" si="45"/>
        <v>1.2019652079321722E-5</v>
      </c>
      <c r="U136" s="125">
        <f t="shared" si="46"/>
        <v>2.6665169165570006E-6</v>
      </c>
      <c r="V136" s="125">
        <f t="shared" si="47"/>
        <v>6.0243748270583713E-6</v>
      </c>
      <c r="W136" s="125">
        <f t="shared" si="54"/>
        <v>1.1275209747116632E-11</v>
      </c>
      <c r="X136" s="125">
        <f t="shared" si="55"/>
        <v>-5.5740556567798842</v>
      </c>
      <c r="Y136" s="125">
        <f t="shared" si="56"/>
        <v>-5.2200880148520286</v>
      </c>
      <c r="Z136" s="126">
        <f t="shared" si="57"/>
        <v>0.12529309153196666</v>
      </c>
      <c r="AA136" s="9">
        <f t="shared" si="48"/>
        <v>0.21029063314126037</v>
      </c>
      <c r="AB136" s="22">
        <f t="shared" si="49"/>
        <v>1.5413543564815508</v>
      </c>
      <c r="AC136" s="10">
        <f t="shared" si="50"/>
        <v>1.8151107952019428E-2</v>
      </c>
      <c r="AD136" s="10"/>
      <c r="AE136" s="17">
        <f t="shared" si="51"/>
        <v>6.0243748270583713E-6</v>
      </c>
      <c r="AF136" s="10"/>
      <c r="AG136" s="10"/>
      <c r="AI136" s="30">
        <f t="shared" si="52"/>
        <v>0.42464643873431607</v>
      </c>
      <c r="AJ136" s="31">
        <f t="shared" si="58"/>
        <v>0.18032459792973726</v>
      </c>
      <c r="AK136" s="31">
        <f t="shared" si="53"/>
        <v>0.42117950174623542</v>
      </c>
      <c r="AL136" s="31">
        <f t="shared" si="59"/>
        <v>0.17739217269120713</v>
      </c>
      <c r="AM136" s="31">
        <f t="shared" si="60"/>
        <v>0.17885237548443253</v>
      </c>
      <c r="AN136" s="31">
        <f t="shared" si="61"/>
        <v>-1.0626267991241374</v>
      </c>
      <c r="AO136" s="31">
        <f t="shared" si="62"/>
        <v>1.1291757142168097</v>
      </c>
      <c r="AP136" s="31">
        <f t="shared" si="63"/>
        <v>-1.0110396409005</v>
      </c>
      <c r="AQ136" s="31">
        <f t="shared" si="64"/>
        <v>1.0222011554722121</v>
      </c>
      <c r="AR136" s="31">
        <f t="shared" si="65"/>
        <v>1.0743578173977155</v>
      </c>
      <c r="AS136" s="32">
        <f t="shared" si="66"/>
        <v>3.4669369880806489E-3</v>
      </c>
      <c r="AT136" s="33">
        <f t="shared" si="67"/>
        <v>8.1642907412907088E-3</v>
      </c>
      <c r="AU136" s="34">
        <f t="shared" si="68"/>
        <v>-0.35396764192785568</v>
      </c>
      <c r="AV136" s="35">
        <f t="shared" si="69"/>
        <v>6.3502710364456927E-2</v>
      </c>
      <c r="AW136" s="36">
        <f t="shared" si="70"/>
        <v>1.2019652079321722E-5</v>
      </c>
      <c r="AX136" s="36">
        <f t="shared" si="71"/>
        <v>0.18032459792973726</v>
      </c>
      <c r="AY136" s="37">
        <f t="shared" si="72"/>
        <v>0.12529309153196666</v>
      </c>
      <c r="AZ136" s="37">
        <f t="shared" si="73"/>
        <v>1.1291757142168097</v>
      </c>
      <c r="BA136" s="38">
        <f t="shared" si="74"/>
        <v>1.3595831325806466E-5</v>
      </c>
      <c r="BB136" s="39">
        <f t="shared" si="75"/>
        <v>-1.7266714240383205E-3</v>
      </c>
      <c r="BC136" s="21"/>
    </row>
    <row r="137" spans="1:55" x14ac:dyDescent="0.25">
      <c r="L137" s="120">
        <v>2.44</v>
      </c>
      <c r="M137" s="121">
        <f t="shared" si="38"/>
        <v>275.42287033381683</v>
      </c>
      <c r="N137" s="122">
        <f t="shared" si="39"/>
        <v>2.7542287033381685</v>
      </c>
      <c r="O137" s="123">
        <f t="shared" si="40"/>
        <v>0.29505433436564449</v>
      </c>
      <c r="P137" s="123">
        <f t="shared" si="41"/>
        <v>0.29254358801558594</v>
      </c>
      <c r="Q137" s="123">
        <f t="shared" si="42"/>
        <v>0.19010866873128895</v>
      </c>
      <c r="R137" s="122">
        <f t="shared" si="43"/>
        <v>0.42150619195092071</v>
      </c>
      <c r="S137" s="122">
        <f t="shared" si="44"/>
        <v>0.41791941145083711</v>
      </c>
      <c r="T137" s="124">
        <f t="shared" si="45"/>
        <v>1.286499435577994E-5</v>
      </c>
      <c r="U137" s="125">
        <f t="shared" si="46"/>
        <v>2.2975480575795287E-6</v>
      </c>
      <c r="V137" s="125">
        <f t="shared" si="47"/>
        <v>5.2267037604096416E-6</v>
      </c>
      <c r="W137" s="125">
        <f t="shared" si="54"/>
        <v>8.5799531314221727E-12</v>
      </c>
      <c r="X137" s="125">
        <f t="shared" si="55"/>
        <v>-5.6387353957532458</v>
      </c>
      <c r="Y137" s="125">
        <f t="shared" si="56"/>
        <v>-5.2817721141867935</v>
      </c>
      <c r="Z137" s="126">
        <f t="shared" si="57"/>
        <v>0.1274227843866903</v>
      </c>
      <c r="AA137" s="9">
        <f t="shared" si="48"/>
        <v>0.20467413591780528</v>
      </c>
      <c r="AB137" s="22">
        <f t="shared" si="49"/>
        <v>1.541668745606166</v>
      </c>
      <c r="AC137" s="10">
        <f t="shared" si="50"/>
        <v>1.6939662789083848E-2</v>
      </c>
      <c r="AD137" s="10"/>
      <c r="AE137" s="17">
        <f t="shared" si="51"/>
        <v>5.2267037604096416E-6</v>
      </c>
      <c r="AF137" s="10"/>
      <c r="AG137" s="10"/>
      <c r="AI137" s="30">
        <f t="shared" si="52"/>
        <v>0.42150619195092071</v>
      </c>
      <c r="AJ137" s="31">
        <f t="shared" si="58"/>
        <v>0.17766746985296641</v>
      </c>
      <c r="AK137" s="31">
        <f t="shared" si="53"/>
        <v>0.41791941145083711</v>
      </c>
      <c r="AL137" s="31">
        <f t="shared" si="59"/>
        <v>0.17465663446741408</v>
      </c>
      <c r="AM137" s="31">
        <f t="shared" si="60"/>
        <v>0.17615561966301235</v>
      </c>
      <c r="AN137" s="31">
        <f t="shared" si="61"/>
        <v>-1.1273065380974989</v>
      </c>
      <c r="AO137" s="31">
        <f t="shared" si="62"/>
        <v>1.2708200308373678</v>
      </c>
      <c r="AP137" s="31">
        <f t="shared" si="63"/>
        <v>-1.072723740235265</v>
      </c>
      <c r="AQ137" s="31">
        <f t="shared" si="64"/>
        <v>1.1507362228643363</v>
      </c>
      <c r="AR137" s="31">
        <f t="shared" si="65"/>
        <v>1.2092884859396174</v>
      </c>
      <c r="AS137" s="32">
        <f t="shared" si="66"/>
        <v>3.5867805000835973E-3</v>
      </c>
      <c r="AT137" s="33">
        <f t="shared" si="67"/>
        <v>8.5094372718046204E-3</v>
      </c>
      <c r="AU137" s="34">
        <f t="shared" si="68"/>
        <v>-0.3569632815664523</v>
      </c>
      <c r="AV137" s="35">
        <f t="shared" si="69"/>
        <v>6.3305556390408996E-2</v>
      </c>
      <c r="AW137" s="36">
        <f t="shared" si="70"/>
        <v>1.286499435577994E-5</v>
      </c>
      <c r="AX137" s="36">
        <f t="shared" si="71"/>
        <v>0.17766746985296641</v>
      </c>
      <c r="AY137" s="37">
        <f t="shared" si="72"/>
        <v>0.1274227843866903</v>
      </c>
      <c r="AZ137" s="37">
        <f t="shared" si="73"/>
        <v>1.2708200308373678</v>
      </c>
      <c r="BA137" s="38">
        <f t="shared" si="74"/>
        <v>1.4065805882680773E-5</v>
      </c>
      <c r="BB137" s="39">
        <f t="shared" si="75"/>
        <v>-1.7412843003241575E-3</v>
      </c>
      <c r="BC137" s="21"/>
    </row>
    <row r="138" spans="1:55" s="3" customFormat="1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120">
        <v>2.46</v>
      </c>
      <c r="M138" s="121">
        <f t="shared" si="38"/>
        <v>288.40315031266073</v>
      </c>
      <c r="N138" s="122">
        <f t="shared" si="39"/>
        <v>2.8840315031266073</v>
      </c>
      <c r="O138" s="123">
        <f t="shared" si="40"/>
        <v>0.29290483761609676</v>
      </c>
      <c r="P138" s="123">
        <f t="shared" si="41"/>
        <v>0.29031013245285242</v>
      </c>
      <c r="Q138" s="123">
        <f t="shared" si="42"/>
        <v>0.18580967523219355</v>
      </c>
      <c r="R138" s="122">
        <f t="shared" si="43"/>
        <v>0.41843548230870969</v>
      </c>
      <c r="S138" s="122">
        <f t="shared" si="44"/>
        <v>0.41472876064693204</v>
      </c>
      <c r="T138" s="124">
        <f t="shared" si="45"/>
        <v>1.3739785477891712E-5</v>
      </c>
      <c r="U138" s="125">
        <f t="shared" si="46"/>
        <v>1.9795369705697621E-6</v>
      </c>
      <c r="V138" s="125">
        <f t="shared" si="47"/>
        <v>4.5339229510828591E-6</v>
      </c>
      <c r="W138" s="125">
        <f t="shared" si="54"/>
        <v>6.5248877374418558E-12</v>
      </c>
      <c r="X138" s="125">
        <f t="shared" si="55"/>
        <v>-5.7034363827905317</v>
      </c>
      <c r="Y138" s="125">
        <f t="shared" si="56"/>
        <v>-5.3435258644926673</v>
      </c>
      <c r="Z138" s="126">
        <f t="shared" si="57"/>
        <v>0.12953558118143735</v>
      </c>
      <c r="AA138" s="9">
        <f t="shared" si="48"/>
        <v>0.19920764557097564</v>
      </c>
      <c r="AB138" s="22">
        <f t="shared" si="49"/>
        <v>1.5419625900014788</v>
      </c>
      <c r="AC138" s="10">
        <f t="shared" si="50"/>
        <v>1.5807383255581186E-2</v>
      </c>
      <c r="AD138" s="17"/>
      <c r="AE138" s="17">
        <f t="shared" si="51"/>
        <v>4.5339229510828591E-6</v>
      </c>
      <c r="AF138" s="17"/>
      <c r="AG138" s="17"/>
      <c r="AI138" s="30">
        <f t="shared" si="52"/>
        <v>0.41843548230870969</v>
      </c>
      <c r="AJ138" s="31">
        <f t="shared" si="58"/>
        <v>0.17508825285492249</v>
      </c>
      <c r="AK138" s="31">
        <f t="shared" si="53"/>
        <v>0.41472876064693204</v>
      </c>
      <c r="AL138" s="31">
        <f t="shared" si="59"/>
        <v>0.17199994490774023</v>
      </c>
      <c r="AM138" s="31">
        <f t="shared" si="60"/>
        <v>0.17353722898859242</v>
      </c>
      <c r="AN138" s="31">
        <f t="shared" si="61"/>
        <v>-1.1920075251347848</v>
      </c>
      <c r="AO138" s="31">
        <f t="shared" si="62"/>
        <v>1.4208819399779546</v>
      </c>
      <c r="AP138" s="31">
        <f t="shared" si="63"/>
        <v>-1.1344774905411388</v>
      </c>
      <c r="AQ138" s="31">
        <f t="shared" si="64"/>
        <v>1.2870391765445197</v>
      </c>
      <c r="AR138" s="31">
        <f t="shared" si="65"/>
        <v>1.3523057058210641</v>
      </c>
      <c r="AS138" s="32">
        <f t="shared" si="66"/>
        <v>3.7067216617776566E-3</v>
      </c>
      <c r="AT138" s="33">
        <f t="shared" si="67"/>
        <v>8.8585261491828833E-3</v>
      </c>
      <c r="AU138" s="34">
        <f t="shared" si="68"/>
        <v>-0.35991051829786436</v>
      </c>
      <c r="AV138" s="35">
        <f t="shared" si="69"/>
        <v>6.3104152328910562E-2</v>
      </c>
      <c r="AW138" s="36">
        <f t="shared" si="70"/>
        <v>1.3739785477891712E-5</v>
      </c>
      <c r="AX138" s="36">
        <f t="shared" si="71"/>
        <v>0.17508825285492249</v>
      </c>
      <c r="AY138" s="37">
        <f t="shared" si="72"/>
        <v>0.12953558118143735</v>
      </c>
      <c r="AZ138" s="37">
        <f t="shared" si="73"/>
        <v>1.4208819399779546</v>
      </c>
      <c r="BA138" s="38">
        <f t="shared" si="74"/>
        <v>1.4536163379520222E-5</v>
      </c>
      <c r="BB138" s="39">
        <f t="shared" si="75"/>
        <v>-1.755661064867631E-3</v>
      </c>
      <c r="BC138" s="21"/>
    </row>
    <row r="139" spans="1:55" x14ac:dyDescent="0.25">
      <c r="L139" s="120">
        <v>2.48</v>
      </c>
      <c r="M139" s="121">
        <f t="shared" ref="M139:M202" si="76">10^L139</f>
        <v>301.99517204020168</v>
      </c>
      <c r="N139" s="122">
        <f t="shared" ref="N139:N202" si="77">M139/100</f>
        <v>3.019951720402017</v>
      </c>
      <c r="O139" s="123">
        <f t="shared" ref="O139:O202" si="78">$C$8+(($C$7-$C$8)/((1+(α*N139)^n_VGM)^(1-1/n_VGM)))</f>
        <v>0.29080302724505985</v>
      </c>
      <c r="P139" s="123">
        <f t="shared" ref="P139:P202" si="79">thetar+(thetas-thetar)*(1-EXP(-((k/N139)^p)))</f>
        <v>0.28812457268459851</v>
      </c>
      <c r="Q139" s="123">
        <f t="shared" ref="Q139:Q202" si="80">(R139-$C$8/$C$7)/(1-$C$8/$C$7)</f>
        <v>0.18160605449011968</v>
      </c>
      <c r="R139" s="122">
        <f t="shared" ref="R139:R202" si="81">O139/$C$7</f>
        <v>0.41543289606437123</v>
      </c>
      <c r="S139" s="122">
        <f t="shared" ref="S139:S202" si="82">P139/thetas</f>
        <v>0.4116065324065693</v>
      </c>
      <c r="T139" s="124">
        <f t="shared" ref="T139:T202" si="83">(S139-R139)^2</f>
        <v>1.4641058841747314E-5</v>
      </c>
      <c r="U139" s="125">
        <f t="shared" ref="U139:U202" si="84">(Q139^P_GRT)*(1-(1-Q139^(1/(1-1/n_VGM)))^(1-1/n_VGM))^2</f>
        <v>1.7054648930999976E-6</v>
      </c>
      <c r="V139" s="125">
        <f t="shared" ref="V139:V202" si="85">AE139</f>
        <v>3.9323598423104855E-6</v>
      </c>
      <c r="W139" s="125">
        <f t="shared" si="54"/>
        <v>4.9590611148191805E-12</v>
      </c>
      <c r="X139" s="125">
        <f t="shared" si="55"/>
        <v>-5.7681572160923347</v>
      </c>
      <c r="Y139" s="125">
        <f t="shared" si="56"/>
        <v>-5.4053467476101815</v>
      </c>
      <c r="Z139" s="126">
        <f t="shared" si="57"/>
        <v>0.13163143604023944</v>
      </c>
      <c r="AA139" s="9">
        <f t="shared" ref="AA139:AA202" si="86">-LN(λ_GRT*(1-S139))</f>
        <v>0.19388715567788165</v>
      </c>
      <c r="AB139" s="22">
        <f t="shared" ref="AB139:AB202" si="87">IF(S139&lt;thetaRL,_xlfn.GAMMA(a),IF(S139=1,0,EXP(GAMMALN(a))*(1-_xlfn.GAMMA.DIST(AA139,a,1,TRUE))))</f>
        <v>1.5422371915780739</v>
      </c>
      <c r="AC139" s="10">
        <f t="shared" ref="AC139:AC202" si="88">(1/(λ_GRT*k^β_GRT))*($AF$13-AB139)</f>
        <v>1.4749252659912974E-2</v>
      </c>
      <c r="AD139" s="10"/>
      <c r="AE139" s="17">
        <f t="shared" ref="AE139:AE202" si="89">IF(S139&lt;thetaRL,0,(S139^P_GRT)*((AC139/$AD$11)^2))</f>
        <v>3.9323598423104855E-6</v>
      </c>
      <c r="AF139" s="10"/>
      <c r="AG139" s="10"/>
      <c r="AI139" s="30">
        <f t="shared" ref="AI139:AI202" si="90">R139-$R$216</f>
        <v>0.41543289606437123</v>
      </c>
      <c r="AJ139" s="31">
        <f t="shared" si="58"/>
        <v>0.17258449113243066</v>
      </c>
      <c r="AK139" s="31">
        <f t="shared" ref="AK139:AK202" si="91">S139-$S$216</f>
        <v>0.4116065324065693</v>
      </c>
      <c r="AL139" s="31">
        <f t="shared" si="59"/>
        <v>0.1694199375197602</v>
      </c>
      <c r="AM139" s="31">
        <f t="shared" si="60"/>
        <v>0.17099489379667454</v>
      </c>
      <c r="AN139" s="31">
        <f t="shared" si="61"/>
        <v>-1.2567283584365878</v>
      </c>
      <c r="AO139" s="31">
        <f t="shared" si="62"/>
        <v>1.5793661668987207</v>
      </c>
      <c r="AP139" s="31">
        <f t="shared" si="63"/>
        <v>-1.196298373658653</v>
      </c>
      <c r="AQ139" s="31">
        <f t="shared" si="64"/>
        <v>1.4311297988183382</v>
      </c>
      <c r="AR139" s="31">
        <f t="shared" si="65"/>
        <v>1.5034220913283987</v>
      </c>
      <c r="AS139" s="32">
        <f t="shared" si="66"/>
        <v>3.8263636578019233E-3</v>
      </c>
      <c r="AT139" s="33">
        <f t="shared" si="67"/>
        <v>9.210545659843531E-3</v>
      </c>
      <c r="AU139" s="34">
        <f t="shared" si="68"/>
        <v>-0.36281046848215315</v>
      </c>
      <c r="AV139" s="35">
        <f t="shared" si="69"/>
        <v>6.2898852248680706E-2</v>
      </c>
      <c r="AW139" s="36">
        <f t="shared" si="70"/>
        <v>1.4641058841747314E-5</v>
      </c>
      <c r="AX139" s="36">
        <f t="shared" si="71"/>
        <v>0.17258449113243066</v>
      </c>
      <c r="AY139" s="37">
        <f t="shared" si="72"/>
        <v>0.13163143604023944</v>
      </c>
      <c r="AZ139" s="37">
        <f t="shared" si="73"/>
        <v>1.5793661668987207</v>
      </c>
      <c r="BA139" s="38">
        <f t="shared" si="74"/>
        <v>1.5005347677654602E-5</v>
      </c>
      <c r="BB139" s="39">
        <f t="shared" si="75"/>
        <v>-1.7698071633275763E-3</v>
      </c>
      <c r="BC139" s="21"/>
    </row>
    <row r="140" spans="1:55" x14ac:dyDescent="0.25">
      <c r="L140" s="120">
        <v>2.5</v>
      </c>
      <c r="M140" s="121">
        <f t="shared" si="76"/>
        <v>316.22776601683825</v>
      </c>
      <c r="N140" s="122">
        <f t="shared" si="77"/>
        <v>3.1622776601683826</v>
      </c>
      <c r="O140" s="123">
        <f t="shared" si="78"/>
        <v>0.28874792593888593</v>
      </c>
      <c r="P140" s="123">
        <f t="shared" si="79"/>
        <v>0.28598618965012562</v>
      </c>
      <c r="Q140" s="123">
        <f t="shared" si="80"/>
        <v>0.17749585187777187</v>
      </c>
      <c r="R140" s="122">
        <f t="shared" si="81"/>
        <v>0.41249703705555135</v>
      </c>
      <c r="S140" s="122">
        <f t="shared" si="82"/>
        <v>0.4085516995001795</v>
      </c>
      <c r="T140" s="124">
        <f t="shared" si="83"/>
        <v>1.5565688425827548E-5</v>
      </c>
      <c r="U140" s="125">
        <f t="shared" si="84"/>
        <v>1.4692761016243174E-6</v>
      </c>
      <c r="V140" s="125">
        <f t="shared" si="85"/>
        <v>3.4101043951112461E-6</v>
      </c>
      <c r="W140" s="125">
        <f t="shared" ref="W140:W203" si="92">(U140-V140)^2</f>
        <v>3.7668144647993847E-12</v>
      </c>
      <c r="X140" s="125">
        <f t="shared" ref="X140:X203" si="93">LOG(U140)</f>
        <v>-5.8328965853229597</v>
      </c>
      <c r="Y140" s="125">
        <f t="shared" ref="Y140:Y203" si="94">LOG(V140)</f>
        <v>-5.4672323255451083</v>
      </c>
      <c r="Z140" s="126">
        <f t="shared" ref="Z140:Z203" si="95">(X140-Y140)^2</f>
        <v>0.13371035087888403</v>
      </c>
      <c r="AA140" s="9">
        <f t="shared" si="86"/>
        <v>0.18870876682022411</v>
      </c>
      <c r="AB140" s="22">
        <f t="shared" si="87"/>
        <v>1.5424937735129067</v>
      </c>
      <c r="AC140" s="10">
        <f t="shared" si="88"/>
        <v>1.3760557697164579E-2</v>
      </c>
      <c r="AD140" s="10"/>
      <c r="AE140" s="17">
        <f t="shared" si="89"/>
        <v>3.4101043951112461E-6</v>
      </c>
      <c r="AF140" s="10"/>
      <c r="AG140" s="10"/>
      <c r="AI140" s="30">
        <f t="shared" si="90"/>
        <v>0.41249703705555135</v>
      </c>
      <c r="AJ140" s="31">
        <f t="shared" ref="AJ140:AJ203" si="96">AI140^2</f>
        <v>0.17015380557960891</v>
      </c>
      <c r="AK140" s="31">
        <f t="shared" si="91"/>
        <v>0.4085516995001795</v>
      </c>
      <c r="AL140" s="31">
        <f t="shared" ref="AL140:AL203" si="97">AK140^2</f>
        <v>0.16691449116448498</v>
      </c>
      <c r="AM140" s="31">
        <f t="shared" ref="AM140:AM203" si="98">AI140*AK140</f>
        <v>0.16852636552783401</v>
      </c>
      <c r="AN140" s="31">
        <f t="shared" ref="AN140:AN203" si="99">X140-$X$216</f>
        <v>-1.3214677276672129</v>
      </c>
      <c r="AO140" s="31">
        <f t="shared" ref="AO140:AO203" si="100">AN140^2</f>
        <v>1.7462769552659472</v>
      </c>
      <c r="AP140" s="31">
        <f t="shared" ref="AP140:AP203" si="101">Y140-$Y$216</f>
        <v>-1.2581839515935798</v>
      </c>
      <c r="AQ140" s="31">
        <f t="shared" ref="AQ140:AQ203" si="102">AP140^2</f>
        <v>1.5830268560476355</v>
      </c>
      <c r="AR140" s="31">
        <f t="shared" ref="AR140:AR203" si="103">AN140*AP140</f>
        <v>1.6626494874997224</v>
      </c>
      <c r="AS140" s="32">
        <f t="shared" ref="AS140:AS203" si="104">R140-S140</f>
        <v>3.9453375553718528E-3</v>
      </c>
      <c r="AT140" s="33">
        <f t="shared" ref="AT140:AT203" si="105">AS140/R140</f>
        <v>9.5645233806625641E-3</v>
      </c>
      <c r="AU140" s="34">
        <f t="shared" ref="AU140:AU203" si="106">X140-Y140</f>
        <v>-0.36566425977785144</v>
      </c>
      <c r="AV140" s="35">
        <f t="shared" ref="AV140:AV203" si="107">AU140/X140</f>
        <v>6.2689995344329438E-2</v>
      </c>
      <c r="AW140" s="36">
        <f t="shared" ref="AW140:AW203" si="108">AS140^2</f>
        <v>1.5565688425827548E-5</v>
      </c>
      <c r="AX140" s="36">
        <f t="shared" ref="AX140:AX203" si="109">AJ140</f>
        <v>0.17015380557960891</v>
      </c>
      <c r="AY140" s="37">
        <f t="shared" ref="AY140:AY203" si="110">AU140^2</f>
        <v>0.13371035087888403</v>
      </c>
      <c r="AZ140" s="37">
        <f t="shared" ref="AZ140:AZ203" si="111">AO140</f>
        <v>1.7462769552659472</v>
      </c>
      <c r="BA140" s="38">
        <f t="shared" ref="BA140:BA203" si="112">AS140/255</f>
        <v>1.5471911981850404E-5</v>
      </c>
      <c r="BB140" s="39">
        <f t="shared" ref="BB140:BB203" si="113">AU140/205</f>
        <v>-1.783728096477324E-3</v>
      </c>
      <c r="BC140" s="21"/>
    </row>
    <row r="141" spans="1:55" x14ac:dyDescent="0.25">
      <c r="L141" s="120">
        <v>2.52</v>
      </c>
      <c r="M141" s="121">
        <f t="shared" si="76"/>
        <v>331.13112148259137</v>
      </c>
      <c r="N141" s="122">
        <f t="shared" si="77"/>
        <v>3.3113112148259138</v>
      </c>
      <c r="O141" s="123">
        <f t="shared" si="78"/>
        <v>0.28673856928080765</v>
      </c>
      <c r="P141" s="123">
        <f t="shared" si="79"/>
        <v>0.28389425831844173</v>
      </c>
      <c r="Q141" s="123">
        <f t="shared" si="80"/>
        <v>0.17347713856161531</v>
      </c>
      <c r="R141" s="122">
        <f t="shared" si="81"/>
        <v>0.40962652754401097</v>
      </c>
      <c r="S141" s="122">
        <f t="shared" si="82"/>
        <v>0.40556322616920248</v>
      </c>
      <c r="T141" s="124">
        <f t="shared" si="83"/>
        <v>1.6510418062520494E-5</v>
      </c>
      <c r="U141" s="125">
        <f t="shared" si="84"/>
        <v>1.265746497268566E-6</v>
      </c>
      <c r="V141" s="125">
        <f t="shared" si="85"/>
        <v>2.9567851030401456E-6</v>
      </c>
      <c r="W141" s="125">
        <f t="shared" si="92"/>
        <v>2.8596115662098879E-12</v>
      </c>
      <c r="X141" s="125">
        <f t="shared" si="93"/>
        <v>-5.8976532657732674</v>
      </c>
      <c r="Y141" s="125">
        <f t="shared" si="94"/>
        <v>-5.5291802385294408</v>
      </c>
      <c r="Z141" s="126">
        <f t="shared" si="95"/>
        <v>0.13577237180622975</v>
      </c>
      <c r="AA141" s="9">
        <f t="shared" si="86"/>
        <v>0.18366868372638798</v>
      </c>
      <c r="AB141" s="22">
        <f t="shared" si="87"/>
        <v>1.5427334846602778</v>
      </c>
      <c r="AC141" s="10">
        <f t="shared" si="88"/>
        <v>1.2836871452165001E-2</v>
      </c>
      <c r="AD141" s="10"/>
      <c r="AE141" s="17">
        <f t="shared" si="89"/>
        <v>2.9567851030401456E-6</v>
      </c>
      <c r="AF141" s="10"/>
      <c r="AG141" s="10"/>
      <c r="AI141" s="30">
        <f t="shared" si="90"/>
        <v>0.40962652754401097</v>
      </c>
      <c r="AJ141" s="31">
        <f t="shared" si="96"/>
        <v>0.16779389206776438</v>
      </c>
      <c r="AK141" s="31">
        <f t="shared" si="91"/>
        <v>0.40556322616920248</v>
      </c>
      <c r="AL141" s="31">
        <f t="shared" si="97"/>
        <v>0.16448153042077168</v>
      </c>
      <c r="AM141" s="31">
        <f t="shared" si="98"/>
        <v>0.16612945603523677</v>
      </c>
      <c r="AN141" s="31">
        <f t="shared" si="99"/>
        <v>-1.3862244081175206</v>
      </c>
      <c r="AO141" s="31">
        <f t="shared" si="100"/>
        <v>1.9216181096607703</v>
      </c>
      <c r="AP141" s="31">
        <f t="shared" si="101"/>
        <v>-1.3201318645779123</v>
      </c>
      <c r="AQ141" s="31">
        <f t="shared" si="102"/>
        <v>1.7427481398739555</v>
      </c>
      <c r="AR141" s="31">
        <f t="shared" si="103"/>
        <v>1.8299990126115953</v>
      </c>
      <c r="AS141" s="32">
        <f t="shared" si="104"/>
        <v>4.0633013748084812E-3</v>
      </c>
      <c r="AT141" s="33">
        <f t="shared" si="105"/>
        <v>9.9195269387720823E-3</v>
      </c>
      <c r="AU141" s="34">
        <f t="shared" si="106"/>
        <v>-0.36847302724382658</v>
      </c>
      <c r="AV141" s="35">
        <f t="shared" si="107"/>
        <v>6.2477906149932746E-2</v>
      </c>
      <c r="AW141" s="36">
        <f t="shared" si="108"/>
        <v>1.6510418062520494E-5</v>
      </c>
      <c r="AX141" s="36">
        <f t="shared" si="109"/>
        <v>0.16779389206776438</v>
      </c>
      <c r="AY141" s="37">
        <f t="shared" si="110"/>
        <v>0.13577237180622975</v>
      </c>
      <c r="AZ141" s="37">
        <f t="shared" si="111"/>
        <v>1.9216181096607703</v>
      </c>
      <c r="BA141" s="38">
        <f t="shared" si="112"/>
        <v>1.5934515195327379E-5</v>
      </c>
      <c r="BB141" s="39">
        <f t="shared" si="113"/>
        <v>-1.797429401189398E-3</v>
      </c>
      <c r="BC141" s="21"/>
    </row>
    <row r="142" spans="1:55" s="3" customFormat="1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120">
        <v>2.54</v>
      </c>
      <c r="M142" s="121">
        <f t="shared" si="76"/>
        <v>346.73685045253183</v>
      </c>
      <c r="N142" s="122">
        <f t="shared" si="77"/>
        <v>3.4673685045253184</v>
      </c>
      <c r="O142" s="123">
        <f t="shared" si="78"/>
        <v>0.2847740062553637</v>
      </c>
      <c r="P142" s="123">
        <f t="shared" si="79"/>
        <v>0.28184804886372872</v>
      </c>
      <c r="Q142" s="123">
        <f t="shared" si="80"/>
        <v>0.1695480125107274</v>
      </c>
      <c r="R142" s="122">
        <f t="shared" si="81"/>
        <v>0.40682000893623388</v>
      </c>
      <c r="S142" s="122">
        <f t="shared" si="82"/>
        <v>0.40264006980532674</v>
      </c>
      <c r="T142" s="124">
        <f t="shared" si="83"/>
        <v>1.7471891138088735E-5</v>
      </c>
      <c r="U142" s="125">
        <f t="shared" si="84"/>
        <v>1.0903699827591566E-6</v>
      </c>
      <c r="V142" s="125">
        <f t="shared" si="85"/>
        <v>2.5633729487543523E-6</v>
      </c>
      <c r="W142" s="125">
        <f t="shared" si="92"/>
        <v>2.1697377378306435E-12</v>
      </c>
      <c r="X142" s="125">
        <f t="shared" si="93"/>
        <v>-5.9624261128790872</v>
      </c>
      <c r="Y142" s="125">
        <f t="shared" si="94"/>
        <v>-5.5911882031006233</v>
      </c>
      <c r="Z142" s="126">
        <f t="shared" si="95"/>
        <v>0.13781758565668292</v>
      </c>
      <c r="AA142" s="18">
        <f t="shared" si="86"/>
        <v>0.17876321248986385</v>
      </c>
      <c r="AB142" s="22">
        <f t="shared" si="87"/>
        <v>1.5429574037487017</v>
      </c>
      <c r="AC142" s="10">
        <f t="shared" si="88"/>
        <v>1.1974037227564644E-2</v>
      </c>
      <c r="AD142" s="17"/>
      <c r="AE142" s="17">
        <f t="shared" si="89"/>
        <v>2.5633729487543523E-6</v>
      </c>
      <c r="AF142" s="17"/>
      <c r="AG142" s="17"/>
      <c r="AI142" s="30">
        <f t="shared" si="90"/>
        <v>0.40682000893623388</v>
      </c>
      <c r="AJ142" s="31">
        <f t="shared" si="96"/>
        <v>0.16550251967087742</v>
      </c>
      <c r="AK142" s="31">
        <f t="shared" si="91"/>
        <v>0.40264006980532674</v>
      </c>
      <c r="AL142" s="31">
        <f t="shared" si="97"/>
        <v>0.16211902581283838</v>
      </c>
      <c r="AM142" s="31">
        <f t="shared" si="98"/>
        <v>0.16380203679628885</v>
      </c>
      <c r="AN142" s="31">
        <f t="shared" si="99"/>
        <v>-1.4509972552233403</v>
      </c>
      <c r="AO142" s="31">
        <f t="shared" si="100"/>
        <v>2.1053930346656675</v>
      </c>
      <c r="AP142" s="31">
        <f t="shared" si="101"/>
        <v>-1.3821398291490947</v>
      </c>
      <c r="AQ142" s="31">
        <f t="shared" si="102"/>
        <v>1.9103105073202888</v>
      </c>
      <c r="AR142" s="31">
        <f t="shared" si="103"/>
        <v>2.005481098430193</v>
      </c>
      <c r="AS142" s="32">
        <f t="shared" si="104"/>
        <v>4.1799391309071399E-3</v>
      </c>
      <c r="AT142" s="33">
        <f t="shared" si="105"/>
        <v>1.0274664566860858E-2</v>
      </c>
      <c r="AU142" s="34">
        <f t="shared" si="106"/>
        <v>-0.37123790977846394</v>
      </c>
      <c r="AV142" s="35">
        <f t="shared" si="107"/>
        <v>6.2262894793207534E-2</v>
      </c>
      <c r="AW142" s="36">
        <f t="shared" si="108"/>
        <v>1.7471891138088735E-5</v>
      </c>
      <c r="AX142" s="36">
        <f t="shared" si="109"/>
        <v>0.16550251967087742</v>
      </c>
      <c r="AY142" s="37">
        <f t="shared" si="110"/>
        <v>0.13781758565668292</v>
      </c>
      <c r="AZ142" s="37">
        <f t="shared" si="111"/>
        <v>2.1053930346656675</v>
      </c>
      <c r="BA142" s="38">
        <f t="shared" si="112"/>
        <v>1.6391918160420157E-5</v>
      </c>
      <c r="BB142" s="39">
        <f t="shared" si="113"/>
        <v>-1.8109166330656777E-3</v>
      </c>
      <c r="BC142" s="21"/>
    </row>
    <row r="143" spans="1:55" x14ac:dyDescent="0.25">
      <c r="L143" s="120">
        <v>2.56</v>
      </c>
      <c r="M143" s="121">
        <f t="shared" si="76"/>
        <v>363.07805477010152</v>
      </c>
      <c r="N143" s="122">
        <f t="shared" si="77"/>
        <v>3.6307805477010153</v>
      </c>
      <c r="O143" s="123">
        <f t="shared" si="78"/>
        <v>0.28285329967474276</v>
      </c>
      <c r="P143" s="123">
        <f t="shared" si="79"/>
        <v>0.27984682777737663</v>
      </c>
      <c r="Q143" s="123">
        <f t="shared" si="80"/>
        <v>0.16570659934948551</v>
      </c>
      <c r="R143" s="122">
        <f t="shared" si="81"/>
        <v>0.40407614239248968</v>
      </c>
      <c r="S143" s="122">
        <f t="shared" si="82"/>
        <v>0.39978118253910949</v>
      </c>
      <c r="T143" s="124">
        <f t="shared" si="83"/>
        <v>1.8446680142147557E-5</v>
      </c>
      <c r="U143" s="125">
        <f t="shared" si="84"/>
        <v>9.3926024951308032E-7</v>
      </c>
      <c r="V143" s="125">
        <f t="shared" si="85"/>
        <v>2.2220099011397091E-6</v>
      </c>
      <c r="W143" s="125">
        <f t="shared" si="92"/>
        <v>1.6454466687482377E-12</v>
      </c>
      <c r="X143" s="125">
        <f t="shared" si="93"/>
        <v>-6.0272140570761978</v>
      </c>
      <c r="Y143" s="125">
        <f t="shared" si="94"/>
        <v>-5.65325401020129</v>
      </c>
      <c r="Z143" s="126">
        <f t="shared" si="95"/>
        <v>0.13984611665868324</v>
      </c>
      <c r="AA143" s="9">
        <f t="shared" si="86"/>
        <v>0.17398875786196438</v>
      </c>
      <c r="AB143" s="22">
        <f t="shared" si="87"/>
        <v>1.5431665433708461</v>
      </c>
      <c r="AC143" s="10">
        <f t="shared" si="88"/>
        <v>1.1168153169281155E-2</v>
      </c>
      <c r="AD143" s="10"/>
      <c r="AE143" s="17">
        <f t="shared" si="89"/>
        <v>2.2220099011397091E-6</v>
      </c>
      <c r="AF143" s="10"/>
      <c r="AG143" s="10"/>
      <c r="AI143" s="30">
        <f t="shared" si="90"/>
        <v>0.40407614239248968</v>
      </c>
      <c r="AJ143" s="31">
        <f t="shared" si="96"/>
        <v>0.16327752885079561</v>
      </c>
      <c r="AK143" s="31">
        <f t="shared" si="91"/>
        <v>0.39978118253910949</v>
      </c>
      <c r="AL143" s="31">
        <f t="shared" si="97"/>
        <v>0.15982499391236879</v>
      </c>
      <c r="AM143" s="31">
        <f t="shared" si="98"/>
        <v>0.16154203804151113</v>
      </c>
      <c r="AN143" s="31">
        <f t="shared" si="99"/>
        <v>-1.515785199420451</v>
      </c>
      <c r="AO143" s="31">
        <f t="shared" si="100"/>
        <v>2.2976047707820961</v>
      </c>
      <c r="AP143" s="31">
        <f t="shared" si="101"/>
        <v>-1.4442056362497615</v>
      </c>
      <c r="AQ143" s="31">
        <f t="shared" si="102"/>
        <v>2.0857299197755785</v>
      </c>
      <c r="AR143" s="31">
        <f t="shared" si="103"/>
        <v>2.189105528346984</v>
      </c>
      <c r="AS143" s="32">
        <f t="shared" si="104"/>
        <v>4.2949598533801869E-3</v>
      </c>
      <c r="AT143" s="33">
        <f t="shared" si="105"/>
        <v>1.0629085468768855E-2</v>
      </c>
      <c r="AU143" s="34">
        <f t="shared" si="106"/>
        <v>-0.3739600468749078</v>
      </c>
      <c r="AV143" s="35">
        <f t="shared" si="107"/>
        <v>6.2045257283647209E-2</v>
      </c>
      <c r="AW143" s="36">
        <f t="shared" si="108"/>
        <v>1.8446680142147557E-5</v>
      </c>
      <c r="AX143" s="36">
        <f t="shared" si="109"/>
        <v>0.16327752885079561</v>
      </c>
      <c r="AY143" s="37">
        <f t="shared" si="110"/>
        <v>0.13984611665868324</v>
      </c>
      <c r="AZ143" s="37">
        <f t="shared" si="111"/>
        <v>2.2976047707820961</v>
      </c>
      <c r="BA143" s="38">
        <f t="shared" si="112"/>
        <v>1.6842979817177205E-5</v>
      </c>
      <c r="BB143" s="39">
        <f t="shared" si="113"/>
        <v>-1.8241953506093064E-3</v>
      </c>
      <c r="BC143" s="21"/>
    </row>
    <row r="144" spans="1:55" x14ac:dyDescent="0.25">
      <c r="L144" s="120">
        <v>2.58</v>
      </c>
      <c r="M144" s="121">
        <f t="shared" si="76"/>
        <v>380.18939632056163</v>
      </c>
      <c r="N144" s="122">
        <f t="shared" si="77"/>
        <v>3.8018939632056163</v>
      </c>
      <c r="O144" s="123">
        <f t="shared" si="78"/>
        <v>0.28097552653415597</v>
      </c>
      <c r="P144" s="123">
        <f t="shared" si="79"/>
        <v>0.27788985891854928</v>
      </c>
      <c r="Q144" s="123">
        <f t="shared" si="80"/>
        <v>0.16195105306831198</v>
      </c>
      <c r="R144" s="122">
        <f t="shared" si="81"/>
        <v>0.40139360933450857</v>
      </c>
      <c r="S144" s="122">
        <f t="shared" si="82"/>
        <v>0.3969855127407847</v>
      </c>
      <c r="T144" s="124">
        <f t="shared" si="83"/>
        <v>1.9431315579600037E-5</v>
      </c>
      <c r="U144" s="125">
        <f t="shared" si="84"/>
        <v>8.0906590715296378E-7</v>
      </c>
      <c r="V144" s="125">
        <f t="shared" si="85"/>
        <v>1.92585895219748E-6</v>
      </c>
      <c r="W144" s="125">
        <f t="shared" si="92"/>
        <v>1.2472267054598033E-12</v>
      </c>
      <c r="X144" s="125">
        <f t="shared" si="93"/>
        <v>-6.0920160989724153</v>
      </c>
      <c r="Y144" s="125">
        <f t="shared" si="94"/>
        <v>-5.715375523299457</v>
      </c>
      <c r="Z144" s="126">
        <f t="shared" si="95"/>
        <v>0.14185812324325742</v>
      </c>
      <c r="AA144" s="9">
        <f t="shared" si="86"/>
        <v>0.16934182061684352</v>
      </c>
      <c r="AB144" s="22">
        <f t="shared" si="87"/>
        <v>1.5433618537738141</v>
      </c>
      <c r="AC144" s="10">
        <f t="shared" si="88"/>
        <v>1.0415557661290322E-2</v>
      </c>
      <c r="AD144" s="10"/>
      <c r="AE144" s="17">
        <f t="shared" si="89"/>
        <v>1.92585895219748E-6</v>
      </c>
      <c r="AF144" s="10"/>
      <c r="AG144" s="10"/>
      <c r="AI144" s="30">
        <f t="shared" si="90"/>
        <v>0.40139360933450857</v>
      </c>
      <c r="AJ144" s="31">
        <f t="shared" si="96"/>
        <v>0.1611168296145841</v>
      </c>
      <c r="AK144" s="31">
        <f t="shared" si="91"/>
        <v>0.3969855127407847</v>
      </c>
      <c r="AL144" s="31">
        <f t="shared" si="97"/>
        <v>0.15759749732606373</v>
      </c>
      <c r="AM144" s="31">
        <f t="shared" si="98"/>
        <v>0.1593474478125341</v>
      </c>
      <c r="AN144" s="31">
        <f t="shared" si="99"/>
        <v>-1.5805872413166684</v>
      </c>
      <c r="AO144" s="31">
        <f t="shared" si="100"/>
        <v>2.4982560274130363</v>
      </c>
      <c r="AP144" s="31">
        <f t="shared" si="101"/>
        <v>-1.5063271493479284</v>
      </c>
      <c r="AQ144" s="31">
        <f t="shared" si="102"/>
        <v>2.2690214808626563</v>
      </c>
      <c r="AR144" s="31">
        <f t="shared" si="103"/>
        <v>2.3808814735082433</v>
      </c>
      <c r="AS144" s="32">
        <f t="shared" si="104"/>
        <v>4.4080965937238759E-3</v>
      </c>
      <c r="AT144" s="33">
        <f t="shared" si="105"/>
        <v>1.0981980009677508E-2</v>
      </c>
      <c r="AU144" s="34">
        <f t="shared" si="106"/>
        <v>-0.37664057567295828</v>
      </c>
      <c r="AV144" s="35">
        <f t="shared" si="107"/>
        <v>6.1825275828881837E-2</v>
      </c>
      <c r="AW144" s="36">
        <f t="shared" si="108"/>
        <v>1.9431315579600037E-5</v>
      </c>
      <c r="AX144" s="36">
        <f t="shared" si="109"/>
        <v>0.1611168296145841</v>
      </c>
      <c r="AY144" s="37">
        <f t="shared" si="110"/>
        <v>0.14185812324325742</v>
      </c>
      <c r="AZ144" s="37">
        <f t="shared" si="111"/>
        <v>2.4982560274130363</v>
      </c>
      <c r="BA144" s="38">
        <f t="shared" si="112"/>
        <v>1.7286653308721083E-5</v>
      </c>
      <c r="BB144" s="39">
        <f t="shared" si="113"/>
        <v>-1.837271100843699E-3</v>
      </c>
      <c r="BC144" s="21"/>
    </row>
    <row r="145" spans="12:55" x14ac:dyDescent="0.25">
      <c r="L145" s="120">
        <v>2.6</v>
      </c>
      <c r="M145" s="121">
        <f t="shared" si="76"/>
        <v>398.10717055349761</v>
      </c>
      <c r="N145" s="122">
        <f t="shared" si="77"/>
        <v>3.9810717055349762</v>
      </c>
      <c r="O145" s="123">
        <f t="shared" si="78"/>
        <v>0.27913977830279424</v>
      </c>
      <c r="P145" s="123">
        <f t="shared" si="79"/>
        <v>0.27597640450526717</v>
      </c>
      <c r="Q145" s="123">
        <f t="shared" si="80"/>
        <v>0.15827955660558851</v>
      </c>
      <c r="R145" s="122">
        <f t="shared" si="81"/>
        <v>0.39877111186113468</v>
      </c>
      <c r="S145" s="122">
        <f t="shared" si="82"/>
        <v>0.39425200643609598</v>
      </c>
      <c r="T145" s="124">
        <f t="shared" si="83"/>
        <v>2.0422313842614157E-5</v>
      </c>
      <c r="U145" s="125">
        <f t="shared" si="84"/>
        <v>6.9689716079702975E-7</v>
      </c>
      <c r="V145" s="125">
        <f t="shared" si="85"/>
        <v>1.6689730483525632E-6</v>
      </c>
      <c r="W145" s="125">
        <f t="shared" si="92"/>
        <v>9.4493153116687801E-13</v>
      </c>
      <c r="X145" s="125">
        <f t="shared" si="93"/>
        <v>-6.1568313048195984</v>
      </c>
      <c r="Y145" s="125">
        <f t="shared" si="94"/>
        <v>-5.777550676530022</v>
      </c>
      <c r="Z145" s="126">
        <f t="shared" si="95"/>
        <v>0.14385379499573583</v>
      </c>
      <c r="AA145" s="9">
        <f t="shared" si="86"/>
        <v>0.16481899498689545</v>
      </c>
      <c r="AB145" s="22">
        <f t="shared" si="87"/>
        <v>1.543544226457102</v>
      </c>
      <c r="AC145" s="10">
        <f t="shared" si="88"/>
        <v>9.7128154615046432E-3</v>
      </c>
      <c r="AD145" s="10"/>
      <c r="AE145" s="17">
        <f t="shared" si="89"/>
        <v>1.6689730483525632E-6</v>
      </c>
      <c r="AF145" s="10"/>
      <c r="AG145" s="10"/>
      <c r="AI145" s="30">
        <f t="shared" si="90"/>
        <v>0.39877111186113468</v>
      </c>
      <c r="AJ145" s="31">
        <f t="shared" si="96"/>
        <v>0.15901839965496559</v>
      </c>
      <c r="AK145" s="31">
        <f t="shared" si="91"/>
        <v>0.39425200643609598</v>
      </c>
      <c r="AL145" s="31">
        <f t="shared" si="97"/>
        <v>0.15543464457888748</v>
      </c>
      <c r="AM145" s="31">
        <f t="shared" si="98"/>
        <v>0.15721631096000521</v>
      </c>
      <c r="AN145" s="31">
        <f t="shared" si="99"/>
        <v>-1.6454024471638515</v>
      </c>
      <c r="AO145" s="31">
        <f t="shared" si="100"/>
        <v>2.7073492131327912</v>
      </c>
      <c r="AP145" s="31">
        <f t="shared" si="101"/>
        <v>-1.5685023025784934</v>
      </c>
      <c r="AQ145" s="31">
        <f t="shared" si="102"/>
        <v>2.4601994731940358</v>
      </c>
      <c r="AR145" s="31">
        <f t="shared" si="103"/>
        <v>2.5808175270447888</v>
      </c>
      <c r="AS145" s="32">
        <f t="shared" si="104"/>
        <v>4.5191054250386942E-3</v>
      </c>
      <c r="AT145" s="33">
        <f t="shared" si="105"/>
        <v>1.1332579744674174E-2</v>
      </c>
      <c r="AU145" s="34">
        <f t="shared" si="106"/>
        <v>-0.37928062828957643</v>
      </c>
      <c r="AV145" s="35">
        <f t="shared" si="107"/>
        <v>6.160321917423231E-2</v>
      </c>
      <c r="AW145" s="36">
        <f t="shared" si="108"/>
        <v>2.0422313842614157E-5</v>
      </c>
      <c r="AX145" s="36">
        <f t="shared" si="109"/>
        <v>0.15901839965496559</v>
      </c>
      <c r="AY145" s="37">
        <f t="shared" si="110"/>
        <v>0.14385379499573583</v>
      </c>
      <c r="AZ145" s="37">
        <f t="shared" si="111"/>
        <v>2.7073492131327912</v>
      </c>
      <c r="BA145" s="38">
        <f t="shared" si="112"/>
        <v>1.772198205897527E-5</v>
      </c>
      <c r="BB145" s="39">
        <f t="shared" si="113"/>
        <v>-1.8501494062906168E-3</v>
      </c>
      <c r="BC145" s="21"/>
    </row>
    <row r="146" spans="12:55" x14ac:dyDescent="0.25">
      <c r="L146" s="120">
        <v>2.62</v>
      </c>
      <c r="M146" s="121">
        <f t="shared" si="76"/>
        <v>416.86938347033572</v>
      </c>
      <c r="N146" s="122">
        <f t="shared" si="77"/>
        <v>4.1686938347033573</v>
      </c>
      <c r="O146" s="123">
        <f t="shared" si="78"/>
        <v>0.27734516115640651</v>
      </c>
      <c r="P146" s="123">
        <f t="shared" si="79"/>
        <v>0.27410572604800276</v>
      </c>
      <c r="Q146" s="123">
        <f t="shared" si="80"/>
        <v>0.15469032231281299</v>
      </c>
      <c r="R146" s="122">
        <f t="shared" si="81"/>
        <v>0.39620737308058074</v>
      </c>
      <c r="S146" s="122">
        <f t="shared" si="82"/>
        <v>0.39157960864000396</v>
      </c>
      <c r="T146" s="124">
        <f t="shared" si="83"/>
        <v>2.1416203717466879E-5</v>
      </c>
      <c r="U146" s="125">
        <f t="shared" si="84"/>
        <v>6.0026247935617042E-7</v>
      </c>
      <c r="V146" s="125">
        <f t="shared" si="85"/>
        <v>1.4461805860487128E-6</v>
      </c>
      <c r="W146" s="125">
        <f t="shared" si="92"/>
        <v>7.1557744323029541E-13</v>
      </c>
      <c r="X146" s="125">
        <f t="shared" si="93"/>
        <v>-6.2216588022677124</v>
      </c>
      <c r="Y146" s="125">
        <f t="shared" si="94"/>
        <v>-5.8397774728591934</v>
      </c>
      <c r="Z146" s="126">
        <f t="shared" si="95"/>
        <v>0.14583334975081783</v>
      </c>
      <c r="AA146" s="9">
        <f t="shared" si="86"/>
        <v>0.16041696616664511</v>
      </c>
      <c r="AB146" s="22">
        <f t="shared" si="87"/>
        <v>1.543714497585581</v>
      </c>
      <c r="AC146" s="10">
        <f t="shared" si="88"/>
        <v>9.05670455042909E-3</v>
      </c>
      <c r="AD146" s="10"/>
      <c r="AE146" s="17">
        <f t="shared" si="89"/>
        <v>1.4461805860487128E-6</v>
      </c>
      <c r="AF146" s="10"/>
      <c r="AG146" s="10"/>
      <c r="AI146" s="30">
        <f t="shared" si="90"/>
        <v>0.39620737308058074</v>
      </c>
      <c r="AJ146" s="31">
        <f t="shared" si="96"/>
        <v>0.1569802824834145</v>
      </c>
      <c r="AK146" s="31">
        <f t="shared" si="91"/>
        <v>0.39157960864000396</v>
      </c>
      <c r="AL146" s="31">
        <f t="shared" si="97"/>
        <v>0.15333458990265866</v>
      </c>
      <c r="AM146" s="31">
        <f t="shared" si="98"/>
        <v>0.15514672809117785</v>
      </c>
      <c r="AN146" s="31">
        <f t="shared" si="99"/>
        <v>-1.7102299446119655</v>
      </c>
      <c r="AO146" s="31">
        <f t="shared" si="100"/>
        <v>2.9248864634474465</v>
      </c>
      <c r="AP146" s="31">
        <f t="shared" si="101"/>
        <v>-1.6307290989076648</v>
      </c>
      <c r="AQ146" s="31">
        <f t="shared" si="102"/>
        <v>2.6592773940242043</v>
      </c>
      <c r="AR146" s="31">
        <f t="shared" si="103"/>
        <v>2.7889217365019761</v>
      </c>
      <c r="AS146" s="32">
        <f t="shared" si="104"/>
        <v>4.6277644405767759E-3</v>
      </c>
      <c r="AT146" s="33">
        <f t="shared" si="105"/>
        <v>1.1680157298929367E-2</v>
      </c>
      <c r="AU146" s="34">
        <f t="shared" si="106"/>
        <v>-0.38188132940851904</v>
      </c>
      <c r="AV146" s="35">
        <f t="shared" si="107"/>
        <v>6.1379342960647142E-2</v>
      </c>
      <c r="AW146" s="36">
        <f t="shared" si="108"/>
        <v>2.1416203717466879E-5</v>
      </c>
      <c r="AX146" s="36">
        <f t="shared" si="109"/>
        <v>0.1569802824834145</v>
      </c>
      <c r="AY146" s="37">
        <f t="shared" si="110"/>
        <v>0.14583334975081783</v>
      </c>
      <c r="AZ146" s="37">
        <f t="shared" si="111"/>
        <v>2.9248864634474465</v>
      </c>
      <c r="BA146" s="38">
        <f t="shared" si="112"/>
        <v>1.8148095845399122E-5</v>
      </c>
      <c r="BB146" s="39">
        <f t="shared" si="113"/>
        <v>-1.8628357532122881E-3</v>
      </c>
      <c r="BC146" s="21"/>
    </row>
    <row r="147" spans="12:55" x14ac:dyDescent="0.25">
      <c r="L147" s="120">
        <v>2.64</v>
      </c>
      <c r="M147" s="121">
        <f t="shared" si="76"/>
        <v>436.51583224016622</v>
      </c>
      <c r="N147" s="122">
        <f t="shared" si="77"/>
        <v>4.3651583224016619</v>
      </c>
      <c r="O147" s="123">
        <f t="shared" si="78"/>
        <v>0.27559079615705206</v>
      </c>
      <c r="P147" s="123">
        <f t="shared" si="79"/>
        <v>0.27227708522778793</v>
      </c>
      <c r="Q147" s="123">
        <f t="shared" si="80"/>
        <v>0.15118159231410411</v>
      </c>
      <c r="R147" s="122">
        <f t="shared" si="81"/>
        <v>0.39370113736721724</v>
      </c>
      <c r="S147" s="122">
        <f t="shared" si="82"/>
        <v>0.38896726461112563</v>
      </c>
      <c r="T147" s="124">
        <f t="shared" si="83"/>
        <v>2.240955127086634E-5</v>
      </c>
      <c r="U147" s="125">
        <f t="shared" si="84"/>
        <v>5.1701390510489542E-7</v>
      </c>
      <c r="V147" s="125">
        <f t="shared" si="85"/>
        <v>1.252985420709887E-6</v>
      </c>
      <c r="W147" s="125">
        <f t="shared" si="92"/>
        <v>5.416540717819084E-13</v>
      </c>
      <c r="X147" s="125">
        <f t="shared" si="93"/>
        <v>-6.286497776385521</v>
      </c>
      <c r="Y147" s="125">
        <f t="shared" si="94"/>
        <v>-5.9020539822716778</v>
      </c>
      <c r="Z147" s="126">
        <f t="shared" si="95"/>
        <v>0.14779703083264709</v>
      </c>
      <c r="AA147" s="9">
        <f t="shared" si="86"/>
        <v>0.15613250788330918</v>
      </c>
      <c r="AB147" s="22">
        <f t="shared" si="87"/>
        <v>1.5438734512248151</v>
      </c>
      <c r="AC147" s="10">
        <f t="shared" si="88"/>
        <v>8.4442036644110739E-3</v>
      </c>
      <c r="AD147" s="10"/>
      <c r="AE147" s="17">
        <f t="shared" si="89"/>
        <v>1.252985420709887E-6</v>
      </c>
      <c r="AF147" s="10"/>
      <c r="AG147" s="10"/>
      <c r="AI147" s="30">
        <f t="shared" si="90"/>
        <v>0.39370113736721724</v>
      </c>
      <c r="AJ147" s="31">
        <f t="shared" si="96"/>
        <v>0.15500058556424046</v>
      </c>
      <c r="AK147" s="31">
        <f t="shared" si="91"/>
        <v>0.38896726461112563</v>
      </c>
      <c r="AL147" s="31">
        <f t="shared" si="97"/>
        <v>0.15129553293906142</v>
      </c>
      <c r="AM147" s="31">
        <f t="shared" si="98"/>
        <v>0.15313685447601549</v>
      </c>
      <c r="AN147" s="31">
        <f t="shared" si="99"/>
        <v>-1.7750689187297741</v>
      </c>
      <c r="AO147" s="31">
        <f t="shared" si="100"/>
        <v>3.1508696662404896</v>
      </c>
      <c r="AP147" s="31">
        <f t="shared" si="101"/>
        <v>-1.6930056083201492</v>
      </c>
      <c r="AQ147" s="31">
        <f t="shared" si="102"/>
        <v>2.8662679898034784</v>
      </c>
      <c r="AR147" s="31">
        <f t="shared" si="103"/>
        <v>3.0052016345642909</v>
      </c>
      <c r="AS147" s="32">
        <f t="shared" si="104"/>
        <v>4.7338727560916061E-3</v>
      </c>
      <c r="AT147" s="33">
        <f t="shared" si="105"/>
        <v>1.2024026112162781E-2</v>
      </c>
      <c r="AU147" s="34">
        <f t="shared" si="106"/>
        <v>-0.38444379411384322</v>
      </c>
      <c r="AV147" s="35">
        <f t="shared" si="107"/>
        <v>6.1153890097274906E-2</v>
      </c>
      <c r="AW147" s="36">
        <f t="shared" si="108"/>
        <v>2.240955127086634E-5</v>
      </c>
      <c r="AX147" s="36">
        <f t="shared" si="109"/>
        <v>0.15500058556424046</v>
      </c>
      <c r="AY147" s="37">
        <f t="shared" si="110"/>
        <v>0.14779703083264709</v>
      </c>
      <c r="AZ147" s="37">
        <f t="shared" si="111"/>
        <v>3.1508696662404896</v>
      </c>
      <c r="BA147" s="38">
        <f t="shared" si="112"/>
        <v>1.8564206886633751E-5</v>
      </c>
      <c r="BB147" s="39">
        <f t="shared" si="113"/>
        <v>-1.8753355810431375E-3</v>
      </c>
      <c r="BC147" s="21"/>
    </row>
    <row r="148" spans="12:55" x14ac:dyDescent="0.25">
      <c r="L148" s="120">
        <v>2.66</v>
      </c>
      <c r="M148" s="121">
        <f t="shared" si="76"/>
        <v>457.0881896148756</v>
      </c>
      <c r="N148" s="122">
        <f t="shared" si="77"/>
        <v>4.5708818961487561</v>
      </c>
      <c r="O148" s="123">
        <f t="shared" si="78"/>
        <v>0.27387581938513195</v>
      </c>
      <c r="P148" s="123">
        <f t="shared" si="79"/>
        <v>0.2704897447208256</v>
      </c>
      <c r="Q148" s="123">
        <f t="shared" si="80"/>
        <v>0.14775163877026393</v>
      </c>
      <c r="R148" s="122">
        <f t="shared" si="81"/>
        <v>0.39125117055018854</v>
      </c>
      <c r="S148" s="122">
        <f t="shared" si="82"/>
        <v>0.38641392102975086</v>
      </c>
      <c r="T148" s="124">
        <f t="shared" si="83"/>
        <v>2.3398982922974572E-5</v>
      </c>
      <c r="U148" s="125">
        <f t="shared" si="84"/>
        <v>4.4529983485626304E-7</v>
      </c>
      <c r="V148" s="125">
        <f t="shared" si="85"/>
        <v>1.0854795852045415E-6</v>
      </c>
      <c r="W148" s="125">
        <f t="shared" si="92"/>
        <v>4.0983011275598407E-13</v>
      </c>
      <c r="X148" s="125">
        <f t="shared" si="93"/>
        <v>-6.3513474659310427</v>
      </c>
      <c r="Y148" s="125">
        <f t="shared" si="94"/>
        <v>-5.9643783399814527</v>
      </c>
      <c r="Z148" s="126">
        <f t="shared" si="95"/>
        <v>0.14974510443818964</v>
      </c>
      <c r="AA148" s="9">
        <f t="shared" si="86"/>
        <v>0.15196248003224144</v>
      </c>
      <c r="AB148" s="22">
        <f t="shared" si="87"/>
        <v>1.5440218224059734</v>
      </c>
      <c r="AC148" s="10">
        <f t="shared" si="88"/>
        <v>7.8724804855215547E-3</v>
      </c>
      <c r="AD148" s="10"/>
      <c r="AE148" s="17">
        <f t="shared" si="89"/>
        <v>1.0854795852045415E-6</v>
      </c>
      <c r="AF148" s="10"/>
      <c r="AG148" s="10"/>
      <c r="AI148" s="30">
        <f t="shared" si="90"/>
        <v>0.39125117055018854</v>
      </c>
      <c r="AJ148" s="31">
        <f t="shared" si="96"/>
        <v>0.15307747845689273</v>
      </c>
      <c r="AK148" s="31">
        <f t="shared" si="91"/>
        <v>0.38641392102975086</v>
      </c>
      <c r="AL148" s="31">
        <f t="shared" si="97"/>
        <v>0.14931571836558655</v>
      </c>
      <c r="AM148" s="31">
        <f t="shared" si="98"/>
        <v>0.15118489891977815</v>
      </c>
      <c r="AN148" s="31">
        <f t="shared" si="99"/>
        <v>-1.8399186082752959</v>
      </c>
      <c r="AO148" s="31">
        <f t="shared" si="100"/>
        <v>3.3853004850777015</v>
      </c>
      <c r="AP148" s="31">
        <f t="shared" si="101"/>
        <v>-1.7553299660299242</v>
      </c>
      <c r="AQ148" s="31">
        <f t="shared" si="102"/>
        <v>3.081183289642615</v>
      </c>
      <c r="AR148" s="31">
        <f t="shared" si="103"/>
        <v>3.2296642681617005</v>
      </c>
      <c r="AS148" s="32">
        <f t="shared" si="104"/>
        <v>4.8372495204376809E-3</v>
      </c>
      <c r="AT148" s="33">
        <f t="shared" si="105"/>
        <v>1.2363540059536188E-2</v>
      </c>
      <c r="AU148" s="34">
        <f t="shared" si="106"/>
        <v>-0.38696912594958999</v>
      </c>
      <c r="AV148" s="35">
        <f t="shared" si="107"/>
        <v>6.0927091144881061E-2</v>
      </c>
      <c r="AW148" s="36">
        <f t="shared" si="108"/>
        <v>2.3398982922974572E-5</v>
      </c>
      <c r="AX148" s="36">
        <f t="shared" si="109"/>
        <v>0.15307747845689273</v>
      </c>
      <c r="AY148" s="37">
        <f t="shared" si="110"/>
        <v>0.14974510443818964</v>
      </c>
      <c r="AZ148" s="37">
        <f t="shared" si="111"/>
        <v>3.3853004850777015</v>
      </c>
      <c r="BA148" s="38">
        <f t="shared" si="112"/>
        <v>1.8969605962500708E-5</v>
      </c>
      <c r="BB148" s="39">
        <f t="shared" si="113"/>
        <v>-1.8876542729248291E-3</v>
      </c>
      <c r="BC148" s="21"/>
    </row>
    <row r="149" spans="12:55" x14ac:dyDescent="0.25">
      <c r="L149" s="120">
        <v>2.68</v>
      </c>
      <c r="M149" s="121">
        <f t="shared" si="76"/>
        <v>478.63009232263886</v>
      </c>
      <c r="N149" s="122">
        <f t="shared" si="77"/>
        <v>4.7863009232263884</v>
      </c>
      <c r="O149" s="123">
        <f t="shared" si="78"/>
        <v>0.27219938202838095</v>
      </c>
      <c r="P149" s="123">
        <f t="shared" si="79"/>
        <v>0.26874296897158939</v>
      </c>
      <c r="Q149" s="123">
        <f t="shared" si="80"/>
        <v>0.14439876405676191</v>
      </c>
      <c r="R149" s="122">
        <f t="shared" si="81"/>
        <v>0.38885626004054424</v>
      </c>
      <c r="S149" s="122">
        <f t="shared" si="82"/>
        <v>0.38391852710227059</v>
      </c>
      <c r="T149" s="124">
        <f t="shared" si="83"/>
        <v>2.4381206569712567E-5</v>
      </c>
      <c r="U149" s="125">
        <f t="shared" si="84"/>
        <v>3.8352425955340291E-7</v>
      </c>
      <c r="V149" s="125">
        <f t="shared" si="85"/>
        <v>9.4026713235990611E-7</v>
      </c>
      <c r="W149" s="125">
        <f t="shared" si="92"/>
        <v>3.0996262642083828E-13</v>
      </c>
      <c r="X149" s="125">
        <f t="shared" si="93"/>
        <v>-6.4162071598585406</v>
      </c>
      <c r="Y149" s="125">
        <f t="shared" si="94"/>
        <v>-6.0267487446680379</v>
      </c>
      <c r="Z149" s="126">
        <f t="shared" si="95"/>
        <v>0.15167785716269799</v>
      </c>
      <c r="AA149" s="9">
        <f t="shared" si="86"/>
        <v>0.14790382637553265</v>
      </c>
      <c r="AB149" s="22">
        <f t="shared" si="87"/>
        <v>1.5441603000275046</v>
      </c>
      <c r="AC149" s="10">
        <f t="shared" si="88"/>
        <v>7.3388804604438756E-3</v>
      </c>
      <c r="AD149" s="10"/>
      <c r="AE149" s="17">
        <f t="shared" si="89"/>
        <v>9.4026713235990611E-7</v>
      </c>
      <c r="AF149" s="10"/>
      <c r="AG149" s="10"/>
      <c r="AI149" s="30">
        <f t="shared" si="90"/>
        <v>0.38885626004054424</v>
      </c>
      <c r="AJ149" s="31">
        <f t="shared" si="96"/>
        <v>0.15120919097271937</v>
      </c>
      <c r="AK149" s="31">
        <f t="shared" si="91"/>
        <v>0.38391852710227059</v>
      </c>
      <c r="AL149" s="31">
        <f t="shared" si="97"/>
        <v>0.14739343545237688</v>
      </c>
      <c r="AM149" s="31">
        <f t="shared" si="98"/>
        <v>0.14928912260926328</v>
      </c>
      <c r="AN149" s="31">
        <f t="shared" si="99"/>
        <v>-1.9047783022027938</v>
      </c>
      <c r="AO149" s="31">
        <f t="shared" si="100"/>
        <v>3.6281803805425574</v>
      </c>
      <c r="AP149" s="31">
        <f t="shared" si="101"/>
        <v>-1.8177003707165094</v>
      </c>
      <c r="AQ149" s="31">
        <f t="shared" si="102"/>
        <v>3.3040346377029355</v>
      </c>
      <c r="AR149" s="31">
        <f t="shared" si="103"/>
        <v>3.4623162260467817</v>
      </c>
      <c r="AS149" s="32">
        <f t="shared" si="104"/>
        <v>4.9377329382736534E-3</v>
      </c>
      <c r="AT149" s="33">
        <f t="shared" si="105"/>
        <v>1.2698092960516615E-2</v>
      </c>
      <c r="AU149" s="34">
        <f t="shared" si="106"/>
        <v>-0.38945841519050273</v>
      </c>
      <c r="AV149" s="35">
        <f t="shared" si="107"/>
        <v>6.0699164707002567E-2</v>
      </c>
      <c r="AW149" s="36">
        <f t="shared" si="108"/>
        <v>2.4381206569712567E-5</v>
      </c>
      <c r="AX149" s="36">
        <f t="shared" si="109"/>
        <v>0.15120919097271937</v>
      </c>
      <c r="AY149" s="37">
        <f t="shared" si="110"/>
        <v>0.15167785716269799</v>
      </c>
      <c r="AZ149" s="37">
        <f t="shared" si="111"/>
        <v>3.6281803805425574</v>
      </c>
      <c r="BA149" s="38">
        <f t="shared" si="112"/>
        <v>1.9363658581465307E-5</v>
      </c>
      <c r="BB149" s="39">
        <f t="shared" si="113"/>
        <v>-1.899797147270745E-3</v>
      </c>
      <c r="BC149" s="21"/>
    </row>
    <row r="150" spans="12:55" x14ac:dyDescent="0.25">
      <c r="L150" s="120">
        <v>2.7</v>
      </c>
      <c r="M150" s="121">
        <f t="shared" si="76"/>
        <v>501.18723362727269</v>
      </c>
      <c r="N150" s="122">
        <f t="shared" si="77"/>
        <v>5.0118723362727273</v>
      </c>
      <c r="O150" s="123">
        <f t="shared" si="78"/>
        <v>0.27056065043211958</v>
      </c>
      <c r="P150" s="123">
        <f t="shared" si="79"/>
        <v>0.26703602491637574</v>
      </c>
      <c r="Q150" s="123">
        <f t="shared" si="80"/>
        <v>0.14112130086423913</v>
      </c>
      <c r="R150" s="122">
        <f t="shared" si="81"/>
        <v>0.38651521490302798</v>
      </c>
      <c r="S150" s="122">
        <f t="shared" si="82"/>
        <v>0.38148003559482252</v>
      </c>
      <c r="T150" s="124">
        <f t="shared" si="83"/>
        <v>2.5353030665780434E-5</v>
      </c>
      <c r="U150" s="125">
        <f t="shared" si="84"/>
        <v>3.303115850063117E-7</v>
      </c>
      <c r="V150" s="125">
        <f t="shared" si="85"/>
        <v>8.1439770898399122E-7</v>
      </c>
      <c r="W150" s="125">
        <f t="shared" si="92"/>
        <v>2.3433937542773334E-13</v>
      </c>
      <c r="X150" s="125">
        <f t="shared" si="93"/>
        <v>-6.4810761940467581</v>
      </c>
      <c r="Y150" s="125">
        <f t="shared" si="94"/>
        <v>-6.0891634567374373</v>
      </c>
      <c r="Z150" s="126">
        <f t="shared" si="95"/>
        <v>0.15359559366528466</v>
      </c>
      <c r="AA150" s="9">
        <f t="shared" si="86"/>
        <v>0.14395357230207345</v>
      </c>
      <c r="AB150" s="22">
        <f t="shared" si="87"/>
        <v>1.5442895296006207</v>
      </c>
      <c r="AC150" s="10">
        <f t="shared" si="88"/>
        <v>6.8409162212183378E-3</v>
      </c>
      <c r="AD150" s="10"/>
      <c r="AE150" s="17">
        <f t="shared" si="89"/>
        <v>8.1439770898399122E-7</v>
      </c>
      <c r="AF150" s="10"/>
      <c r="AG150" s="10"/>
      <c r="AI150" s="30">
        <f t="shared" si="90"/>
        <v>0.38651521490302798</v>
      </c>
      <c r="AJ150" s="31">
        <f t="shared" si="96"/>
        <v>0.14939401135153391</v>
      </c>
      <c r="AK150" s="31">
        <f t="shared" si="91"/>
        <v>0.38148003559482252</v>
      </c>
      <c r="AL150" s="31">
        <f t="shared" si="97"/>
        <v>0.14552701755742706</v>
      </c>
      <c r="AM150" s="31">
        <f t="shared" si="98"/>
        <v>0.14744783793914759</v>
      </c>
      <c r="AN150" s="31">
        <f t="shared" si="99"/>
        <v>-1.9696473363910112</v>
      </c>
      <c r="AO150" s="31">
        <f t="shared" si="100"/>
        <v>3.8795106297522053</v>
      </c>
      <c r="AP150" s="31">
        <f t="shared" si="101"/>
        <v>-1.8801150827859088</v>
      </c>
      <c r="AQ150" s="31">
        <f t="shared" si="102"/>
        <v>3.5348327245190645</v>
      </c>
      <c r="AR150" s="31">
        <f t="shared" si="103"/>
        <v>3.7031636649178306</v>
      </c>
      <c r="AS150" s="32">
        <f t="shared" si="104"/>
        <v>5.0351793082054619E-3</v>
      </c>
      <c r="AT150" s="33">
        <f t="shared" si="105"/>
        <v>1.3027117986723312E-2</v>
      </c>
      <c r="AU150" s="34">
        <f t="shared" si="106"/>
        <v>-0.39191273730932075</v>
      </c>
      <c r="AV150" s="35">
        <f t="shared" si="107"/>
        <v>6.0470317826122021E-2</v>
      </c>
      <c r="AW150" s="36">
        <f t="shared" si="108"/>
        <v>2.5353030665780434E-5</v>
      </c>
      <c r="AX150" s="36">
        <f t="shared" si="109"/>
        <v>0.14939401135153391</v>
      </c>
      <c r="AY150" s="37">
        <f t="shared" si="110"/>
        <v>0.15359559366528466</v>
      </c>
      <c r="AZ150" s="37">
        <f t="shared" si="111"/>
        <v>3.8795106297522053</v>
      </c>
      <c r="BA150" s="38">
        <f t="shared" si="112"/>
        <v>1.974580120864887E-5</v>
      </c>
      <c r="BB150" s="39">
        <f t="shared" si="113"/>
        <v>-1.9117694502893694E-3</v>
      </c>
      <c r="BC150" s="21"/>
    </row>
    <row r="151" spans="12:55" x14ac:dyDescent="0.25">
      <c r="L151" s="120">
        <v>2.72</v>
      </c>
      <c r="M151" s="121">
        <f t="shared" si="76"/>
        <v>524.80746024977293</v>
      </c>
      <c r="N151" s="122">
        <f t="shared" si="77"/>
        <v>5.2480746024977289</v>
      </c>
      <c r="O151" s="123">
        <f t="shared" si="78"/>
        <v>0.26895880611470135</v>
      </c>
      <c r="P151" s="123">
        <f t="shared" si="79"/>
        <v>0.26536818265925338</v>
      </c>
      <c r="Q151" s="123">
        <f t="shared" si="80"/>
        <v>0.13791761222940269</v>
      </c>
      <c r="R151" s="122">
        <f t="shared" si="81"/>
        <v>0.38422686587814481</v>
      </c>
      <c r="S151" s="122">
        <f t="shared" si="82"/>
        <v>0.37909740379893342</v>
      </c>
      <c r="T151" s="124">
        <f t="shared" si="83"/>
        <v>2.6311381222067622E-5</v>
      </c>
      <c r="U151" s="125">
        <f t="shared" si="84"/>
        <v>2.8447627447123159E-7</v>
      </c>
      <c r="V151" s="125">
        <f t="shared" si="85"/>
        <v>7.0530863906727956E-7</v>
      </c>
      <c r="W151" s="125">
        <f t="shared" si="92"/>
        <v>1.7709987909150105E-13</v>
      </c>
      <c r="X151" s="125">
        <f t="shared" si="93"/>
        <v>-6.5459539482351223</v>
      </c>
      <c r="Y151" s="125">
        <f t="shared" si="94"/>
        <v>-6.1516207966087224</v>
      </c>
      <c r="Z151" s="126">
        <f t="shared" si="95"/>
        <v>0.1554986344716093</v>
      </c>
      <c r="AA151" s="9">
        <f t="shared" si="86"/>
        <v>0.14010882264744726</v>
      </c>
      <c r="AB151" s="22">
        <f t="shared" si="87"/>
        <v>1.544410115845505</v>
      </c>
      <c r="AC151" s="10">
        <f t="shared" si="88"/>
        <v>6.3762575811953937E-3</v>
      </c>
      <c r="AD151" s="10"/>
      <c r="AE151" s="17">
        <f t="shared" si="89"/>
        <v>7.0530863906727956E-7</v>
      </c>
      <c r="AF151" s="10"/>
      <c r="AG151" s="10"/>
      <c r="AI151" s="30">
        <f t="shared" si="90"/>
        <v>0.38422686587814481</v>
      </c>
      <c r="AJ151" s="31">
        <f t="shared" si="96"/>
        <v>0.14763028446254187</v>
      </c>
      <c r="AK151" s="31">
        <f t="shared" si="91"/>
        <v>0.37909740379893342</v>
      </c>
      <c r="AL151" s="31">
        <f t="shared" si="97"/>
        <v>0.14371484156709158</v>
      </c>
      <c r="AM151" s="31">
        <f t="shared" si="98"/>
        <v>0.14565940732420568</v>
      </c>
      <c r="AN151" s="31">
        <f t="shared" si="99"/>
        <v>-2.0345250905793755</v>
      </c>
      <c r="AO151" s="31">
        <f t="shared" si="100"/>
        <v>4.139292344197016</v>
      </c>
      <c r="AP151" s="31">
        <f t="shared" si="101"/>
        <v>-1.9425724226571939</v>
      </c>
      <c r="AQ151" s="31">
        <f t="shared" si="102"/>
        <v>3.7735876172682397</v>
      </c>
      <c r="AR151" s="31">
        <f t="shared" si="103"/>
        <v>3.9522123341636242</v>
      </c>
      <c r="AS151" s="32">
        <f t="shared" si="104"/>
        <v>5.1294620792113887E-3</v>
      </c>
      <c r="AT151" s="33">
        <f t="shared" si="105"/>
        <v>1.3350086979181114E-2</v>
      </c>
      <c r="AU151" s="34">
        <f t="shared" si="106"/>
        <v>-0.39433315162639992</v>
      </c>
      <c r="AV151" s="35">
        <f t="shared" si="107"/>
        <v>6.0240746382384414E-2</v>
      </c>
      <c r="AW151" s="36">
        <f t="shared" si="108"/>
        <v>2.6311381222067622E-5</v>
      </c>
      <c r="AX151" s="36">
        <f t="shared" si="109"/>
        <v>0.14763028446254187</v>
      </c>
      <c r="AY151" s="37">
        <f t="shared" si="110"/>
        <v>0.1554986344716093</v>
      </c>
      <c r="AZ151" s="37">
        <f t="shared" si="111"/>
        <v>4.139292344197016</v>
      </c>
      <c r="BA151" s="38">
        <f t="shared" si="112"/>
        <v>2.0115537565534858E-5</v>
      </c>
      <c r="BB151" s="39">
        <f t="shared" si="113"/>
        <v>-1.9235763493970729E-3</v>
      </c>
      <c r="BC151" s="21"/>
    </row>
    <row r="152" spans="12:55" x14ac:dyDescent="0.25">
      <c r="L152" s="120">
        <v>2.74</v>
      </c>
      <c r="M152" s="121">
        <f t="shared" si="76"/>
        <v>549.54087385762534</v>
      </c>
      <c r="N152" s="122">
        <f t="shared" si="77"/>
        <v>5.4954087385762538</v>
      </c>
      <c r="O152" s="123">
        <f t="shared" si="78"/>
        <v>0.26739304575175921</v>
      </c>
      <c r="P152" s="123">
        <f t="shared" si="79"/>
        <v>0.26373871610232591</v>
      </c>
      <c r="Q152" s="123">
        <f t="shared" si="80"/>
        <v>0.13478609150351839</v>
      </c>
      <c r="R152" s="122">
        <f t="shared" si="81"/>
        <v>0.38199006535965602</v>
      </c>
      <c r="S152" s="122">
        <f t="shared" si="82"/>
        <v>0.37676959443189417</v>
      </c>
      <c r="T152" s="124">
        <f t="shared" si="83"/>
        <v>2.7253316707606614E-5</v>
      </c>
      <c r="U152" s="125">
        <f t="shared" si="84"/>
        <v>2.4499665611051014E-7</v>
      </c>
      <c r="V152" s="125">
        <f t="shared" si="85"/>
        <v>6.1077444391628369E-7</v>
      </c>
      <c r="W152" s="125">
        <f t="shared" si="92"/>
        <v>1.3379339005208551E-13</v>
      </c>
      <c r="X152" s="125">
        <f t="shared" si="93"/>
        <v>-6.6108398431565449</v>
      </c>
      <c r="Y152" s="125">
        <f t="shared" si="94"/>
        <v>-6.2141191430274265</v>
      </c>
      <c r="Z152" s="126">
        <f t="shared" si="95"/>
        <v>0.15738731391093791</v>
      </c>
      <c r="AA152" s="9">
        <f t="shared" si="86"/>
        <v>0.13636675957204458</v>
      </c>
      <c r="AB152" s="22">
        <f t="shared" si="87"/>
        <v>1.5445226251450053</v>
      </c>
      <c r="AC152" s="10">
        <f t="shared" si="88"/>
        <v>5.9427220801449177E-3</v>
      </c>
      <c r="AD152" s="10"/>
      <c r="AE152" s="17">
        <f t="shared" si="89"/>
        <v>6.1077444391628369E-7</v>
      </c>
      <c r="AF152" s="10"/>
      <c r="AG152" s="10"/>
      <c r="AI152" s="30">
        <f t="shared" si="90"/>
        <v>0.38199006535965602</v>
      </c>
      <c r="AJ152" s="31">
        <f t="shared" si="96"/>
        <v>0.14591641003347428</v>
      </c>
      <c r="AK152" s="31">
        <f t="shared" si="91"/>
        <v>0.37676959443189417</v>
      </c>
      <c r="AL152" s="31">
        <f t="shared" si="97"/>
        <v>0.14195532728837401</v>
      </c>
      <c r="AM152" s="31">
        <f t="shared" si="98"/>
        <v>0.14392224200257034</v>
      </c>
      <c r="AN152" s="31">
        <f t="shared" si="99"/>
        <v>-2.0994109855007981</v>
      </c>
      <c r="AO152" s="31">
        <f t="shared" si="100"/>
        <v>4.4075264860414318</v>
      </c>
      <c r="AP152" s="31">
        <f t="shared" si="101"/>
        <v>-2.005070769075898</v>
      </c>
      <c r="AQ152" s="31">
        <f t="shared" si="102"/>
        <v>4.0203087890026135</v>
      </c>
      <c r="AR152" s="31">
        <f t="shared" si="103"/>
        <v>4.2094675993044737</v>
      </c>
      <c r="AS152" s="32">
        <f t="shared" si="104"/>
        <v>5.2204709277618444E-3</v>
      </c>
      <c r="AT152" s="33">
        <f t="shared" si="105"/>
        <v>1.3666509684869951E-2</v>
      </c>
      <c r="AU152" s="34">
        <f t="shared" si="106"/>
        <v>-0.39672070012911842</v>
      </c>
      <c r="AV152" s="35">
        <f t="shared" si="107"/>
        <v>6.0010635492826002E-2</v>
      </c>
      <c r="AW152" s="36">
        <f t="shared" si="108"/>
        <v>2.7253316707606614E-5</v>
      </c>
      <c r="AX152" s="36">
        <f t="shared" si="109"/>
        <v>0.14591641003347428</v>
      </c>
      <c r="AY152" s="37">
        <f t="shared" si="110"/>
        <v>0.15738731391093791</v>
      </c>
      <c r="AZ152" s="37">
        <f t="shared" si="111"/>
        <v>4.4075264860414318</v>
      </c>
      <c r="BA152" s="38">
        <f t="shared" si="112"/>
        <v>2.0472435010830763E-5</v>
      </c>
      <c r="BB152" s="39">
        <f t="shared" si="113"/>
        <v>-1.9352229274591142E-3</v>
      </c>
      <c r="BC152" s="21"/>
    </row>
    <row r="153" spans="12:55" x14ac:dyDescent="0.25">
      <c r="L153" s="120">
        <v>2.76</v>
      </c>
      <c r="M153" s="121">
        <f t="shared" si="76"/>
        <v>575.43993733715706</v>
      </c>
      <c r="N153" s="122">
        <f t="shared" si="77"/>
        <v>5.7543993733715704</v>
      </c>
      <c r="O153" s="123">
        <f t="shared" si="78"/>
        <v>0.26586258113254974</v>
      </c>
      <c r="P153" s="123">
        <f t="shared" si="79"/>
        <v>0.26214690353219511</v>
      </c>
      <c r="Q153" s="123">
        <f t="shared" si="80"/>
        <v>0.13172516226509945</v>
      </c>
      <c r="R153" s="122">
        <f t="shared" si="81"/>
        <v>0.37980368733221392</v>
      </c>
      <c r="S153" s="122">
        <f t="shared" si="82"/>
        <v>0.37449557647456444</v>
      </c>
      <c r="T153" s="124">
        <f t="shared" si="83"/>
        <v>2.8176040877096341E-5</v>
      </c>
      <c r="U153" s="125">
        <f t="shared" si="84"/>
        <v>2.1099232710901267E-7</v>
      </c>
      <c r="V153" s="125">
        <f t="shared" si="85"/>
        <v>5.2886285918538489E-7</v>
      </c>
      <c r="W153" s="125">
        <f t="shared" si="92"/>
        <v>1.0104167516251596E-13</v>
      </c>
      <c r="X153" s="125">
        <f t="shared" si="93"/>
        <v>-6.6757333378530461</v>
      </c>
      <c r="Y153" s="125">
        <f t="shared" si="94"/>
        <v>-6.276656931406456</v>
      </c>
      <c r="Z153" s="126">
        <f t="shared" si="95"/>
        <v>0.15926197818232402</v>
      </c>
      <c r="AA153" s="9">
        <f t="shared" si="86"/>
        <v>0.13272464049585408</v>
      </c>
      <c r="AB153" s="22">
        <f t="shared" si="87"/>
        <v>1.5446275878624032</v>
      </c>
      <c r="AC153" s="10">
        <f t="shared" si="88"/>
        <v>5.5382660531244771E-3</v>
      </c>
      <c r="AD153" s="10"/>
      <c r="AE153" s="17">
        <f t="shared" si="89"/>
        <v>5.2886285918538489E-7</v>
      </c>
      <c r="AF153" s="10"/>
      <c r="AG153" s="10"/>
      <c r="AI153" s="30">
        <f t="shared" si="90"/>
        <v>0.37980368733221392</v>
      </c>
      <c r="AJ153" s="31">
        <f t="shared" si="96"/>
        <v>0.14425084091114612</v>
      </c>
      <c r="AK153" s="31">
        <f t="shared" si="91"/>
        <v>0.37449557647456444</v>
      </c>
      <c r="AL153" s="31">
        <f t="shared" si="97"/>
        <v>0.14024693679901634</v>
      </c>
      <c r="AM153" s="31">
        <f t="shared" si="98"/>
        <v>0.14223480083464268</v>
      </c>
      <c r="AN153" s="31">
        <f t="shared" si="99"/>
        <v>-2.1643044801972993</v>
      </c>
      <c r="AO153" s="31">
        <f t="shared" si="100"/>
        <v>4.6842138830021014</v>
      </c>
      <c r="AP153" s="31">
        <f t="shared" si="101"/>
        <v>-2.0676085574549274</v>
      </c>
      <c r="AQ153" s="31">
        <f t="shared" si="102"/>
        <v>4.2750051468608463</v>
      </c>
      <c r="AR153" s="31">
        <f t="shared" si="103"/>
        <v>4.4749344641939741</v>
      </c>
      <c r="AS153" s="32">
        <f t="shared" si="104"/>
        <v>5.308110857649484E-3</v>
      </c>
      <c r="AT153" s="33">
        <f t="shared" si="105"/>
        <v>1.3975932921911009E-2</v>
      </c>
      <c r="AU153" s="34">
        <f t="shared" si="106"/>
        <v>-0.39907640644659015</v>
      </c>
      <c r="AV153" s="35">
        <f t="shared" si="107"/>
        <v>5.9780159908983929E-2</v>
      </c>
      <c r="AW153" s="36">
        <f t="shared" si="108"/>
        <v>2.8176040877096341E-5</v>
      </c>
      <c r="AX153" s="36">
        <f t="shared" si="109"/>
        <v>0.14425084091114612</v>
      </c>
      <c r="AY153" s="37">
        <f t="shared" si="110"/>
        <v>0.15926197818232402</v>
      </c>
      <c r="AZ153" s="37">
        <f t="shared" si="111"/>
        <v>4.6842138830021014</v>
      </c>
      <c r="BA153" s="38">
        <f t="shared" si="112"/>
        <v>2.0816121010390133E-5</v>
      </c>
      <c r="BB153" s="39">
        <f t="shared" si="113"/>
        <v>-1.9467141777882446E-3</v>
      </c>
      <c r="BC153" s="21"/>
    </row>
    <row r="154" spans="12:55" x14ac:dyDescent="0.25">
      <c r="L154" s="120">
        <v>2.78</v>
      </c>
      <c r="M154" s="121">
        <f t="shared" si="76"/>
        <v>602.55958607435775</v>
      </c>
      <c r="N154" s="122">
        <f t="shared" si="77"/>
        <v>6.0255958607435778</v>
      </c>
      <c r="O154" s="123">
        <f t="shared" si="78"/>
        <v>0.26436663909140468</v>
      </c>
      <c r="P154" s="123">
        <f t="shared" si="79"/>
        <v>0.26059202816447585</v>
      </c>
      <c r="Q154" s="123">
        <f t="shared" si="80"/>
        <v>0.1287332781828093</v>
      </c>
      <c r="R154" s="122">
        <f t="shared" si="81"/>
        <v>0.37766662727343525</v>
      </c>
      <c r="S154" s="122">
        <f t="shared" si="82"/>
        <v>0.37227432594925125</v>
      </c>
      <c r="T154" s="124">
        <f t="shared" si="83"/>
        <v>2.9076913570796531E-5</v>
      </c>
      <c r="U154" s="125">
        <f t="shared" si="84"/>
        <v>1.8170466312231208E-7</v>
      </c>
      <c r="V154" s="125">
        <f t="shared" si="85"/>
        <v>4.578965251576551E-7</v>
      </c>
      <c r="W154" s="125">
        <f t="shared" si="92"/>
        <v>7.6281944654549935E-14</v>
      </c>
      <c r="X154" s="125">
        <f t="shared" si="93"/>
        <v>-6.7406339271647111</v>
      </c>
      <c r="Y154" s="125">
        <f t="shared" si="94"/>
        <v>-6.3392326521931626</v>
      </c>
      <c r="Z154" s="126">
        <f t="shared" si="95"/>
        <v>0.16112298354878471</v>
      </c>
      <c r="AA154" s="9">
        <f t="shared" si="86"/>
        <v>0.12917979608840852</v>
      </c>
      <c r="AB154" s="22">
        <f t="shared" si="87"/>
        <v>1.5447255005296674</v>
      </c>
      <c r="AC154" s="10">
        <f t="shared" si="88"/>
        <v>5.1609761984179161E-3</v>
      </c>
      <c r="AD154" s="10"/>
      <c r="AE154" s="17">
        <f t="shared" si="89"/>
        <v>4.578965251576551E-7</v>
      </c>
      <c r="AF154" s="10"/>
      <c r="AG154" s="10"/>
      <c r="AI154" s="30">
        <f t="shared" si="90"/>
        <v>0.37766662727343525</v>
      </c>
      <c r="AJ154" s="31">
        <f t="shared" si="96"/>
        <v>0.14263208135609187</v>
      </c>
      <c r="AK154" s="31">
        <f t="shared" si="91"/>
        <v>0.37227432594925125</v>
      </c>
      <c r="AL154" s="31">
        <f t="shared" si="97"/>
        <v>0.13858817376096935</v>
      </c>
      <c r="AM154" s="31">
        <f t="shared" si="98"/>
        <v>0.14059558910174522</v>
      </c>
      <c r="AN154" s="31">
        <f t="shared" si="99"/>
        <v>-2.2292050695089642</v>
      </c>
      <c r="AO154" s="31">
        <f t="shared" si="100"/>
        <v>4.9693552419244664</v>
      </c>
      <c r="AP154" s="31">
        <f t="shared" si="101"/>
        <v>-2.130184278241634</v>
      </c>
      <c r="AQ154" s="31">
        <f t="shared" si="102"/>
        <v>4.5376850592678313</v>
      </c>
      <c r="AR154" s="31">
        <f t="shared" si="103"/>
        <v>4.7486175920445444</v>
      </c>
      <c r="AS154" s="32">
        <f t="shared" si="104"/>
        <v>5.3923013241840012E-3</v>
      </c>
      <c r="AT154" s="33">
        <f t="shared" si="105"/>
        <v>1.4277939682184068E-2</v>
      </c>
      <c r="AU154" s="34">
        <f t="shared" si="106"/>
        <v>-0.40140127497154854</v>
      </c>
      <c r="AV154" s="35">
        <f t="shared" si="107"/>
        <v>5.9549484411830167E-2</v>
      </c>
      <c r="AW154" s="36">
        <f t="shared" si="108"/>
        <v>2.9076913570796531E-5</v>
      </c>
      <c r="AX154" s="36">
        <f t="shared" si="109"/>
        <v>0.14263208135609187</v>
      </c>
      <c r="AY154" s="37">
        <f t="shared" si="110"/>
        <v>0.16112298354878471</v>
      </c>
      <c r="AZ154" s="37">
        <f t="shared" si="111"/>
        <v>4.9693552419244664</v>
      </c>
      <c r="BA154" s="38">
        <f t="shared" si="112"/>
        <v>2.1146279702682358E-5</v>
      </c>
      <c r="BB154" s="39">
        <f t="shared" si="113"/>
        <v>-1.9580549998612124E-3</v>
      </c>
      <c r="BC154" s="21"/>
    </row>
    <row r="155" spans="12:55" x14ac:dyDescent="0.25">
      <c r="L155" s="120">
        <v>2.8</v>
      </c>
      <c r="M155" s="121">
        <f t="shared" si="76"/>
        <v>630.95734448019323</v>
      </c>
      <c r="N155" s="122">
        <f t="shared" si="77"/>
        <v>6.3095734448019325</v>
      </c>
      <c r="O155" s="123">
        <f t="shared" si="78"/>
        <v>0.26290446141704393</v>
      </c>
      <c r="P155" s="123">
        <f t="shared" si="79"/>
        <v>0.25907337864817931</v>
      </c>
      <c r="Q155" s="123">
        <f t="shared" si="80"/>
        <v>0.12580892283408784</v>
      </c>
      <c r="R155" s="122">
        <f t="shared" si="81"/>
        <v>0.37557780202434848</v>
      </c>
      <c r="S155" s="122">
        <f t="shared" si="82"/>
        <v>0.37010482664025618</v>
      </c>
      <c r="T155" s="124">
        <f t="shared" si="83"/>
        <v>2.9953459554880308E-5</v>
      </c>
      <c r="U155" s="125">
        <f t="shared" si="84"/>
        <v>1.5648000835092211E-7</v>
      </c>
      <c r="V155" s="125">
        <f t="shared" si="85"/>
        <v>3.9641962898914557E-7</v>
      </c>
      <c r="W155" s="125">
        <f t="shared" si="92"/>
        <v>5.7571021552014595E-14</v>
      </c>
      <c r="X155" s="125">
        <f t="shared" si="93"/>
        <v>-6.805541139379331</v>
      </c>
      <c r="Y155" s="125">
        <f t="shared" si="94"/>
        <v>-6.4018448492659425</v>
      </c>
      <c r="Z155" s="126">
        <f t="shared" si="95"/>
        <v>0.16297069465131311</v>
      </c>
      <c r="AA155" s="9">
        <f t="shared" si="86"/>
        <v>0.12572962831241596</v>
      </c>
      <c r="AB155" s="22">
        <f t="shared" si="87"/>
        <v>1.5448168279124155</v>
      </c>
      <c r="AC155" s="10">
        <f t="shared" si="88"/>
        <v>4.8090616205546432E-3</v>
      </c>
      <c r="AD155" s="10"/>
      <c r="AE155" s="17">
        <f t="shared" si="89"/>
        <v>3.9641962898914557E-7</v>
      </c>
      <c r="AF155" s="10"/>
      <c r="AG155" s="10"/>
      <c r="AI155" s="30">
        <f t="shared" si="90"/>
        <v>0.37557780202434848</v>
      </c>
      <c r="AJ155" s="31">
        <f t="shared" si="96"/>
        <v>0.14105868537344071</v>
      </c>
      <c r="AK155" s="31">
        <f t="shared" si="91"/>
        <v>0.37010482664025618</v>
      </c>
      <c r="AL155" s="31">
        <f t="shared" si="97"/>
        <v>0.13697758270241409</v>
      </c>
      <c r="AM155" s="31">
        <f t="shared" si="98"/>
        <v>0.13900315730814994</v>
      </c>
      <c r="AN155" s="31">
        <f t="shared" si="99"/>
        <v>-2.2941122817235842</v>
      </c>
      <c r="AO155" s="31">
        <f t="shared" si="100"/>
        <v>5.26295116115499</v>
      </c>
      <c r="AP155" s="31">
        <f t="shared" si="101"/>
        <v>-2.192796475314414</v>
      </c>
      <c r="AQ155" s="31">
        <f t="shared" si="102"/>
        <v>4.8083563821513176</v>
      </c>
      <c r="AR155" s="31">
        <f t="shared" si="103"/>
        <v>5.0305213253389836</v>
      </c>
      <c r="AS155" s="32">
        <f t="shared" si="104"/>
        <v>5.4729753840923046E-3</v>
      </c>
      <c r="AT155" s="33">
        <f t="shared" si="105"/>
        <v>1.4572148179666632E-2</v>
      </c>
      <c r="AU155" s="34">
        <f t="shared" si="106"/>
        <v>-0.40369629011338848</v>
      </c>
      <c r="AV155" s="35">
        <f t="shared" si="107"/>
        <v>5.9318764201931752E-2</v>
      </c>
      <c r="AW155" s="36">
        <f t="shared" si="108"/>
        <v>2.9953459554880308E-5</v>
      </c>
      <c r="AX155" s="36">
        <f t="shared" si="109"/>
        <v>0.14105868537344071</v>
      </c>
      <c r="AY155" s="37">
        <f t="shared" si="110"/>
        <v>0.16297069465131311</v>
      </c>
      <c r="AZ155" s="37">
        <f t="shared" si="111"/>
        <v>5.26295116115499</v>
      </c>
      <c r="BA155" s="38">
        <f t="shared" si="112"/>
        <v>2.1462648565067861E-5</v>
      </c>
      <c r="BB155" s="39">
        <f t="shared" si="113"/>
        <v>-1.9692501956750656E-3</v>
      </c>
      <c r="BC155" s="21"/>
    </row>
    <row r="156" spans="12:55" x14ac:dyDescent="0.25">
      <c r="L156" s="120">
        <v>2.82</v>
      </c>
      <c r="M156" s="121">
        <f t="shared" si="76"/>
        <v>660.69344800759643</v>
      </c>
      <c r="N156" s="122">
        <f t="shared" si="77"/>
        <v>6.6069344800759646</v>
      </c>
      <c r="O156" s="123">
        <f t="shared" si="78"/>
        <v>0.26147530474225794</v>
      </c>
      <c r="P156" s="123">
        <f t="shared" si="79"/>
        <v>0.25759024953173953</v>
      </c>
      <c r="Q156" s="123">
        <f t="shared" si="80"/>
        <v>0.1229506094845159</v>
      </c>
      <c r="R156" s="122">
        <f t="shared" si="81"/>
        <v>0.3735361496317971</v>
      </c>
      <c r="S156" s="122">
        <f t="shared" si="82"/>
        <v>0.36798607075962791</v>
      </c>
      <c r="T156" s="124">
        <f t="shared" si="83"/>
        <v>3.0803375487298761E-5</v>
      </c>
      <c r="U156" s="125">
        <f t="shared" si="84"/>
        <v>1.3475517921500479E-7</v>
      </c>
      <c r="V156" s="125">
        <f t="shared" si="85"/>
        <v>3.4316886762058805E-7</v>
      </c>
      <c r="W156" s="125">
        <f t="shared" si="92"/>
        <v>4.343626551481955E-14</v>
      </c>
      <c r="X156" s="125">
        <f t="shared" si="93"/>
        <v>-6.8704545340353134</v>
      </c>
      <c r="Y156" s="125">
        <f t="shared" si="94"/>
        <v>-6.4644921183579065</v>
      </c>
      <c r="Z156" s="126">
        <f t="shared" si="95"/>
        <v>0.16480548294263569</v>
      </c>
      <c r="AA156" s="9">
        <f t="shared" si="86"/>
        <v>0.12237160851964478</v>
      </c>
      <c r="AB156" s="22">
        <f t="shared" si="87"/>
        <v>1.5449020049576032</v>
      </c>
      <c r="AC156" s="10">
        <f t="shared" si="88"/>
        <v>4.4808463252191295E-3</v>
      </c>
      <c r="AD156" s="10"/>
      <c r="AE156" s="17">
        <f t="shared" si="89"/>
        <v>3.4316886762058805E-7</v>
      </c>
      <c r="AF156" s="10"/>
      <c r="AG156" s="10"/>
      <c r="AI156" s="30">
        <f t="shared" si="90"/>
        <v>0.3735361496317971</v>
      </c>
      <c r="AJ156" s="31">
        <f t="shared" si="96"/>
        <v>0.13952925508174832</v>
      </c>
      <c r="AK156" s="31">
        <f t="shared" si="91"/>
        <v>0.36798607075962791</v>
      </c>
      <c r="AL156" s="31">
        <f t="shared" si="97"/>
        <v>0.1354137482731099</v>
      </c>
      <c r="AM156" s="31">
        <f t="shared" si="98"/>
        <v>0.13745609998968544</v>
      </c>
      <c r="AN156" s="31">
        <f t="shared" si="99"/>
        <v>-2.3590256763795665</v>
      </c>
      <c r="AO156" s="31">
        <f t="shared" si="100"/>
        <v>5.5650021418180708</v>
      </c>
      <c r="AP156" s="31">
        <f t="shared" si="101"/>
        <v>-2.255443744406378</v>
      </c>
      <c r="AQ156" s="31">
        <f t="shared" si="102"/>
        <v>5.0870264841818624</v>
      </c>
      <c r="AR156" s="31">
        <f t="shared" si="103"/>
        <v>5.3206497046843175</v>
      </c>
      <c r="AS156" s="32">
        <f t="shared" si="104"/>
        <v>5.5500788721691841E-3</v>
      </c>
      <c r="AT156" s="33">
        <f t="shared" si="105"/>
        <v>1.4858210852256255E-2</v>
      </c>
      <c r="AU156" s="34">
        <f t="shared" si="106"/>
        <v>-0.40596241567740687</v>
      </c>
      <c r="AV156" s="35">
        <f t="shared" si="107"/>
        <v>5.9088145284467472E-2</v>
      </c>
      <c r="AW156" s="36">
        <f t="shared" si="108"/>
        <v>3.0803375487298761E-5</v>
      </c>
      <c r="AX156" s="36">
        <f t="shared" si="109"/>
        <v>0.13952925508174832</v>
      </c>
      <c r="AY156" s="37">
        <f t="shared" si="110"/>
        <v>0.16480548294263569</v>
      </c>
      <c r="AZ156" s="37">
        <f t="shared" si="111"/>
        <v>5.5650021418180708</v>
      </c>
      <c r="BA156" s="38">
        <f t="shared" si="112"/>
        <v>2.1765015184977193E-5</v>
      </c>
      <c r="BB156" s="39">
        <f t="shared" si="113"/>
        <v>-1.9803044667190579E-3</v>
      </c>
      <c r="BC156" s="21"/>
    </row>
    <row r="157" spans="12:55" x14ac:dyDescent="0.25">
      <c r="L157" s="120">
        <v>2.84</v>
      </c>
      <c r="M157" s="121">
        <f t="shared" si="76"/>
        <v>691.83097091893671</v>
      </c>
      <c r="N157" s="122">
        <f t="shared" si="77"/>
        <v>6.9183097091893675</v>
      </c>
      <c r="O157" s="123">
        <f t="shared" si="78"/>
        <v>0.2600784404162475</v>
      </c>
      <c r="P157" s="123">
        <f t="shared" si="79"/>
        <v>0.25614194169241661</v>
      </c>
      <c r="Q157" s="123">
        <f t="shared" si="80"/>
        <v>0.12015688083249501</v>
      </c>
      <c r="R157" s="122">
        <f t="shared" si="81"/>
        <v>0.37154062916606789</v>
      </c>
      <c r="S157" s="122">
        <f t="shared" si="82"/>
        <v>0.36591705956059517</v>
      </c>
      <c r="T157" s="124">
        <f t="shared" si="83"/>
        <v>3.1624535107596635E-5</v>
      </c>
      <c r="U157" s="125">
        <f t="shared" si="84"/>
        <v>1.1604496453420823E-7</v>
      </c>
      <c r="V157" s="125">
        <f t="shared" si="85"/>
        <v>2.9704817909044855E-7</v>
      </c>
      <c r="W157" s="125">
        <f t="shared" si="92"/>
        <v>3.2762163679692369E-14</v>
      </c>
      <c r="X157" s="125">
        <f t="shared" si="93"/>
        <v>-6.9353736998651367</v>
      </c>
      <c r="Y157" s="125">
        <f t="shared" si="94"/>
        <v>-6.5271731055104691</v>
      </c>
      <c r="Z157" s="126">
        <f t="shared" si="95"/>
        <v>0.16662772523150388</v>
      </c>
      <c r="AA157" s="9">
        <f t="shared" si="86"/>
        <v>0.11910327559766155</v>
      </c>
      <c r="AB157" s="22">
        <f t="shared" si="87"/>
        <v>1.5449814386297664</v>
      </c>
      <c r="AC157" s="10">
        <f t="shared" si="88"/>
        <v>4.1747621436045053E-3</v>
      </c>
      <c r="AD157" s="10"/>
      <c r="AE157" s="17">
        <f t="shared" si="89"/>
        <v>2.9704817909044855E-7</v>
      </c>
      <c r="AF157" s="10"/>
      <c r="AG157" s="10"/>
      <c r="AI157" s="30">
        <f t="shared" si="90"/>
        <v>0.37154062916606789</v>
      </c>
      <c r="AJ157" s="31">
        <f t="shared" si="96"/>
        <v>0.13804243912111758</v>
      </c>
      <c r="AK157" s="31">
        <f t="shared" si="91"/>
        <v>0.36591705956059517</v>
      </c>
      <c r="AL157" s="31">
        <f t="shared" si="97"/>
        <v>0.13389529447747214</v>
      </c>
      <c r="AM157" s="31">
        <f t="shared" si="98"/>
        <v>0.13595305453174106</v>
      </c>
      <c r="AN157" s="31">
        <f t="shared" si="99"/>
        <v>-2.4239448422093899</v>
      </c>
      <c r="AO157" s="31">
        <f t="shared" si="100"/>
        <v>5.8755085980735045</v>
      </c>
      <c r="AP157" s="31">
        <f t="shared" si="101"/>
        <v>-2.3181247315589406</v>
      </c>
      <c r="AQ157" s="31">
        <f t="shared" si="102"/>
        <v>5.37370227106521</v>
      </c>
      <c r="AR157" s="31">
        <f t="shared" si="103"/>
        <v>5.6190064866603207</v>
      </c>
      <c r="AS157" s="32">
        <f t="shared" si="104"/>
        <v>5.6235696054727224E-3</v>
      </c>
      <c r="AT157" s="33">
        <f t="shared" si="105"/>
        <v>1.5135813324359608E-2</v>
      </c>
      <c r="AU157" s="34">
        <f t="shared" si="106"/>
        <v>-0.4082005943546676</v>
      </c>
      <c r="AV157" s="35">
        <f t="shared" si="107"/>
        <v>5.8857764847279295E-2</v>
      </c>
      <c r="AW157" s="36">
        <f t="shared" si="108"/>
        <v>3.1624535107596635E-5</v>
      </c>
      <c r="AX157" s="36">
        <f t="shared" si="109"/>
        <v>0.13804243912111758</v>
      </c>
      <c r="AY157" s="37">
        <f t="shared" si="110"/>
        <v>0.16662772523150388</v>
      </c>
      <c r="AZ157" s="37">
        <f t="shared" si="111"/>
        <v>5.8755085980735045</v>
      </c>
      <c r="BA157" s="38">
        <f t="shared" si="112"/>
        <v>2.2053214139108715E-5</v>
      </c>
      <c r="BB157" s="39">
        <f t="shared" si="113"/>
        <v>-1.9912224114861836E-3</v>
      </c>
      <c r="BC157" s="21"/>
    </row>
    <row r="158" spans="12:55" x14ac:dyDescent="0.25">
      <c r="L158" s="120">
        <v>2.86</v>
      </c>
      <c r="M158" s="121">
        <f t="shared" si="76"/>
        <v>724.43596007499025</v>
      </c>
      <c r="N158" s="122">
        <f t="shared" si="77"/>
        <v>7.2443596007499025</v>
      </c>
      <c r="O158" s="123">
        <f t="shared" si="78"/>
        <v>0.25871315436170567</v>
      </c>
      <c r="P158" s="123">
        <f t="shared" si="79"/>
        <v>0.25472776273076769</v>
      </c>
      <c r="Q158" s="123">
        <f t="shared" si="80"/>
        <v>0.11742630872341134</v>
      </c>
      <c r="R158" s="122">
        <f t="shared" si="81"/>
        <v>0.36959022051672241</v>
      </c>
      <c r="S158" s="122">
        <f t="shared" si="82"/>
        <v>0.36389680390109674</v>
      </c>
      <c r="T158" s="124">
        <f t="shared" si="83"/>
        <v>3.2414992759082439E-5</v>
      </c>
      <c r="U158" s="125">
        <f t="shared" si="84"/>
        <v>9.9931348313937239E-8</v>
      </c>
      <c r="V158" s="125">
        <f t="shared" si="85"/>
        <v>2.5710675936650904E-7</v>
      </c>
      <c r="W158" s="125">
        <f t="shared" si="92"/>
        <v>2.4704109839544909E-14</v>
      </c>
      <c r="X158" s="125">
        <f t="shared" si="93"/>
        <v>-7.0002982528738356</v>
      </c>
      <c r="Y158" s="125">
        <f t="shared" si="94"/>
        <v>-6.5898865055547757</v>
      </c>
      <c r="Z158" s="126">
        <f t="shared" si="95"/>
        <v>0.16843780233748382</v>
      </c>
      <c r="AA158" s="9">
        <f t="shared" si="86"/>
        <v>0.11592223416606681</v>
      </c>
      <c r="AB158" s="22">
        <f t="shared" si="87"/>
        <v>1.5450555096414273</v>
      </c>
      <c r="AC158" s="10">
        <f t="shared" si="88"/>
        <v>3.8893420645855561E-3</v>
      </c>
      <c r="AD158" s="10"/>
      <c r="AE158" s="17">
        <f t="shared" si="89"/>
        <v>2.5710675936650904E-7</v>
      </c>
      <c r="AF158" s="10"/>
      <c r="AG158" s="10"/>
      <c r="AI158" s="30">
        <f t="shared" si="90"/>
        <v>0.36959022051672241</v>
      </c>
      <c r="AJ158" s="31">
        <f t="shared" si="96"/>
        <v>0.13659693110159951</v>
      </c>
      <c r="AK158" s="31">
        <f t="shared" si="91"/>
        <v>0.36389680390109674</v>
      </c>
      <c r="AL158" s="31">
        <f t="shared" si="97"/>
        <v>0.13242088388943327</v>
      </c>
      <c r="AM158" s="31">
        <f t="shared" si="98"/>
        <v>0.13449269999913685</v>
      </c>
      <c r="AN158" s="31">
        <f t="shared" si="99"/>
        <v>-2.4888693952180887</v>
      </c>
      <c r="AO158" s="31">
        <f t="shared" si="100"/>
        <v>6.1944708664532548</v>
      </c>
      <c r="AP158" s="31">
        <f t="shared" si="101"/>
        <v>-2.3808381316032472</v>
      </c>
      <c r="AQ158" s="31">
        <f t="shared" si="102"/>
        <v>5.6683902088960414</v>
      </c>
      <c r="AR158" s="31">
        <f t="shared" si="103"/>
        <v>5.9255951607155382</v>
      </c>
      <c r="AS158" s="32">
        <f t="shared" si="104"/>
        <v>5.6934166156256683E-3</v>
      </c>
      <c r="AT158" s="33">
        <f t="shared" si="105"/>
        <v>1.5404673337042653E-2</v>
      </c>
      <c r="AU158" s="34">
        <f t="shared" si="106"/>
        <v>-0.41041174731905983</v>
      </c>
      <c r="AV158" s="35">
        <f t="shared" si="107"/>
        <v>5.8627751631949866E-2</v>
      </c>
      <c r="AW158" s="36">
        <f t="shared" si="108"/>
        <v>3.2414992759082439E-5</v>
      </c>
      <c r="AX158" s="36">
        <f t="shared" si="109"/>
        <v>0.13659693110159951</v>
      </c>
      <c r="AY158" s="37">
        <f t="shared" si="110"/>
        <v>0.16843780233748382</v>
      </c>
      <c r="AZ158" s="37">
        <f t="shared" si="111"/>
        <v>6.1944708664532548</v>
      </c>
      <c r="BA158" s="38">
        <f t="shared" si="112"/>
        <v>2.2327123982845757E-5</v>
      </c>
      <c r="BB158" s="39">
        <f t="shared" si="113"/>
        <v>-2.0020085235076088E-3</v>
      </c>
      <c r="BC158" s="21"/>
    </row>
    <row r="159" spans="12:55" x14ac:dyDescent="0.25">
      <c r="L159" s="120">
        <v>2.88</v>
      </c>
      <c r="M159" s="121">
        <f t="shared" si="76"/>
        <v>758.57757502918378</v>
      </c>
      <c r="N159" s="122">
        <f t="shared" si="77"/>
        <v>7.5857757502918375</v>
      </c>
      <c r="O159" s="123">
        <f t="shared" si="78"/>
        <v>0.25737874691853724</v>
      </c>
      <c r="P159" s="123">
        <f t="shared" si="79"/>
        <v>0.25334702733183045</v>
      </c>
      <c r="Q159" s="123">
        <f t="shared" si="80"/>
        <v>0.11475749383707445</v>
      </c>
      <c r="R159" s="122">
        <f t="shared" si="81"/>
        <v>0.36768392416933893</v>
      </c>
      <c r="S159" s="122">
        <f t="shared" si="82"/>
        <v>0.36192432475975783</v>
      </c>
      <c r="T159" s="124">
        <f t="shared" si="83"/>
        <v>3.3172985358846905E-5</v>
      </c>
      <c r="U159" s="125">
        <f t="shared" si="84"/>
        <v>8.6054218607231323E-8</v>
      </c>
      <c r="V159" s="125">
        <f t="shared" si="85"/>
        <v>2.2251994266938183E-7</v>
      </c>
      <c r="W159" s="125">
        <f t="shared" si="92"/>
        <v>1.8622893843807008E-14</v>
      </c>
      <c r="X159" s="125">
        <f t="shared" si="93"/>
        <v>-7.0652278345411448</v>
      </c>
      <c r="Y159" s="125">
        <f t="shared" si="94"/>
        <v>-6.6526310606239578</v>
      </c>
      <c r="Z159" s="126">
        <f t="shared" si="95"/>
        <v>0.1702360978468703</v>
      </c>
      <c r="AA159" s="9">
        <f t="shared" si="86"/>
        <v>0.11282615282090744</v>
      </c>
      <c r="AB159" s="22">
        <f t="shared" si="87"/>
        <v>1.5451245740830768</v>
      </c>
      <c r="AC159" s="10">
        <f t="shared" si="88"/>
        <v>3.6232139538581384E-3</v>
      </c>
      <c r="AD159" s="10"/>
      <c r="AE159" s="17">
        <f t="shared" si="89"/>
        <v>2.2251994266938183E-7</v>
      </c>
      <c r="AF159" s="10"/>
      <c r="AG159" s="10"/>
      <c r="AI159" s="30">
        <f t="shared" si="90"/>
        <v>0.36768392416933893</v>
      </c>
      <c r="AJ159" s="31">
        <f t="shared" si="96"/>
        <v>0.13519146809256419</v>
      </c>
      <c r="AK159" s="31">
        <f t="shared" si="91"/>
        <v>0.36192432475975783</v>
      </c>
      <c r="AL159" s="31">
        <f t="shared" si="97"/>
        <v>0.13098921685280665</v>
      </c>
      <c r="AM159" s="31">
        <f t="shared" si="98"/>
        <v>0.13307375598000598</v>
      </c>
      <c r="AN159" s="31">
        <f t="shared" si="99"/>
        <v>-2.5537989768853979</v>
      </c>
      <c r="AO159" s="31">
        <f t="shared" si="100"/>
        <v>6.5218892143409049</v>
      </c>
      <c r="AP159" s="31">
        <f t="shared" si="101"/>
        <v>-2.4435826866724293</v>
      </c>
      <c r="AQ159" s="31">
        <f t="shared" si="102"/>
        <v>5.9710963466052478</v>
      </c>
      <c r="AR159" s="31">
        <f t="shared" si="103"/>
        <v>6.2404189651589217</v>
      </c>
      <c r="AS159" s="32">
        <f t="shared" si="104"/>
        <v>5.7595994095810954E-3</v>
      </c>
      <c r="AT159" s="33">
        <f t="shared" si="105"/>
        <v>1.5664539652074861E-2</v>
      </c>
      <c r="AU159" s="34">
        <f t="shared" si="106"/>
        <v>-0.41259677391718697</v>
      </c>
      <c r="AV159" s="35">
        <f t="shared" si="107"/>
        <v>5.8398226296404114E-2</v>
      </c>
      <c r="AW159" s="36">
        <f t="shared" si="108"/>
        <v>3.3172985358846905E-5</v>
      </c>
      <c r="AX159" s="36">
        <f t="shared" si="109"/>
        <v>0.13519146809256419</v>
      </c>
      <c r="AY159" s="37">
        <f t="shared" si="110"/>
        <v>0.1702360978468703</v>
      </c>
      <c r="AZ159" s="37">
        <f t="shared" si="111"/>
        <v>6.5218892143409049</v>
      </c>
      <c r="BA159" s="38">
        <f t="shared" si="112"/>
        <v>2.2586664351298414E-5</v>
      </c>
      <c r="BB159" s="39">
        <f t="shared" si="113"/>
        <v>-2.0126671898399364E-3</v>
      </c>
      <c r="BC159" s="21"/>
    </row>
    <row r="160" spans="12:55" x14ac:dyDescent="0.25">
      <c r="L160" s="120">
        <v>2.9</v>
      </c>
      <c r="M160" s="121">
        <f t="shared" si="76"/>
        <v>794.32823472428208</v>
      </c>
      <c r="N160" s="122">
        <f t="shared" si="77"/>
        <v>7.9432823472428211</v>
      </c>
      <c r="O160" s="123">
        <f t="shared" si="78"/>
        <v>0.25607453267594021</v>
      </c>
      <c r="P160" s="123">
        <f t="shared" si="79"/>
        <v>0.25199905759461777</v>
      </c>
      <c r="Q160" s="123">
        <f t="shared" si="80"/>
        <v>0.11214906535188039</v>
      </c>
      <c r="R160" s="122">
        <f t="shared" si="81"/>
        <v>0.36582076096562888</v>
      </c>
      <c r="S160" s="122">
        <f t="shared" si="82"/>
        <v>0.35999865370659684</v>
      </c>
      <c r="T160" s="124">
        <f t="shared" si="83"/>
        <v>3.3896932935673561E-5</v>
      </c>
      <c r="U160" s="125">
        <f t="shared" si="84"/>
        <v>7.4103358229069089E-8</v>
      </c>
      <c r="V160" s="125">
        <f t="shared" si="85"/>
        <v>1.9257257662250607E-7</v>
      </c>
      <c r="W160" s="125">
        <f t="shared" si="92"/>
        <v>1.4034955706751867E-14</v>
      </c>
      <c r="X160" s="125">
        <f t="shared" si="93"/>
        <v>-7.1301621101407013</v>
      </c>
      <c r="Y160" s="125">
        <f t="shared" si="94"/>
        <v>-6.7154055586937895</v>
      </c>
      <c r="Z160" s="126">
        <f t="shared" si="95"/>
        <v>0.17202299696813481</v>
      </c>
      <c r="AA160" s="9">
        <f t="shared" si="86"/>
        <v>0.10981276242597661</v>
      </c>
      <c r="AB160" s="22">
        <f t="shared" si="87"/>
        <v>1.5451889649579293</v>
      </c>
      <c r="AC160" s="10">
        <f t="shared" si="88"/>
        <v>3.3750946400211649E-3</v>
      </c>
      <c r="AD160" s="10"/>
      <c r="AE160" s="17">
        <f t="shared" si="89"/>
        <v>1.9257257662250607E-7</v>
      </c>
      <c r="AF160" s="10"/>
      <c r="AG160" s="10"/>
      <c r="AI160" s="30">
        <f t="shared" si="90"/>
        <v>0.36582076096562888</v>
      </c>
      <c r="AJ160" s="31">
        <f t="shared" si="96"/>
        <v>0.13382482915347177</v>
      </c>
      <c r="AK160" s="31">
        <f t="shared" si="91"/>
        <v>0.35999865370659684</v>
      </c>
      <c r="AL160" s="31">
        <f t="shared" si="97"/>
        <v>0.12959903067056222</v>
      </c>
      <c r="AM160" s="31">
        <f t="shared" si="98"/>
        <v>0.13169498144554917</v>
      </c>
      <c r="AN160" s="31">
        <f t="shared" si="99"/>
        <v>-2.6187332524849545</v>
      </c>
      <c r="AO160" s="31">
        <f t="shared" si="100"/>
        <v>6.8577638476704283</v>
      </c>
      <c r="AP160" s="31">
        <f t="shared" si="101"/>
        <v>-2.506357184742261</v>
      </c>
      <c r="AQ160" s="31">
        <f t="shared" si="102"/>
        <v>6.2818263375091519</v>
      </c>
      <c r="AR160" s="31">
        <f t="shared" si="103"/>
        <v>6.5634809022891352</v>
      </c>
      <c r="AS160" s="32">
        <f t="shared" si="104"/>
        <v>5.8221072590320389E-3</v>
      </c>
      <c r="AT160" s="33">
        <f t="shared" si="105"/>
        <v>1.5915190935757367E-2</v>
      </c>
      <c r="AU160" s="34">
        <f t="shared" si="106"/>
        <v>-0.41475655144691181</v>
      </c>
      <c r="AV160" s="35">
        <f t="shared" si="107"/>
        <v>5.8169301769034717E-2</v>
      </c>
      <c r="AW160" s="36">
        <f t="shared" si="108"/>
        <v>3.3896932935673561E-5</v>
      </c>
      <c r="AX160" s="36">
        <f t="shared" si="109"/>
        <v>0.13382482915347177</v>
      </c>
      <c r="AY160" s="37">
        <f t="shared" si="110"/>
        <v>0.17202299696813481</v>
      </c>
      <c r="AZ160" s="37">
        <f t="shared" si="111"/>
        <v>6.8577638476704283</v>
      </c>
      <c r="BA160" s="38">
        <f t="shared" si="112"/>
        <v>2.2831793172674661E-5</v>
      </c>
      <c r="BB160" s="39">
        <f t="shared" si="113"/>
        <v>-2.0232026899849355E-3</v>
      </c>
      <c r="BC160" s="21"/>
    </row>
    <row r="161" spans="12:55" x14ac:dyDescent="0.25">
      <c r="L161" s="120">
        <v>2.92</v>
      </c>
      <c r="M161" s="121">
        <f t="shared" si="76"/>
        <v>831.7637711026714</v>
      </c>
      <c r="N161" s="122">
        <f t="shared" si="77"/>
        <v>8.3176377110267143</v>
      </c>
      <c r="O161" s="123">
        <f t="shared" si="78"/>
        <v>0.25479984029441538</v>
      </c>
      <c r="P161" s="123">
        <f t="shared" si="79"/>
        <v>0.25068318333147649</v>
      </c>
      <c r="Q161" s="123">
        <f t="shared" si="80"/>
        <v>0.10959968058883078</v>
      </c>
      <c r="R161" s="122">
        <f t="shared" si="81"/>
        <v>0.36399977184916488</v>
      </c>
      <c r="S161" s="122">
        <f t="shared" si="82"/>
        <v>0.35811883333068073</v>
      </c>
      <c r="T161" s="124">
        <f t="shared" si="83"/>
        <v>3.458543785819051E-5</v>
      </c>
      <c r="U161" s="125">
        <f t="shared" si="84"/>
        <v>6.3811541029414707E-8</v>
      </c>
      <c r="V161" s="125">
        <f t="shared" si="85"/>
        <v>1.666445703104115E-7</v>
      </c>
      <c r="W161" s="125">
        <f t="shared" si="92"/>
        <v>1.0574631911106344E-14</v>
      </c>
      <c r="X161" s="125">
        <f t="shared" si="93"/>
        <v>-7.1951007671705884</v>
      </c>
      <c r="Y161" s="125">
        <f t="shared" si="94"/>
        <v>-6.7782088321543208</v>
      </c>
      <c r="Z161" s="126">
        <f t="shared" si="95"/>
        <v>0.17379888548160793</v>
      </c>
      <c r="AA161" s="9">
        <f t="shared" si="86"/>
        <v>0.10687985444975159</v>
      </c>
      <c r="AB161" s="22">
        <f t="shared" si="87"/>
        <v>1.5452489936264464</v>
      </c>
      <c r="AC161" s="10">
        <f t="shared" si="88"/>
        <v>3.1437843483516047E-3</v>
      </c>
      <c r="AD161" s="10"/>
      <c r="AE161" s="17">
        <f t="shared" si="89"/>
        <v>1.666445703104115E-7</v>
      </c>
      <c r="AF161" s="10"/>
      <c r="AG161" s="10"/>
      <c r="AI161" s="30">
        <f t="shared" si="90"/>
        <v>0.36399977184916488</v>
      </c>
      <c r="AJ161" s="31">
        <f t="shared" si="96"/>
        <v>0.13249583390624409</v>
      </c>
      <c r="AK161" s="31">
        <f t="shared" si="91"/>
        <v>0.35811883333068073</v>
      </c>
      <c r="AL161" s="31">
        <f t="shared" si="97"/>
        <v>0.12824909878612789</v>
      </c>
      <c r="AM161" s="31">
        <f t="shared" si="98"/>
        <v>0.13035517362725688</v>
      </c>
      <c r="AN161" s="31">
        <f t="shared" si="99"/>
        <v>-2.6836719095148416</v>
      </c>
      <c r="AO161" s="31">
        <f t="shared" si="100"/>
        <v>7.2020949179190357</v>
      </c>
      <c r="AP161" s="31">
        <f t="shared" si="101"/>
        <v>-2.5691604582027923</v>
      </c>
      <c r="AQ161" s="31">
        <f t="shared" si="102"/>
        <v>6.6005854599927813</v>
      </c>
      <c r="AR161" s="31">
        <f t="shared" si="103"/>
        <v>6.8947837527151128</v>
      </c>
      <c r="AS161" s="32">
        <f t="shared" si="104"/>
        <v>5.8809385184841467E-3</v>
      </c>
      <c r="AT161" s="33">
        <f t="shared" si="105"/>
        <v>1.615643462798956E-2</v>
      </c>
      <c r="AU161" s="34">
        <f t="shared" si="106"/>
        <v>-0.41689193501626765</v>
      </c>
      <c r="AV161" s="35">
        <f t="shared" si="107"/>
        <v>5.7941083593775269E-2</v>
      </c>
      <c r="AW161" s="36">
        <f t="shared" si="108"/>
        <v>3.458543785819051E-5</v>
      </c>
      <c r="AX161" s="36">
        <f t="shared" si="109"/>
        <v>0.13249583390624409</v>
      </c>
      <c r="AY161" s="37">
        <f t="shared" si="110"/>
        <v>0.17379888548160793</v>
      </c>
      <c r="AZ161" s="37">
        <f t="shared" si="111"/>
        <v>7.2020949179190357</v>
      </c>
      <c r="BA161" s="38">
        <f t="shared" si="112"/>
        <v>2.3062503994055478E-5</v>
      </c>
      <c r="BB161" s="39">
        <f t="shared" si="113"/>
        <v>-2.0336191952013056E-3</v>
      </c>
      <c r="BC161" s="21"/>
    </row>
    <row r="162" spans="12:55" x14ac:dyDescent="0.25">
      <c r="L162" s="120">
        <v>2.94</v>
      </c>
      <c r="M162" s="121">
        <f t="shared" si="76"/>
        <v>870.96358995608091</v>
      </c>
      <c r="N162" s="122">
        <f t="shared" si="77"/>
        <v>8.7096358995608085</v>
      </c>
      <c r="O162" s="123">
        <f t="shared" si="78"/>
        <v>0.25355401231912456</v>
      </c>
      <c r="P162" s="123">
        <f t="shared" si="79"/>
        <v>0.24939874233881282</v>
      </c>
      <c r="Q162" s="123">
        <f t="shared" si="80"/>
        <v>0.1071080246382491</v>
      </c>
      <c r="R162" s="122">
        <f t="shared" si="81"/>
        <v>0.36222001759874939</v>
      </c>
      <c r="S162" s="122">
        <f t="shared" si="82"/>
        <v>0.3562839176268755</v>
      </c>
      <c r="T162" s="124">
        <f t="shared" si="83"/>
        <v>3.5237282876081163E-5</v>
      </c>
      <c r="U162" s="125">
        <f t="shared" si="84"/>
        <v>5.4948581568664873E-8</v>
      </c>
      <c r="V162" s="125">
        <f t="shared" si="85"/>
        <v>1.4419833426979164E-7</v>
      </c>
      <c r="W162" s="125">
        <f t="shared" si="92"/>
        <v>7.9655183572122843E-15</v>
      </c>
      <c r="X162" s="125">
        <f t="shared" si="93"/>
        <v>-7.2600435138838497</v>
      </c>
      <c r="Y162" s="125">
        <f t="shared" si="94"/>
        <v>-6.8410397564100442</v>
      </c>
      <c r="Z162" s="126">
        <f t="shared" si="95"/>
        <v>0.17556414877716758</v>
      </c>
      <c r="AA162" s="9">
        <f t="shared" si="86"/>
        <v>0.10402527934674613</v>
      </c>
      <c r="AB162" s="22">
        <f t="shared" si="87"/>
        <v>1.5453049511654118</v>
      </c>
      <c r="AC162" s="10">
        <f t="shared" si="88"/>
        <v>2.9281614638375095E-3</v>
      </c>
      <c r="AD162" s="10"/>
      <c r="AE162" s="17">
        <f t="shared" si="89"/>
        <v>1.4419833426979164E-7</v>
      </c>
      <c r="AF162" s="10"/>
      <c r="AG162" s="10"/>
      <c r="AI162" s="30">
        <f t="shared" si="90"/>
        <v>0.36222001759874939</v>
      </c>
      <c r="AJ162" s="31">
        <f t="shared" si="96"/>
        <v>0.13120334114923832</v>
      </c>
      <c r="AK162" s="31">
        <f t="shared" si="91"/>
        <v>0.3562839176268755</v>
      </c>
      <c r="AL162" s="31">
        <f t="shared" si="97"/>
        <v>0.1269382299595542</v>
      </c>
      <c r="AM162" s="31">
        <f t="shared" si="98"/>
        <v>0.12905316691295823</v>
      </c>
      <c r="AN162" s="31">
        <f t="shared" si="99"/>
        <v>-2.7486146562281029</v>
      </c>
      <c r="AO162" s="31">
        <f t="shared" si="100"/>
        <v>7.5548825284319321</v>
      </c>
      <c r="AP162" s="31">
        <f t="shared" si="101"/>
        <v>-2.6319913824585157</v>
      </c>
      <c r="AQ162" s="31">
        <f t="shared" si="102"/>
        <v>6.927378637335889</v>
      </c>
      <c r="AR162" s="31">
        <f t="shared" si="103"/>
        <v>7.2343300888915421</v>
      </c>
      <c r="AS162" s="32">
        <f t="shared" si="104"/>
        <v>5.9360999718738872E-3</v>
      </c>
      <c r="AT162" s="33">
        <f t="shared" si="105"/>
        <v>1.638810580162255E-2</v>
      </c>
      <c r="AU162" s="34">
        <f t="shared" si="106"/>
        <v>-0.41900375747380547</v>
      </c>
      <c r="AV162" s="35">
        <f t="shared" si="107"/>
        <v>5.7713670265545594E-2</v>
      </c>
      <c r="AW162" s="36">
        <f t="shared" si="108"/>
        <v>3.5237282876081163E-5</v>
      </c>
      <c r="AX162" s="36">
        <f t="shared" si="109"/>
        <v>0.13120334114923832</v>
      </c>
      <c r="AY162" s="37">
        <f t="shared" si="110"/>
        <v>0.17556414877716758</v>
      </c>
      <c r="AZ162" s="37">
        <f t="shared" si="111"/>
        <v>7.5548825284319321</v>
      </c>
      <c r="BA162" s="38">
        <f t="shared" si="112"/>
        <v>2.3278823419113282E-5</v>
      </c>
      <c r="BB162" s="39">
        <f t="shared" si="113"/>
        <v>-2.0439207681649048E-3</v>
      </c>
      <c r="BC162" s="21"/>
    </row>
    <row r="163" spans="12:55" x14ac:dyDescent="0.25">
      <c r="L163" s="120">
        <v>2.96</v>
      </c>
      <c r="M163" s="121">
        <f t="shared" si="76"/>
        <v>912.01083935590987</v>
      </c>
      <c r="N163" s="122">
        <f t="shared" si="77"/>
        <v>9.1201083935590983</v>
      </c>
      <c r="O163" s="123">
        <f t="shared" si="78"/>
        <v>0.25233640498588744</v>
      </c>
      <c r="P163" s="123">
        <f t="shared" si="79"/>
        <v>0.2481450806406425</v>
      </c>
      <c r="Q163" s="123">
        <f t="shared" si="80"/>
        <v>0.10467280997177489</v>
      </c>
      <c r="R163" s="122">
        <f t="shared" si="81"/>
        <v>0.36048057855126781</v>
      </c>
      <c r="S163" s="122">
        <f t="shared" si="82"/>
        <v>0.35449297234377503</v>
      </c>
      <c r="T163" s="124">
        <f t="shared" si="83"/>
        <v>3.5851428096006065E-5</v>
      </c>
      <c r="U163" s="125">
        <f t="shared" si="84"/>
        <v>4.7316206890699492E-8</v>
      </c>
      <c r="V163" s="125">
        <f t="shared" si="85"/>
        <v>1.2476786726693795E-7</v>
      </c>
      <c r="W163" s="125">
        <f t="shared" si="92"/>
        <v>5.9987596950361872E-15</v>
      </c>
      <c r="X163" s="125">
        <f t="shared" si="93"/>
        <v>-7.3249900779170103</v>
      </c>
      <c r="Y163" s="125">
        <f t="shared" si="94"/>
        <v>-6.9038972485117531</v>
      </c>
      <c r="Z163" s="126">
        <f t="shared" si="95"/>
        <v>0.177319170976525</v>
      </c>
      <c r="AA163" s="9">
        <f t="shared" si="86"/>
        <v>0.10124694498209724</v>
      </c>
      <c r="AB163" s="22">
        <f t="shared" si="87"/>
        <v>1.5453571096461465</v>
      </c>
      <c r="AC163" s="10">
        <f t="shared" si="88"/>
        <v>2.7271776057938395E-3</v>
      </c>
      <c r="AD163" s="10"/>
      <c r="AE163" s="17">
        <f t="shared" si="89"/>
        <v>1.2476786726693795E-7</v>
      </c>
      <c r="AF163" s="10"/>
      <c r="AG163" s="10"/>
      <c r="AI163" s="30">
        <f t="shared" si="90"/>
        <v>0.36048057855126781</v>
      </c>
      <c r="AJ163" s="31">
        <f t="shared" si="96"/>
        <v>0.12994624751265677</v>
      </c>
      <c r="AK163" s="31">
        <f t="shared" si="91"/>
        <v>0.35449297234377503</v>
      </c>
      <c r="AL163" s="31">
        <f t="shared" si="97"/>
        <v>0.12566526744112444</v>
      </c>
      <c r="AM163" s="31">
        <f t="shared" si="98"/>
        <v>0.12778783176284259</v>
      </c>
      <c r="AN163" s="31">
        <f t="shared" si="99"/>
        <v>-2.8135612202612634</v>
      </c>
      <c r="AO163" s="31">
        <f t="shared" si="100"/>
        <v>7.9161267401580497</v>
      </c>
      <c r="AP163" s="31">
        <f t="shared" si="101"/>
        <v>-2.6948488745602246</v>
      </c>
      <c r="AQ163" s="31">
        <f t="shared" si="102"/>
        <v>7.2622104567185088</v>
      </c>
      <c r="AR163" s="31">
        <f t="shared" si="103"/>
        <v>7.5821222879273575</v>
      </c>
      <c r="AS163" s="32">
        <f t="shared" si="104"/>
        <v>5.9876062074927794E-3</v>
      </c>
      <c r="AT163" s="33">
        <f t="shared" si="105"/>
        <v>1.6610066016749966E-2</v>
      </c>
      <c r="AU163" s="34">
        <f t="shared" si="106"/>
        <v>-0.42109282940525716</v>
      </c>
      <c r="AV163" s="35">
        <f t="shared" si="107"/>
        <v>5.7487153555981649E-2</v>
      </c>
      <c r="AW163" s="36">
        <f t="shared" si="108"/>
        <v>3.5851428096006065E-5</v>
      </c>
      <c r="AX163" s="36">
        <f t="shared" si="109"/>
        <v>0.12994624751265677</v>
      </c>
      <c r="AY163" s="37">
        <f t="shared" si="110"/>
        <v>0.177319170976525</v>
      </c>
      <c r="AZ163" s="37">
        <f t="shared" si="111"/>
        <v>7.9161267401580497</v>
      </c>
      <c r="BA163" s="38">
        <f t="shared" si="112"/>
        <v>2.3480808656834429E-5</v>
      </c>
      <c r="BB163" s="39">
        <f t="shared" si="113"/>
        <v>-2.054111362952474E-3</v>
      </c>
      <c r="BC163" s="21"/>
    </row>
    <row r="164" spans="12:55" x14ac:dyDescent="0.25">
      <c r="L164" s="120">
        <v>2.98</v>
      </c>
      <c r="M164" s="121">
        <f t="shared" si="76"/>
        <v>954.99258602143675</v>
      </c>
      <c r="N164" s="122">
        <f t="shared" si="77"/>
        <v>9.5499258602143673</v>
      </c>
      <c r="O164" s="123">
        <f t="shared" si="78"/>
        <v>0.25114638802098266</v>
      </c>
      <c r="P164" s="123">
        <f t="shared" si="79"/>
        <v>0.24692155270637245</v>
      </c>
      <c r="Q164" s="123">
        <f t="shared" si="80"/>
        <v>0.10229277604196534</v>
      </c>
      <c r="R164" s="122">
        <f t="shared" si="81"/>
        <v>0.35878055431568956</v>
      </c>
      <c r="S164" s="122">
        <f t="shared" si="82"/>
        <v>0.3527450752948178</v>
      </c>
      <c r="T164" s="124">
        <f t="shared" si="83"/>
        <v>3.6427007011383128E-5</v>
      </c>
      <c r="U164" s="125">
        <f t="shared" si="84"/>
        <v>4.0743637102818574E-8</v>
      </c>
      <c r="V164" s="125">
        <f t="shared" si="85"/>
        <v>1.0794927606255078E-7</v>
      </c>
      <c r="W164" s="125">
        <f t="shared" si="92"/>
        <v>4.5165979079858745E-15</v>
      </c>
      <c r="X164" s="125">
        <f t="shared" si="93"/>
        <v>-7.3899402050074441</v>
      </c>
      <c r="Y164" s="125">
        <f t="shared" si="94"/>
        <v>-6.9667802658178806</v>
      </c>
      <c r="Z164" s="126">
        <f t="shared" si="95"/>
        <v>0.1790643341349151</v>
      </c>
      <c r="AA164" s="9">
        <f t="shared" si="86"/>
        <v>9.8542815098227085E-2</v>
      </c>
      <c r="AB164" s="22">
        <f t="shared" si="87"/>
        <v>1.5454057233362446</v>
      </c>
      <c r="AC164" s="10">
        <f t="shared" si="88"/>
        <v>2.5398529971773216E-3</v>
      </c>
      <c r="AD164" s="10"/>
      <c r="AE164" s="17">
        <f t="shared" si="89"/>
        <v>1.0794927606255078E-7</v>
      </c>
      <c r="AF164" s="10"/>
      <c r="AG164" s="10"/>
      <c r="AI164" s="30">
        <f t="shared" si="90"/>
        <v>0.35878055431568956</v>
      </c>
      <c r="AJ164" s="31">
        <f t="shared" si="96"/>
        <v>0.12872348615507348</v>
      </c>
      <c r="AK164" s="31">
        <f t="shared" si="91"/>
        <v>0.3527450752948178</v>
      </c>
      <c r="AL164" s="31">
        <f t="shared" si="97"/>
        <v>0.12442908814474668</v>
      </c>
      <c r="AM164" s="31">
        <f t="shared" si="98"/>
        <v>0.12655807364640437</v>
      </c>
      <c r="AN164" s="31">
        <f t="shared" si="99"/>
        <v>-2.8785113473516972</v>
      </c>
      <c r="AO164" s="31">
        <f t="shared" si="100"/>
        <v>8.2858275768324834</v>
      </c>
      <c r="AP164" s="31">
        <f t="shared" si="101"/>
        <v>-2.757731891866352</v>
      </c>
      <c r="AQ164" s="31">
        <f t="shared" si="102"/>
        <v>7.6050851874167691</v>
      </c>
      <c r="AR164" s="31">
        <f t="shared" si="103"/>
        <v>7.9381625436909582</v>
      </c>
      <c r="AS164" s="32">
        <f t="shared" si="104"/>
        <v>6.035479020871759E-3</v>
      </c>
      <c r="AT164" s="33">
        <f t="shared" si="105"/>
        <v>1.6822202174204697E-2</v>
      </c>
      <c r="AU164" s="34">
        <f t="shared" si="106"/>
        <v>-0.42315993918956352</v>
      </c>
      <c r="AV164" s="35">
        <f t="shared" si="107"/>
        <v>5.7261618829179316E-2</v>
      </c>
      <c r="AW164" s="36">
        <f t="shared" si="108"/>
        <v>3.6427007011383128E-5</v>
      </c>
      <c r="AX164" s="36">
        <f t="shared" si="109"/>
        <v>0.12872348615507348</v>
      </c>
      <c r="AY164" s="37">
        <f t="shared" si="110"/>
        <v>0.1790643341349151</v>
      </c>
      <c r="AZ164" s="37">
        <f t="shared" si="111"/>
        <v>8.2858275768324834</v>
      </c>
      <c r="BA164" s="38">
        <f t="shared" si="112"/>
        <v>2.3668545179889251E-5</v>
      </c>
      <c r="BB164" s="39">
        <f t="shared" si="113"/>
        <v>-2.0641948253149441E-3</v>
      </c>
      <c r="BC164" s="21"/>
    </row>
    <row r="165" spans="12:55" x14ac:dyDescent="0.25">
      <c r="L165" s="120">
        <v>3</v>
      </c>
      <c r="M165" s="121">
        <f t="shared" si="76"/>
        <v>1000</v>
      </c>
      <c r="N165" s="122">
        <f t="shared" si="77"/>
        <v>10</v>
      </c>
      <c r="O165" s="123">
        <f t="shared" si="78"/>
        <v>0.24998334443580966</v>
      </c>
      <c r="P165" s="123">
        <f t="shared" si="79"/>
        <v>0.245727521644174</v>
      </c>
      <c r="Q165" s="123">
        <f t="shared" si="80"/>
        <v>9.9966688871619303E-2</v>
      </c>
      <c r="R165" s="122">
        <f t="shared" si="81"/>
        <v>0.3571190634797281</v>
      </c>
      <c r="S165" s="122">
        <f t="shared" si="82"/>
        <v>0.3510393166345343</v>
      </c>
      <c r="T165" s="124">
        <f t="shared" si="83"/>
        <v>3.6963321701643973E-5</v>
      </c>
      <c r="U165" s="125">
        <f t="shared" si="84"/>
        <v>3.5083777026463172E-8</v>
      </c>
      <c r="V165" s="125">
        <f t="shared" si="85"/>
        <v>9.3392541769695541E-8</v>
      </c>
      <c r="W165" s="125">
        <f t="shared" si="92"/>
        <v>3.399912045881618E-15</v>
      </c>
      <c r="X165" s="125">
        <f t="shared" si="93"/>
        <v>-7.4548936577960099</v>
      </c>
      <c r="Y165" s="125">
        <f t="shared" si="94"/>
        <v>-7.0296878046863611</v>
      </c>
      <c r="Z165" s="126">
        <f t="shared" si="95"/>
        <v>0.1808000175187042</v>
      </c>
      <c r="AA165" s="9">
        <f t="shared" si="86"/>
        <v>9.5910907822457619E-2</v>
      </c>
      <c r="AB165" s="22">
        <f t="shared" si="87"/>
        <v>1.5454510298290192</v>
      </c>
      <c r="AC165" s="10">
        <f t="shared" si="88"/>
        <v>2.3652721124583723E-3</v>
      </c>
      <c r="AD165" s="10"/>
      <c r="AE165" s="17">
        <f t="shared" si="89"/>
        <v>9.3392541769695541E-8</v>
      </c>
      <c r="AF165" s="10"/>
      <c r="AG165" s="10"/>
      <c r="AI165" s="30">
        <f t="shared" si="90"/>
        <v>0.3571190634797281</v>
      </c>
      <c r="AJ165" s="31">
        <f t="shared" si="96"/>
        <v>0.12753402550063808</v>
      </c>
      <c r="AK165" s="31">
        <f t="shared" si="91"/>
        <v>0.3510393166345343</v>
      </c>
      <c r="AL165" s="31">
        <f t="shared" si="97"/>
        <v>0.12322860182324083</v>
      </c>
      <c r="AM165" s="31">
        <f t="shared" si="98"/>
        <v>0.12536283200108864</v>
      </c>
      <c r="AN165" s="31">
        <f t="shared" si="99"/>
        <v>-2.943464800140263</v>
      </c>
      <c r="AO165" s="31">
        <f t="shared" si="100"/>
        <v>8.663985029664758</v>
      </c>
      <c r="AP165" s="31">
        <f t="shared" si="101"/>
        <v>-2.8206394307348326</v>
      </c>
      <c r="AQ165" s="31">
        <f t="shared" si="102"/>
        <v>7.9560067982161202</v>
      </c>
      <c r="AR165" s="31">
        <f t="shared" si="103"/>
        <v>8.3024528782556484</v>
      </c>
      <c r="AS165" s="32">
        <f t="shared" si="104"/>
        <v>6.0797468451938008E-3</v>
      </c>
      <c r="AT165" s="33">
        <f t="shared" si="105"/>
        <v>1.7024425372181001E-2</v>
      </c>
      <c r="AU165" s="34">
        <f t="shared" si="106"/>
        <v>-0.42520585310964876</v>
      </c>
      <c r="AV165" s="35">
        <f t="shared" si="107"/>
        <v>5.703714534747073E-2</v>
      </c>
      <c r="AW165" s="36">
        <f t="shared" si="108"/>
        <v>3.6963321701643973E-5</v>
      </c>
      <c r="AX165" s="36">
        <f t="shared" si="109"/>
        <v>0.12753402550063808</v>
      </c>
      <c r="AY165" s="37">
        <f t="shared" si="110"/>
        <v>0.1808000175187042</v>
      </c>
      <c r="AZ165" s="37">
        <f t="shared" si="111"/>
        <v>8.663985029664758</v>
      </c>
      <c r="BA165" s="38">
        <f t="shared" si="112"/>
        <v>2.3842144490956082E-5</v>
      </c>
      <c r="BB165" s="39">
        <f t="shared" si="113"/>
        <v>-2.074174893217799E-3</v>
      </c>
      <c r="BC165" s="21"/>
    </row>
    <row r="166" spans="12:55" x14ac:dyDescent="0.25">
      <c r="L166" s="120">
        <v>3.02</v>
      </c>
      <c r="M166" s="121">
        <f t="shared" si="76"/>
        <v>1047.1285480509</v>
      </c>
      <c r="N166" s="122">
        <f t="shared" si="77"/>
        <v>10.471285480509</v>
      </c>
      <c r="O166" s="123">
        <f t="shared" si="78"/>
        <v>0.24884667031736468</v>
      </c>
      <c r="P166" s="123">
        <f t="shared" si="79"/>
        <v>0.24456235937125959</v>
      </c>
      <c r="Q166" s="123">
        <f t="shared" si="80"/>
        <v>9.7693340634729384E-2</v>
      </c>
      <c r="R166" s="122">
        <f t="shared" si="81"/>
        <v>0.35549524331052101</v>
      </c>
      <c r="S166" s="122">
        <f t="shared" si="82"/>
        <v>0.34937479910179942</v>
      </c>
      <c r="T166" s="124">
        <f t="shared" si="83"/>
        <v>3.7459837312073749E-5</v>
      </c>
      <c r="U166" s="125">
        <f t="shared" si="84"/>
        <v>3.0209934614015185E-8</v>
      </c>
      <c r="V166" s="125">
        <f t="shared" si="85"/>
        <v>8.0794370362718203E-8</v>
      </c>
      <c r="W166" s="125">
        <f t="shared" si="92"/>
        <v>2.5587851400146637E-15</v>
      </c>
      <c r="X166" s="125">
        <f t="shared" si="93"/>
        <v>-7.5198502147069624</v>
      </c>
      <c r="Y166" s="125">
        <f t="shared" si="94"/>
        <v>-7.0926188991955117</v>
      </c>
      <c r="Z166" s="126">
        <f t="shared" si="95"/>
        <v>0.1825265969536447</v>
      </c>
      <c r="AA166" s="9">
        <f t="shared" si="86"/>
        <v>9.3349294214484888E-2</v>
      </c>
      <c r="AB166" s="22">
        <f t="shared" si="87"/>
        <v>1.5454932511046535</v>
      </c>
      <c r="AC166" s="10">
        <f t="shared" si="88"/>
        <v>2.2025795886542196E-3</v>
      </c>
      <c r="AD166" s="10"/>
      <c r="AE166" s="17">
        <f t="shared" si="89"/>
        <v>8.0794370362718203E-8</v>
      </c>
      <c r="AF166" s="10"/>
      <c r="AG166" s="10"/>
      <c r="AI166" s="30">
        <f t="shared" si="90"/>
        <v>0.35549524331052101</v>
      </c>
      <c r="AJ166" s="31">
        <f t="shared" si="96"/>
        <v>0.12637686801640655</v>
      </c>
      <c r="AK166" s="31">
        <f t="shared" si="91"/>
        <v>0.34937479910179942</v>
      </c>
      <c r="AL166" s="31">
        <f t="shared" si="97"/>
        <v>0.1220627502474227</v>
      </c>
      <c r="AM166" s="31">
        <f t="shared" si="98"/>
        <v>0.12420107921325858</v>
      </c>
      <c r="AN166" s="31">
        <f t="shared" si="99"/>
        <v>-3.0084213570512155</v>
      </c>
      <c r="AO166" s="31">
        <f t="shared" si="100"/>
        <v>9.0505990615618774</v>
      </c>
      <c r="AP166" s="31">
        <f t="shared" si="101"/>
        <v>-2.8835705252439832</v>
      </c>
      <c r="AQ166" s="31">
        <f t="shared" si="102"/>
        <v>8.3149789740558617</v>
      </c>
      <c r="AR166" s="31">
        <f t="shared" si="103"/>
        <v>8.6749951527073907</v>
      </c>
      <c r="AS166" s="32">
        <f t="shared" si="104"/>
        <v>6.1204442087215982E-3</v>
      </c>
      <c r="AT166" s="33">
        <f t="shared" si="105"/>
        <v>1.7216669769545861E-2</v>
      </c>
      <c r="AU166" s="34">
        <f t="shared" si="106"/>
        <v>-0.42723131551145066</v>
      </c>
      <c r="AV166" s="35">
        <f t="shared" si="107"/>
        <v>5.681380656703669E-2</v>
      </c>
      <c r="AW166" s="36">
        <f t="shared" si="108"/>
        <v>3.7459837312073749E-5</v>
      </c>
      <c r="AX166" s="36">
        <f t="shared" si="109"/>
        <v>0.12637686801640655</v>
      </c>
      <c r="AY166" s="37">
        <f t="shared" si="110"/>
        <v>0.1825265969536447</v>
      </c>
      <c r="AZ166" s="37">
        <f t="shared" si="111"/>
        <v>9.0505990615618774</v>
      </c>
      <c r="BA166" s="38">
        <f t="shared" si="112"/>
        <v>2.4001741994986658E-5</v>
      </c>
      <c r="BB166" s="39">
        <f t="shared" si="113"/>
        <v>-2.0840551976168326E-3</v>
      </c>
      <c r="BC166" s="21"/>
    </row>
    <row r="167" spans="12:55" x14ac:dyDescent="0.25">
      <c r="L167" s="120">
        <v>3.04</v>
      </c>
      <c r="M167" s="121">
        <f t="shared" si="76"/>
        <v>1096.4781961431863</v>
      </c>
      <c r="N167" s="122">
        <f t="shared" si="77"/>
        <v>10.964781961431862</v>
      </c>
      <c r="O167" s="123">
        <f t="shared" si="78"/>
        <v>0.24773577461539306</v>
      </c>
      <c r="P167" s="123">
        <f t="shared" si="79"/>
        <v>0.24342544676232725</v>
      </c>
      <c r="Q167" s="123">
        <f t="shared" si="80"/>
        <v>9.5471549230786115E-2</v>
      </c>
      <c r="R167" s="122">
        <f t="shared" si="81"/>
        <v>0.35390824945056154</v>
      </c>
      <c r="S167" s="122">
        <f t="shared" si="82"/>
        <v>0.34775063823189611</v>
      </c>
      <c r="T167" s="124">
        <f t="shared" si="83"/>
        <v>3.791617592023432E-5</v>
      </c>
      <c r="U167" s="125">
        <f t="shared" si="84"/>
        <v>2.6012993420588956E-8</v>
      </c>
      <c r="V167" s="125">
        <f t="shared" si="85"/>
        <v>6.9891985815871743E-8</v>
      </c>
      <c r="W167" s="125">
        <f t="shared" si="92"/>
        <v>1.9253659736252851E-15</v>
      </c>
      <c r="X167" s="125">
        <f t="shared" si="93"/>
        <v>-7.5848096689021167</v>
      </c>
      <c r="Y167" s="125">
        <f t="shared" si="94"/>
        <v>-7.1555726198978578</v>
      </c>
      <c r="Z167" s="126">
        <f t="shared" si="95"/>
        <v>0.18424444423788461</v>
      </c>
      <c r="AA167" s="9">
        <f t="shared" si="86"/>
        <v>9.0856096852646381E-2</v>
      </c>
      <c r="AB167" s="22">
        <f t="shared" si="87"/>
        <v>1.545532594526871</v>
      </c>
      <c r="AC167" s="10">
        <f t="shared" si="88"/>
        <v>2.0509763848315238E-3</v>
      </c>
      <c r="AD167" s="10"/>
      <c r="AE167" s="17">
        <f t="shared" si="89"/>
        <v>6.9891985815871743E-8</v>
      </c>
      <c r="AF167" s="10"/>
      <c r="AG167" s="10"/>
      <c r="AI167" s="30">
        <f t="shared" si="90"/>
        <v>0.35390824945056154</v>
      </c>
      <c r="AJ167" s="31">
        <f t="shared" si="96"/>
        <v>0.1252510490291609</v>
      </c>
      <c r="AK167" s="31">
        <f t="shared" si="91"/>
        <v>0.34775063823189611</v>
      </c>
      <c r="AL167" s="31">
        <f t="shared" si="97"/>
        <v>0.12093050639069108</v>
      </c>
      <c r="AM167" s="31">
        <f t="shared" si="98"/>
        <v>0.12307181962196587</v>
      </c>
      <c r="AN167" s="31">
        <f t="shared" si="99"/>
        <v>-3.0733808112463699</v>
      </c>
      <c r="AO167" s="31">
        <f t="shared" si="100"/>
        <v>9.4456696109373937</v>
      </c>
      <c r="AP167" s="31">
        <f t="shared" si="101"/>
        <v>-2.9465242459463292</v>
      </c>
      <c r="AQ167" s="31">
        <f t="shared" si="102"/>
        <v>8.6820051319495839</v>
      </c>
      <c r="AR167" s="31">
        <f t="shared" si="103"/>
        <v>9.0557910773636277</v>
      </c>
      <c r="AS167" s="32">
        <f t="shared" si="104"/>
        <v>6.1576112186654264E-3</v>
      </c>
      <c r="AT167" s="33">
        <f t="shared" si="105"/>
        <v>1.7398891459085925E-2</v>
      </c>
      <c r="AU167" s="34">
        <f t="shared" si="106"/>
        <v>-0.42923704900425896</v>
      </c>
      <c r="AV167" s="35">
        <f t="shared" si="107"/>
        <v>5.6591670423074704E-2</v>
      </c>
      <c r="AW167" s="36">
        <f t="shared" si="108"/>
        <v>3.791617592023432E-5</v>
      </c>
      <c r="AX167" s="36">
        <f t="shared" si="109"/>
        <v>0.1252510490291609</v>
      </c>
      <c r="AY167" s="37">
        <f t="shared" si="110"/>
        <v>0.18424444423788461</v>
      </c>
      <c r="AZ167" s="37">
        <f t="shared" si="111"/>
        <v>9.4456696109373937</v>
      </c>
      <c r="BA167" s="38">
        <f t="shared" si="112"/>
        <v>2.4147494975158535E-5</v>
      </c>
      <c r="BB167" s="39">
        <f t="shared" si="113"/>
        <v>-2.0938392634354095E-3</v>
      </c>
      <c r="BC167" s="21"/>
    </row>
    <row r="168" spans="12:55" x14ac:dyDescent="0.25">
      <c r="L168" s="120">
        <v>3.06</v>
      </c>
      <c r="M168" s="121">
        <f t="shared" si="76"/>
        <v>1148.1536214968839</v>
      </c>
      <c r="N168" s="122">
        <f t="shared" si="77"/>
        <v>11.481536214968839</v>
      </c>
      <c r="O168" s="123">
        <f t="shared" si="78"/>
        <v>0.24665007892699298</v>
      </c>
      <c r="P168" s="123">
        <f t="shared" si="79"/>
        <v>0.24231617377738962</v>
      </c>
      <c r="Q168" s="123">
        <f t="shared" si="80"/>
        <v>9.3300157853985932E-2</v>
      </c>
      <c r="R168" s="122">
        <f t="shared" si="81"/>
        <v>0.35235725560998998</v>
      </c>
      <c r="S168" s="122">
        <f t="shared" si="82"/>
        <v>0.34616596253912807</v>
      </c>
      <c r="T168" s="124">
        <f t="shared" si="83"/>
        <v>3.8332109889302747E-5</v>
      </c>
      <c r="U168" s="125">
        <f t="shared" si="84"/>
        <v>2.2398976426962041E-8</v>
      </c>
      <c r="V168" s="125">
        <f t="shared" si="85"/>
        <v>6.0457742620605795E-8</v>
      </c>
      <c r="W168" s="125">
        <f t="shared" si="92"/>
        <v>1.448469684182441E-15</v>
      </c>
      <c r="X168" s="125">
        <f t="shared" si="93"/>
        <v>-7.6497718273032937</v>
      </c>
      <c r="Y168" s="125">
        <f t="shared" si="94"/>
        <v>-7.2185480726017479</v>
      </c>
      <c r="Z168" s="126">
        <f t="shared" si="95"/>
        <v>0.18595392661889898</v>
      </c>
      <c r="AA168" s="9">
        <f t="shared" si="86"/>
        <v>8.8429488457948735E-2</v>
      </c>
      <c r="AB168" s="22">
        <f t="shared" si="87"/>
        <v>1.5455692537787473</v>
      </c>
      <c r="AC168" s="10">
        <f t="shared" si="88"/>
        <v>1.9097161761114977E-3</v>
      </c>
      <c r="AD168" s="10"/>
      <c r="AE168" s="17">
        <f t="shared" si="89"/>
        <v>6.0457742620605795E-8</v>
      </c>
      <c r="AF168" s="10"/>
      <c r="AG168" s="10"/>
      <c r="AI168" s="30">
        <f t="shared" si="90"/>
        <v>0.35235725560998998</v>
      </c>
      <c r="AJ168" s="31">
        <f t="shared" si="96"/>
        <v>0.12415563558100381</v>
      </c>
      <c r="AK168" s="31">
        <f t="shared" si="91"/>
        <v>0.34616596253912807</v>
      </c>
      <c r="AL168" s="31">
        <f t="shared" si="97"/>
        <v>0.11983087362064102</v>
      </c>
      <c r="AM168" s="31">
        <f t="shared" si="98"/>
        <v>0.12197408854587777</v>
      </c>
      <c r="AN168" s="31">
        <f t="shared" si="99"/>
        <v>-3.1383429696475469</v>
      </c>
      <c r="AO168" s="31">
        <f t="shared" si="100"/>
        <v>9.8491965951361831</v>
      </c>
      <c r="AP168" s="31">
        <f t="shared" si="101"/>
        <v>-3.0094996986502194</v>
      </c>
      <c r="AQ168" s="31">
        <f t="shared" si="102"/>
        <v>9.0570884361757606</v>
      </c>
      <c r="AR168" s="31">
        <f t="shared" si="103"/>
        <v>9.4448422214153265</v>
      </c>
      <c r="AS168" s="32">
        <f t="shared" si="104"/>
        <v>6.191293070861914E-3</v>
      </c>
      <c r="AT168" s="33">
        <f t="shared" si="105"/>
        <v>1.7571067353625906E-2</v>
      </c>
      <c r="AU168" s="34">
        <f t="shared" si="106"/>
        <v>-0.43122375470154584</v>
      </c>
      <c r="AV168" s="35">
        <f t="shared" si="107"/>
        <v>5.6370799605085911E-2</v>
      </c>
      <c r="AW168" s="36">
        <f t="shared" si="108"/>
        <v>3.8332109889302747E-5</v>
      </c>
      <c r="AX168" s="36">
        <f t="shared" si="109"/>
        <v>0.12415563558100381</v>
      </c>
      <c r="AY168" s="37">
        <f t="shared" si="110"/>
        <v>0.18595392661889898</v>
      </c>
      <c r="AZ168" s="37">
        <f t="shared" si="111"/>
        <v>9.8491965951361831</v>
      </c>
      <c r="BA168" s="38">
        <f t="shared" si="112"/>
        <v>2.4279580670046723E-5</v>
      </c>
      <c r="BB168" s="39">
        <f t="shared" si="113"/>
        <v>-2.1035305107392479E-3</v>
      </c>
      <c r="BC168" s="21"/>
    </row>
    <row r="169" spans="12:55" x14ac:dyDescent="0.25">
      <c r="L169" s="120">
        <v>3.08</v>
      </c>
      <c r="M169" s="121">
        <f t="shared" si="76"/>
        <v>1202.2644346174138</v>
      </c>
      <c r="N169" s="122">
        <f t="shared" si="77"/>
        <v>12.022644346174138</v>
      </c>
      <c r="O169" s="123">
        <f t="shared" si="78"/>
        <v>0.24558901727936924</v>
      </c>
      <c r="P169" s="123">
        <f t="shared" si="79"/>
        <v>0.24123393957015793</v>
      </c>
      <c r="Q169" s="123">
        <f t="shared" si="80"/>
        <v>9.1178034558738436E-2</v>
      </c>
      <c r="R169" s="122">
        <f t="shared" si="81"/>
        <v>0.35084145325624178</v>
      </c>
      <c r="S169" s="122">
        <f t="shared" si="82"/>
        <v>0.34461991367165423</v>
      </c>
      <c r="T169" s="124">
        <f t="shared" si="83"/>
        <v>3.8707554802589741E-5</v>
      </c>
      <c r="U169" s="125">
        <f t="shared" si="84"/>
        <v>1.928694714499353E-8</v>
      </c>
      <c r="V169" s="125">
        <f t="shared" si="85"/>
        <v>5.2294450372492581E-8</v>
      </c>
      <c r="W169" s="125">
        <f t="shared" si="92"/>
        <v>1.0894952693133602E-15</v>
      </c>
      <c r="X169" s="125">
        <f t="shared" si="93"/>
        <v>-7.7147365096816038</v>
      </c>
      <c r="Y169" s="125">
        <f t="shared" si="94"/>
        <v>-7.2815443971840752</v>
      </c>
      <c r="Z169" s="126">
        <f t="shared" si="95"/>
        <v>0.18765540633007152</v>
      </c>
      <c r="AA169" s="9">
        <f t="shared" si="86"/>
        <v>8.6067690554843965E-2</v>
      </c>
      <c r="AB169" s="22">
        <f t="shared" si="87"/>
        <v>1.5456034097411213</v>
      </c>
      <c r="AC169" s="10">
        <f t="shared" si="88"/>
        <v>1.7781019688642204E-3</v>
      </c>
      <c r="AD169" s="10"/>
      <c r="AE169" s="17">
        <f t="shared" si="89"/>
        <v>5.2294450372492581E-8</v>
      </c>
      <c r="AF169" s="10"/>
      <c r="AG169" s="10"/>
      <c r="AI169" s="30">
        <f t="shared" si="90"/>
        <v>0.35084145325624178</v>
      </c>
      <c r="AJ169" s="31">
        <f t="shared" si="96"/>
        <v>0.12308972532295168</v>
      </c>
      <c r="AK169" s="31">
        <f t="shared" si="91"/>
        <v>0.34461991367165423</v>
      </c>
      <c r="AL169" s="31">
        <f t="shared" si="97"/>
        <v>0.11876288489905841</v>
      </c>
      <c r="AM169" s="31">
        <f t="shared" si="98"/>
        <v>0.12090695133360375</v>
      </c>
      <c r="AN169" s="31">
        <f t="shared" si="99"/>
        <v>-3.203307652025857</v>
      </c>
      <c r="AO169" s="31">
        <f t="shared" si="100"/>
        <v>10.261179913527409</v>
      </c>
      <c r="AP169" s="31">
        <f t="shared" si="101"/>
        <v>-3.0724960232325467</v>
      </c>
      <c r="AQ169" s="31">
        <f t="shared" si="102"/>
        <v>9.4402318127798139</v>
      </c>
      <c r="AR169" s="31">
        <f t="shared" si="103"/>
        <v>9.8421500220398315</v>
      </c>
      <c r="AS169" s="32">
        <f t="shared" si="104"/>
        <v>6.2215395845875432E-3</v>
      </c>
      <c r="AT169" s="33">
        <f t="shared" si="105"/>
        <v>1.7733194087654055E-2</v>
      </c>
      <c r="AU169" s="34">
        <f t="shared" si="106"/>
        <v>-0.43319211249752865</v>
      </c>
      <c r="AV169" s="35">
        <f t="shared" si="107"/>
        <v>5.6151251822261779E-2</v>
      </c>
      <c r="AW169" s="36">
        <f t="shared" si="108"/>
        <v>3.8707554802589741E-5</v>
      </c>
      <c r="AX169" s="36">
        <f t="shared" si="109"/>
        <v>0.12308972532295168</v>
      </c>
      <c r="AY169" s="37">
        <f t="shared" si="110"/>
        <v>0.18765540633007152</v>
      </c>
      <c r="AZ169" s="37">
        <f t="shared" si="111"/>
        <v>10.261179913527409</v>
      </c>
      <c r="BA169" s="38">
        <f t="shared" si="112"/>
        <v>2.4398194449362915E-5</v>
      </c>
      <c r="BB169" s="39">
        <f t="shared" si="113"/>
        <v>-2.1131322560855054E-3</v>
      </c>
      <c r="BC169" s="21"/>
    </row>
    <row r="170" spans="12:55" x14ac:dyDescent="0.25">
      <c r="L170" s="120">
        <v>3.1</v>
      </c>
      <c r="M170" s="121">
        <f t="shared" si="76"/>
        <v>1258.925411794168</v>
      </c>
      <c r="N170" s="122">
        <f t="shared" si="77"/>
        <v>12.58925411794168</v>
      </c>
      <c r="O170" s="123">
        <f t="shared" si="78"/>
        <v>0.24455203591136573</v>
      </c>
      <c r="P170" s="123">
        <f t="shared" si="79"/>
        <v>0.24017815257810582</v>
      </c>
      <c r="Q170" s="123">
        <f t="shared" si="80"/>
        <v>8.9104071822731473E-2</v>
      </c>
      <c r="R170" s="122">
        <f t="shared" si="81"/>
        <v>0.34936005130195108</v>
      </c>
      <c r="S170" s="122">
        <f t="shared" si="82"/>
        <v>0.34311164654015119</v>
      </c>
      <c r="T170" s="124">
        <f t="shared" si="83"/>
        <v>3.9042562067283494E-5</v>
      </c>
      <c r="U170" s="125">
        <f t="shared" si="84"/>
        <v>1.6607201388312169E-8</v>
      </c>
      <c r="V170" s="125">
        <f t="shared" si="85"/>
        <v>4.5231317030112791E-8</v>
      </c>
      <c r="W170" s="125">
        <f t="shared" si="92"/>
        <v>8.1933999627517503E-16</v>
      </c>
      <c r="X170" s="125">
        <f t="shared" si="93"/>
        <v>-7.7797035478025158</v>
      </c>
      <c r="Y170" s="125">
        <f t="shared" si="94"/>
        <v>-7.3445607664308872</v>
      </c>
      <c r="Z170" s="126">
        <f t="shared" si="95"/>
        <v>0.18934924017983701</v>
      </c>
      <c r="AA170" s="9">
        <f t="shared" si="86"/>
        <v>8.3768972167773528E-2</v>
      </c>
      <c r="AB170" s="22">
        <f t="shared" si="87"/>
        <v>1.5456352313168833</v>
      </c>
      <c r="AC170" s="10">
        <f t="shared" si="88"/>
        <v>1.655482924452193E-3</v>
      </c>
      <c r="AD170" s="10"/>
      <c r="AE170" s="17">
        <f t="shared" si="89"/>
        <v>4.5231317030112791E-8</v>
      </c>
      <c r="AF170" s="10"/>
      <c r="AG170" s="10"/>
      <c r="AI170" s="30">
        <f t="shared" si="90"/>
        <v>0.34936005130195108</v>
      </c>
      <c r="AJ170" s="31">
        <f t="shared" si="96"/>
        <v>0.12205244544570189</v>
      </c>
      <c r="AK170" s="31">
        <f t="shared" si="91"/>
        <v>0.34311164654015119</v>
      </c>
      <c r="AL170" s="31">
        <f t="shared" si="97"/>
        <v>0.11772560199149365</v>
      </c>
      <c r="AM170" s="31">
        <f t="shared" si="98"/>
        <v>0.11986950243756413</v>
      </c>
      <c r="AN170" s="31">
        <f t="shared" si="99"/>
        <v>-3.268274690146769</v>
      </c>
      <c r="AO170" s="31">
        <f t="shared" si="100"/>
        <v>10.681619450253958</v>
      </c>
      <c r="AP170" s="31">
        <f t="shared" si="101"/>
        <v>-3.1355123924793586</v>
      </c>
      <c r="AQ170" s="31">
        <f t="shared" si="102"/>
        <v>9.8314379633916325</v>
      </c>
      <c r="AR170" s="31">
        <f t="shared" si="103"/>
        <v>10.247715792981831</v>
      </c>
      <c r="AS170" s="32">
        <f t="shared" si="104"/>
        <v>6.2484047617998861E-3</v>
      </c>
      <c r="AT170" s="33">
        <f t="shared" si="105"/>
        <v>1.7885286936826686E-2</v>
      </c>
      <c r="AU170" s="34">
        <f t="shared" si="106"/>
        <v>-0.43514278137162865</v>
      </c>
      <c r="AV170" s="35">
        <f t="shared" si="107"/>
        <v>5.5933080058627772E-2</v>
      </c>
      <c r="AW170" s="36">
        <f t="shared" si="108"/>
        <v>3.9042562067283494E-5</v>
      </c>
      <c r="AX170" s="36">
        <f t="shared" si="109"/>
        <v>0.12205244544570189</v>
      </c>
      <c r="AY170" s="37">
        <f t="shared" si="110"/>
        <v>0.18934924017983701</v>
      </c>
      <c r="AZ170" s="37">
        <f t="shared" si="111"/>
        <v>10.681619450253958</v>
      </c>
      <c r="BA170" s="38">
        <f t="shared" si="112"/>
        <v>2.4503548085489749E-5</v>
      </c>
      <c r="BB170" s="39">
        <f t="shared" si="113"/>
        <v>-2.1226477140079444E-3</v>
      </c>
      <c r="BC170" s="21"/>
    </row>
    <row r="171" spans="12:55" x14ac:dyDescent="0.25">
      <c r="L171" s="120">
        <v>3.12</v>
      </c>
      <c r="M171" s="121">
        <f t="shared" si="76"/>
        <v>1318.2567385564089</v>
      </c>
      <c r="N171" s="122">
        <f t="shared" si="77"/>
        <v>13.18256738556409</v>
      </c>
      <c r="O171" s="123">
        <f t="shared" si="78"/>
        <v>0.24353859305433878</v>
      </c>
      <c r="P171" s="123">
        <f t="shared" si="79"/>
        <v>0.23914823059529194</v>
      </c>
      <c r="Q171" s="123">
        <f t="shared" si="80"/>
        <v>8.7077186108677568E-2</v>
      </c>
      <c r="R171" s="122">
        <f t="shared" si="81"/>
        <v>0.34791227579191258</v>
      </c>
      <c r="S171" s="122">
        <f t="shared" si="82"/>
        <v>0.34164032942184563</v>
      </c>
      <c r="T171" s="124">
        <f t="shared" si="83"/>
        <v>3.9337311268995991E-5</v>
      </c>
      <c r="U171" s="125">
        <f t="shared" si="84"/>
        <v>1.4299709518080915E-8</v>
      </c>
      <c r="V171" s="125">
        <f t="shared" si="85"/>
        <v>3.9120429577649295E-8</v>
      </c>
      <c r="W171" s="125">
        <f t="shared" si="92"/>
        <v>6.1606814427546016E-16</v>
      </c>
      <c r="X171" s="125">
        <f t="shared" si="93"/>
        <v>-7.8446727846311539</v>
      </c>
      <c r="Y171" s="125">
        <f t="shared" si="94"/>
        <v>-7.4075963849125976</v>
      </c>
      <c r="Z171" s="126">
        <f t="shared" si="95"/>
        <v>0.19103577919093517</v>
      </c>
      <c r="AA171" s="9">
        <f t="shared" si="86"/>
        <v>8.1531648552527453E-2</v>
      </c>
      <c r="AB171" s="22">
        <f t="shared" si="87"/>
        <v>1.5456648762042633</v>
      </c>
      <c r="AC171" s="10">
        <f t="shared" si="88"/>
        <v>1.5412513794958143E-3</v>
      </c>
      <c r="AD171" s="10"/>
      <c r="AE171" s="17">
        <f t="shared" si="89"/>
        <v>3.9120429577649295E-8</v>
      </c>
      <c r="AF171" s="10"/>
      <c r="AG171" s="10"/>
      <c r="AI171" s="30">
        <f t="shared" si="90"/>
        <v>0.34791227579191258</v>
      </c>
      <c r="AJ171" s="31">
        <f t="shared" si="96"/>
        <v>0.12104295164670785</v>
      </c>
      <c r="AK171" s="31">
        <f t="shared" si="91"/>
        <v>0.34164032942184563</v>
      </c>
      <c r="AL171" s="31">
        <f t="shared" si="97"/>
        <v>0.11671811468746721</v>
      </c>
      <c r="AM171" s="31">
        <f t="shared" si="98"/>
        <v>0.11886086451145303</v>
      </c>
      <c r="AN171" s="31">
        <f t="shared" si="99"/>
        <v>-3.3332439269754071</v>
      </c>
      <c r="AO171" s="31">
        <f t="shared" si="100"/>
        <v>11.110515076718432</v>
      </c>
      <c r="AP171" s="31">
        <f t="shared" si="101"/>
        <v>-3.1985480109610691</v>
      </c>
      <c r="AQ171" s="31">
        <f t="shared" si="102"/>
        <v>10.230709378423011</v>
      </c>
      <c r="AR171" s="31">
        <f t="shared" si="103"/>
        <v>10.661540732675251</v>
      </c>
      <c r="AS171" s="32">
        <f t="shared" si="104"/>
        <v>6.2719463700669498E-3</v>
      </c>
      <c r="AT171" s="33">
        <f t="shared" si="105"/>
        <v>1.8027378757449249E-2</v>
      </c>
      <c r="AU171" s="34">
        <f t="shared" si="106"/>
        <v>-0.43707639971855627</v>
      </c>
      <c r="AV171" s="35">
        <f t="shared" si="107"/>
        <v>5.5716332818221817E-2</v>
      </c>
      <c r="AW171" s="36">
        <f t="shared" si="108"/>
        <v>3.9337311268995991E-5</v>
      </c>
      <c r="AX171" s="36">
        <f t="shared" si="109"/>
        <v>0.12104295164670785</v>
      </c>
      <c r="AY171" s="37">
        <f t="shared" si="110"/>
        <v>0.19103577919093517</v>
      </c>
      <c r="AZ171" s="37">
        <f t="shared" si="111"/>
        <v>11.110515076718432</v>
      </c>
      <c r="BA171" s="38">
        <f t="shared" si="112"/>
        <v>2.4595868117909607E-5</v>
      </c>
      <c r="BB171" s="39">
        <f t="shared" si="113"/>
        <v>-2.1320799986271036E-3</v>
      </c>
      <c r="BC171" s="21"/>
    </row>
    <row r="172" spans="12:55" x14ac:dyDescent="0.25">
      <c r="L172" s="120">
        <v>3.14</v>
      </c>
      <c r="M172" s="121">
        <f t="shared" si="76"/>
        <v>1380.3842646028863</v>
      </c>
      <c r="N172" s="122">
        <f t="shared" si="77"/>
        <v>13.803842646028864</v>
      </c>
      <c r="O172" s="123">
        <f t="shared" si="78"/>
        <v>0.2425481587128763</v>
      </c>
      <c r="P172" s="123">
        <f t="shared" si="79"/>
        <v>0.23814360082897706</v>
      </c>
      <c r="Q172" s="123">
        <f t="shared" si="80"/>
        <v>8.5096317425752577E-2</v>
      </c>
      <c r="R172" s="122">
        <f t="shared" si="81"/>
        <v>0.3464973695898233</v>
      </c>
      <c r="S172" s="122">
        <f t="shared" si="82"/>
        <v>0.34020514404139585</v>
      </c>
      <c r="T172" s="124">
        <f t="shared" si="83"/>
        <v>3.9592102352283187E-5</v>
      </c>
      <c r="U172" s="125">
        <f t="shared" si="84"/>
        <v>1.2312774519059934E-8</v>
      </c>
      <c r="V172" s="125">
        <f t="shared" si="85"/>
        <v>3.3833701400180376E-8</v>
      </c>
      <c r="W172" s="125">
        <f t="shared" si="92"/>
        <v>4.6315029382253249E-16</v>
      </c>
      <c r="X172" s="125">
        <f t="shared" si="93"/>
        <v>-7.90964407358803</v>
      </c>
      <c r="Y172" s="125">
        <f t="shared" si="94"/>
        <v>-7.4706504878833027</v>
      </c>
      <c r="Z172" s="126">
        <f t="shared" si="95"/>
        <v>0.1927153682898938</v>
      </c>
      <c r="AA172" s="9">
        <f t="shared" si="86"/>
        <v>7.9354079961484345E-2</v>
      </c>
      <c r="AB172" s="22">
        <f t="shared" si="87"/>
        <v>1.545692491622072</v>
      </c>
      <c r="AC172" s="10">
        <f t="shared" si="88"/>
        <v>1.4348400512802925E-3</v>
      </c>
      <c r="AD172" s="10"/>
      <c r="AE172" s="17">
        <f t="shared" si="89"/>
        <v>3.3833701400180376E-8</v>
      </c>
      <c r="AF172" s="10"/>
      <c r="AG172" s="10"/>
      <c r="AI172" s="30">
        <f t="shared" si="90"/>
        <v>0.3464973695898233</v>
      </c>
      <c r="AJ172" s="31">
        <f t="shared" si="96"/>
        <v>0.12006042713266661</v>
      </c>
      <c r="AK172" s="31">
        <f t="shared" si="91"/>
        <v>0.34020514404139585</v>
      </c>
      <c r="AL172" s="31">
        <f t="shared" si="97"/>
        <v>0.11573954003222689</v>
      </c>
      <c r="AM172" s="31">
        <f t="shared" si="98"/>
        <v>0.11788018753127061</v>
      </c>
      <c r="AN172" s="31">
        <f t="shared" si="99"/>
        <v>-3.3982152159322832</v>
      </c>
      <c r="AO172" s="31">
        <f t="shared" si="100"/>
        <v>11.547866653793694</v>
      </c>
      <c r="AP172" s="31">
        <f t="shared" si="101"/>
        <v>-3.2616021139317741</v>
      </c>
      <c r="AQ172" s="31">
        <f t="shared" si="102"/>
        <v>10.638048349604217</v>
      </c>
      <c r="AR172" s="31">
        <f t="shared" si="103"/>
        <v>11.083625931879855</v>
      </c>
      <c r="AS172" s="32">
        <f t="shared" si="104"/>
        <v>6.2922255484274547E-3</v>
      </c>
      <c r="AT172" s="33">
        <f t="shared" si="105"/>
        <v>1.8159518947794804E-2</v>
      </c>
      <c r="AU172" s="34">
        <f t="shared" si="106"/>
        <v>-0.43899358570472735</v>
      </c>
      <c r="AV172" s="35">
        <f t="shared" si="107"/>
        <v>5.5501054361045084E-2</v>
      </c>
      <c r="AW172" s="36">
        <f t="shared" si="108"/>
        <v>3.9592102352283187E-5</v>
      </c>
      <c r="AX172" s="36">
        <f t="shared" si="109"/>
        <v>0.12006042713266661</v>
      </c>
      <c r="AY172" s="37">
        <f t="shared" si="110"/>
        <v>0.1927153682898938</v>
      </c>
      <c r="AZ172" s="37">
        <f t="shared" si="111"/>
        <v>11.547866653793694</v>
      </c>
      <c r="BA172" s="38">
        <f t="shared" si="112"/>
        <v>2.4675394307558647E-5</v>
      </c>
      <c r="BB172" s="39">
        <f t="shared" si="113"/>
        <v>-2.1414321253889141E-3</v>
      </c>
      <c r="BC172" s="21"/>
    </row>
    <row r="173" spans="12:55" x14ac:dyDescent="0.25">
      <c r="L173" s="120">
        <v>3.16</v>
      </c>
      <c r="M173" s="121">
        <f t="shared" si="76"/>
        <v>1445.4397707459289</v>
      </c>
      <c r="N173" s="122">
        <f t="shared" si="77"/>
        <v>14.454397707459288</v>
      </c>
      <c r="O173" s="123">
        <f t="shared" si="78"/>
        <v>0.24158021444581326</v>
      </c>
      <c r="P173" s="123">
        <f t="shared" si="79"/>
        <v>0.23716369994102721</v>
      </c>
      <c r="Q173" s="123">
        <f t="shared" si="80"/>
        <v>8.3160428891626503E-2</v>
      </c>
      <c r="R173" s="122">
        <f t="shared" si="81"/>
        <v>0.34511459206544753</v>
      </c>
      <c r="S173" s="122">
        <f t="shared" si="82"/>
        <v>0.33880528563003887</v>
      </c>
      <c r="T173" s="124">
        <f t="shared" si="83"/>
        <v>3.9807347695889231E-5</v>
      </c>
      <c r="U173" s="125">
        <f t="shared" si="84"/>
        <v>1.060187604276402E-8</v>
      </c>
      <c r="V173" s="125">
        <f t="shared" si="85"/>
        <v>2.9260224893908287E-8</v>
      </c>
      <c r="W173" s="125">
        <f t="shared" si="92"/>
        <v>3.4813398185099656E-16</v>
      </c>
      <c r="X173" s="125">
        <f t="shared" si="93"/>
        <v>-7.9746172778551392</v>
      </c>
      <c r="Y173" s="125">
        <f t="shared" si="94"/>
        <v>-7.5337223402131679</v>
      </c>
      <c r="Z173" s="126">
        <f t="shared" si="95"/>
        <v>0.19438834603831776</v>
      </c>
      <c r="AA173" s="9">
        <f t="shared" si="86"/>
        <v>7.7234670441831077E-2</v>
      </c>
      <c r="AB173" s="22">
        <f t="shared" si="87"/>
        <v>1.545718214989706</v>
      </c>
      <c r="AC173" s="10">
        <f t="shared" si="88"/>
        <v>1.3357194174710937E-3</v>
      </c>
      <c r="AD173" s="10"/>
      <c r="AE173" s="17">
        <f t="shared" si="89"/>
        <v>2.9260224893908287E-8</v>
      </c>
      <c r="AF173" s="10"/>
      <c r="AG173" s="10"/>
      <c r="AI173" s="30">
        <f t="shared" si="90"/>
        <v>0.34511459206544753</v>
      </c>
      <c r="AJ173" s="31">
        <f t="shared" si="96"/>
        <v>0.11910408165650026</v>
      </c>
      <c r="AK173" s="31">
        <f t="shared" si="91"/>
        <v>0.33880528563003887</v>
      </c>
      <c r="AL173" s="31">
        <f t="shared" si="97"/>
        <v>0.11478902157085222</v>
      </c>
      <c r="AM173" s="31">
        <f t="shared" si="98"/>
        <v>0.11692664793982829</v>
      </c>
      <c r="AN173" s="31">
        <f t="shared" si="99"/>
        <v>-3.4631884201993923</v>
      </c>
      <c r="AO173" s="31">
        <f t="shared" si="100"/>
        <v>11.993674033803163</v>
      </c>
      <c r="AP173" s="31">
        <f t="shared" si="101"/>
        <v>-3.3246739662616394</v>
      </c>
      <c r="AQ173" s="31">
        <f t="shared" si="102"/>
        <v>11.0534569819379</v>
      </c>
      <c r="AR173" s="31">
        <f t="shared" si="103"/>
        <v>11.513972380895694</v>
      </c>
      <c r="AS173" s="32">
        <f t="shared" si="104"/>
        <v>6.3093064354086681E-3</v>
      </c>
      <c r="AT173" s="33">
        <f t="shared" si="105"/>
        <v>1.8281772432885628E-2</v>
      </c>
      <c r="AU173" s="34">
        <f t="shared" si="106"/>
        <v>-0.4408949376419713</v>
      </c>
      <c r="AV173" s="35">
        <f t="shared" si="107"/>
        <v>5.5287284929184069E-2</v>
      </c>
      <c r="AW173" s="36">
        <f t="shared" si="108"/>
        <v>3.9807347695889231E-5</v>
      </c>
      <c r="AX173" s="36">
        <f t="shared" si="109"/>
        <v>0.11910408165650026</v>
      </c>
      <c r="AY173" s="37">
        <f t="shared" si="110"/>
        <v>0.19438834603831776</v>
      </c>
      <c r="AZ173" s="37">
        <f t="shared" si="111"/>
        <v>11.993674033803163</v>
      </c>
      <c r="BA173" s="38">
        <f t="shared" si="112"/>
        <v>2.4742378178073209E-5</v>
      </c>
      <c r="BB173" s="39">
        <f t="shared" si="113"/>
        <v>-2.1507070128876649E-3</v>
      </c>
      <c r="BC173" s="21"/>
    </row>
    <row r="174" spans="12:55" x14ac:dyDescent="0.25">
      <c r="L174" s="120">
        <v>3.18</v>
      </c>
      <c r="M174" s="121">
        <f t="shared" si="76"/>
        <v>1513.5612484362093</v>
      </c>
      <c r="N174" s="122">
        <f t="shared" si="77"/>
        <v>15.135612484362094</v>
      </c>
      <c r="O174" s="123">
        <f t="shared" si="78"/>
        <v>0.24063425314794551</v>
      </c>
      <c r="P174" s="123">
        <f t="shared" si="79"/>
        <v>0.23620797407505278</v>
      </c>
      <c r="Q174" s="123">
        <f t="shared" si="80"/>
        <v>8.126850629589101E-2</v>
      </c>
      <c r="R174" s="122">
        <f t="shared" si="81"/>
        <v>0.34376321878277932</v>
      </c>
      <c r="S174" s="122">
        <f t="shared" si="82"/>
        <v>0.33743996296436113</v>
      </c>
      <c r="T174" s="124">
        <f t="shared" si="83"/>
        <v>3.9983564145159549E-5</v>
      </c>
      <c r="U174" s="125">
        <f t="shared" si="84"/>
        <v>9.1286746787584261E-9</v>
      </c>
      <c r="V174" s="125">
        <f t="shared" si="85"/>
        <v>2.5303975863669397E-8</v>
      </c>
      <c r="W174" s="125">
        <f t="shared" si="92"/>
        <v>2.6164036842258223E-16</v>
      </c>
      <c r="X174" s="125">
        <f t="shared" si="93"/>
        <v>-8.0395922697254942</v>
      </c>
      <c r="Y174" s="125">
        <f t="shared" si="94"/>
        <v>-7.5968112353462143</v>
      </c>
      <c r="Z174" s="126">
        <f t="shared" si="95"/>
        <v>0.19605504440598509</v>
      </c>
      <c r="AA174" s="9">
        <f t="shared" si="86"/>
        <v>7.5171866665879841E-2</v>
      </c>
      <c r="AB174" s="22">
        <f t="shared" si="87"/>
        <v>1.545742174564573</v>
      </c>
      <c r="AC174" s="10">
        <f t="shared" si="88"/>
        <v>1.2433952599031121E-3</v>
      </c>
      <c r="AD174" s="10"/>
      <c r="AE174" s="17">
        <f t="shared" si="89"/>
        <v>2.5303975863669397E-8</v>
      </c>
      <c r="AF174" s="10"/>
      <c r="AG174" s="10"/>
      <c r="AI174" s="30">
        <f t="shared" si="90"/>
        <v>0.34376321878277932</v>
      </c>
      <c r="AJ174" s="31">
        <f t="shared" si="96"/>
        <v>0.118173150587897</v>
      </c>
      <c r="AK174" s="31">
        <f t="shared" si="91"/>
        <v>0.33743996296436113</v>
      </c>
      <c r="AL174" s="31">
        <f t="shared" si="97"/>
        <v>0.1138657286053894</v>
      </c>
      <c r="AM174" s="31">
        <f t="shared" si="98"/>
        <v>0.11599944781457062</v>
      </c>
      <c r="AN174" s="31">
        <f t="shared" si="99"/>
        <v>-3.5281634120697474</v>
      </c>
      <c r="AO174" s="31">
        <f t="shared" si="100"/>
        <v>12.447937062267641</v>
      </c>
      <c r="AP174" s="31">
        <f t="shared" si="101"/>
        <v>-3.3877628613946857</v>
      </c>
      <c r="AQ174" s="31">
        <f t="shared" si="102"/>
        <v>11.476937205045109</v>
      </c>
      <c r="AR174" s="31">
        <f t="shared" si="103"/>
        <v>11.952580976341444</v>
      </c>
      <c r="AS174" s="32">
        <f t="shared" si="104"/>
        <v>6.3232558184181942E-3</v>
      </c>
      <c r="AT174" s="33">
        <f t="shared" si="105"/>
        <v>1.8394218674144421E-2</v>
      </c>
      <c r="AU174" s="34">
        <f t="shared" si="106"/>
        <v>-0.44278103437927996</v>
      </c>
      <c r="AV174" s="35">
        <f t="shared" si="107"/>
        <v>5.5075060963806613E-2</v>
      </c>
      <c r="AW174" s="36">
        <f t="shared" si="108"/>
        <v>3.9983564145159549E-5</v>
      </c>
      <c r="AX174" s="36">
        <f t="shared" si="109"/>
        <v>0.118173150587897</v>
      </c>
      <c r="AY174" s="37">
        <f t="shared" si="110"/>
        <v>0.19605504440598509</v>
      </c>
      <c r="AZ174" s="37">
        <f t="shared" si="111"/>
        <v>12.447937062267641</v>
      </c>
      <c r="BA174" s="38">
        <f t="shared" si="112"/>
        <v>2.4797081640855663E-5</v>
      </c>
      <c r="BB174" s="39">
        <f t="shared" si="113"/>
        <v>-2.1599074847769755E-3</v>
      </c>
      <c r="BC174" s="21"/>
    </row>
    <row r="175" spans="12:55" x14ac:dyDescent="0.25">
      <c r="L175" s="120">
        <v>3.2</v>
      </c>
      <c r="M175" s="121">
        <f t="shared" si="76"/>
        <v>1584.8931924611156</v>
      </c>
      <c r="N175" s="122">
        <f t="shared" si="77"/>
        <v>15.848931924611156</v>
      </c>
      <c r="O175" s="123">
        <f t="shared" si="78"/>
        <v>0.23970977883279909</v>
      </c>
      <c r="P175" s="123">
        <f t="shared" si="79"/>
        <v>0.23527587887019175</v>
      </c>
      <c r="Q175" s="123">
        <f t="shared" si="80"/>
        <v>7.9419557665598176E-2</v>
      </c>
      <c r="R175" s="122">
        <f t="shared" si="81"/>
        <v>0.34244254118971301</v>
      </c>
      <c r="S175" s="122">
        <f t="shared" si="82"/>
        <v>0.33610839838598822</v>
      </c>
      <c r="T175" s="124">
        <f t="shared" si="83"/>
        <v>4.0121365057978622E-5</v>
      </c>
      <c r="U175" s="125">
        <f t="shared" si="84"/>
        <v>7.8601542708552624E-9</v>
      </c>
      <c r="V175" s="125">
        <f t="shared" si="85"/>
        <v>2.1881823250087824E-8</v>
      </c>
      <c r="W175" s="125">
        <f t="shared" si="92"/>
        <v>1.9660720096317273E-16</v>
      </c>
      <c r="X175" s="125">
        <f t="shared" si="93"/>
        <v>-8.1045689300008394</v>
      </c>
      <c r="Y175" s="125">
        <f t="shared" si="94"/>
        <v>-7.6599164942918607</v>
      </c>
      <c r="Z175" s="126">
        <f t="shared" si="95"/>
        <v>0.19771578858192745</v>
      </c>
      <c r="AA175" s="9">
        <f t="shared" si="86"/>
        <v>7.3164156792624363E-2</v>
      </c>
      <c r="AB175" s="22">
        <f t="shared" si="87"/>
        <v>1.5457644900394605</v>
      </c>
      <c r="AC175" s="10">
        <f t="shared" si="88"/>
        <v>1.1574063627229584E-3</v>
      </c>
      <c r="AD175" s="10"/>
      <c r="AE175" s="17">
        <f t="shared" si="89"/>
        <v>2.1881823250087824E-8</v>
      </c>
      <c r="AF175" s="10"/>
      <c r="AG175" s="10"/>
      <c r="AI175" s="30">
        <f t="shared" si="90"/>
        <v>0.34244254118971301</v>
      </c>
      <c r="AJ175" s="31">
        <f t="shared" si="96"/>
        <v>0.1172668940164683</v>
      </c>
      <c r="AK175" s="31">
        <f t="shared" si="91"/>
        <v>0.33610839838598822</v>
      </c>
      <c r="AL175" s="31">
        <f t="shared" si="97"/>
        <v>0.11296885546559417</v>
      </c>
      <c r="AM175" s="31">
        <f t="shared" si="98"/>
        <v>0.11509781405850224</v>
      </c>
      <c r="AN175" s="31">
        <f t="shared" si="99"/>
        <v>-3.5931400723450926</v>
      </c>
      <c r="AO175" s="31">
        <f t="shared" si="100"/>
        <v>12.910655579492097</v>
      </c>
      <c r="AP175" s="31">
        <f t="shared" si="101"/>
        <v>-3.4508681203403322</v>
      </c>
      <c r="AQ175" s="31">
        <f t="shared" si="102"/>
        <v>11.908490783981218</v>
      </c>
      <c r="AR175" s="31">
        <f t="shared" si="103"/>
        <v>12.399452527573034</v>
      </c>
      <c r="AS175" s="32">
        <f t="shared" si="104"/>
        <v>6.334142803724796E-3</v>
      </c>
      <c r="AT175" s="33">
        <f t="shared" si="105"/>
        <v>1.8496950705127736E-2</v>
      </c>
      <c r="AU175" s="34">
        <f t="shared" si="106"/>
        <v>-0.44465243570897872</v>
      </c>
      <c r="AV175" s="35">
        <f t="shared" si="107"/>
        <v>5.4864415313071152E-2</v>
      </c>
      <c r="AW175" s="36">
        <f t="shared" si="108"/>
        <v>4.0121365057978622E-5</v>
      </c>
      <c r="AX175" s="36">
        <f t="shared" si="109"/>
        <v>0.1172668940164683</v>
      </c>
      <c r="AY175" s="37">
        <f t="shared" si="110"/>
        <v>0.19771578858192745</v>
      </c>
      <c r="AZ175" s="37">
        <f t="shared" si="111"/>
        <v>12.910655579492097</v>
      </c>
      <c r="BA175" s="38">
        <f t="shared" si="112"/>
        <v>2.4839775700881553E-5</v>
      </c>
      <c r="BB175" s="39">
        <f t="shared" si="113"/>
        <v>-2.1690362717511156E-3</v>
      </c>
      <c r="BC175" s="21"/>
    </row>
    <row r="176" spans="12:55" x14ac:dyDescent="0.25">
      <c r="L176" s="120">
        <v>3.22</v>
      </c>
      <c r="M176" s="121">
        <f t="shared" si="76"/>
        <v>1659.5869074375626</v>
      </c>
      <c r="N176" s="122">
        <f t="shared" si="77"/>
        <v>16.595869074375624</v>
      </c>
      <c r="O176" s="123">
        <f t="shared" si="78"/>
        <v>0.23880630641677292</v>
      </c>
      <c r="P176" s="123">
        <f t="shared" si="79"/>
        <v>0.23436687946240531</v>
      </c>
      <c r="Q176" s="123">
        <f t="shared" si="80"/>
        <v>7.7612612833545855E-2</v>
      </c>
      <c r="R176" s="122">
        <f t="shared" si="81"/>
        <v>0.34115186630967564</v>
      </c>
      <c r="S176" s="122">
        <f t="shared" si="82"/>
        <v>0.33480982780343616</v>
      </c>
      <c r="T176" s="124">
        <f t="shared" si="83"/>
        <v>4.0221452414624413E-5</v>
      </c>
      <c r="U176" s="125">
        <f t="shared" si="84"/>
        <v>6.7678831614743994E-9</v>
      </c>
      <c r="V176" s="125">
        <f t="shared" si="85"/>
        <v>1.8921803816752872E-8</v>
      </c>
      <c r="W176" s="125">
        <f t="shared" si="92"/>
        <v>1.477177872948047E-16</v>
      </c>
      <c r="X176" s="125">
        <f t="shared" si="93"/>
        <v>-8.169547147422481</v>
      </c>
      <c r="Y176" s="125">
        <f t="shared" si="94"/>
        <v>-7.723037464640317</v>
      </c>
      <c r="Z176" s="126">
        <f t="shared" si="95"/>
        <v>0.1993708968182287</v>
      </c>
      <c r="AA176" s="9">
        <f t="shared" si="86"/>
        <v>7.1210069359703795E-2</v>
      </c>
      <c r="AB176" s="22">
        <f t="shared" si="87"/>
        <v>1.545785273102227</v>
      </c>
      <c r="AC176" s="10">
        <f t="shared" si="88"/>
        <v>1.0773223557130718E-3</v>
      </c>
      <c r="AD176" s="10"/>
      <c r="AE176" s="17">
        <f t="shared" si="89"/>
        <v>1.8921803816752872E-8</v>
      </c>
      <c r="AF176" s="10"/>
      <c r="AG176" s="10"/>
      <c r="AI176" s="30">
        <f t="shared" si="90"/>
        <v>0.34115186630967564</v>
      </c>
      <c r="AJ176" s="31">
        <f t="shared" si="96"/>
        <v>0.11638459588657481</v>
      </c>
      <c r="AK176" s="31">
        <f t="shared" si="91"/>
        <v>0.33480982780343616</v>
      </c>
      <c r="AL176" s="31">
        <f t="shared" si="97"/>
        <v>0.11209762079376658</v>
      </c>
      <c r="AM176" s="31">
        <f t="shared" si="98"/>
        <v>0.11422099761396337</v>
      </c>
      <c r="AN176" s="31">
        <f t="shared" si="99"/>
        <v>-3.6581182897667341</v>
      </c>
      <c r="AO176" s="31">
        <f t="shared" si="100"/>
        <v>13.381829421925897</v>
      </c>
      <c r="AP176" s="31">
        <f t="shared" si="101"/>
        <v>-3.5139890906887885</v>
      </c>
      <c r="AQ176" s="31">
        <f t="shared" si="102"/>
        <v>12.348119329479818</v>
      </c>
      <c r="AR176" s="31">
        <f t="shared" si="103"/>
        <v>12.854587762689432</v>
      </c>
      <c r="AS176" s="32">
        <f t="shared" si="104"/>
        <v>6.3420385062394891E-3</v>
      </c>
      <c r="AT176" s="33">
        <f t="shared" si="105"/>
        <v>1.8590074194354825E-2</v>
      </c>
      <c r="AU176" s="34">
        <f t="shared" si="106"/>
        <v>-0.44650968278216396</v>
      </c>
      <c r="AV176" s="35">
        <f t="shared" si="107"/>
        <v>5.4655377430931316E-2</v>
      </c>
      <c r="AW176" s="36">
        <f t="shared" si="108"/>
        <v>4.0221452414624413E-5</v>
      </c>
      <c r="AX176" s="36">
        <f t="shared" si="109"/>
        <v>0.11638459588657481</v>
      </c>
      <c r="AY176" s="37">
        <f t="shared" si="110"/>
        <v>0.1993708968182287</v>
      </c>
      <c r="AZ176" s="37">
        <f t="shared" si="111"/>
        <v>13.381829421925897</v>
      </c>
      <c r="BA176" s="38">
        <f t="shared" si="112"/>
        <v>2.4870739240154859E-5</v>
      </c>
      <c r="BB176" s="39">
        <f t="shared" si="113"/>
        <v>-2.1780960135715315E-3</v>
      </c>
      <c r="BC176" s="21"/>
    </row>
    <row r="177" spans="12:55" x14ac:dyDescent="0.25">
      <c r="L177" s="120">
        <v>3.24</v>
      </c>
      <c r="M177" s="121">
        <f t="shared" si="76"/>
        <v>1737.8008287493772</v>
      </c>
      <c r="N177" s="122">
        <f t="shared" si="77"/>
        <v>17.37800828749377</v>
      </c>
      <c r="O177" s="123">
        <f t="shared" si="78"/>
        <v>0.23792336150493357</v>
      </c>
      <c r="P177" s="123">
        <f t="shared" si="79"/>
        <v>0.23348045047411481</v>
      </c>
      <c r="Q177" s="123">
        <f t="shared" si="80"/>
        <v>7.5846723009867126E-2</v>
      </c>
      <c r="R177" s="122">
        <f t="shared" si="81"/>
        <v>0.33989051643561941</v>
      </c>
      <c r="S177" s="122">
        <f t="shared" si="82"/>
        <v>0.33354350067730687</v>
      </c>
      <c r="T177" s="124">
        <f t="shared" si="83"/>
        <v>4.0284609036267649E-5</v>
      </c>
      <c r="U177" s="125">
        <f t="shared" si="84"/>
        <v>5.8273778900796936E-9</v>
      </c>
      <c r="V177" s="125">
        <f t="shared" si="85"/>
        <v>1.6361626723927625E-8</v>
      </c>
      <c r="W177" s="125">
        <f t="shared" si="92"/>
        <v>1.109703984934265E-16</v>
      </c>
      <c r="X177" s="125">
        <f t="shared" si="93"/>
        <v>-8.234526818145472</v>
      </c>
      <c r="Y177" s="125">
        <f t="shared" si="94"/>
        <v>-7.7861735196069883</v>
      </c>
      <c r="Z177" s="126">
        <f t="shared" si="95"/>
        <v>0.20102068031033871</v>
      </c>
      <c r="AA177" s="9">
        <f t="shared" si="86"/>
        <v>6.9308172204959162E-2</v>
      </c>
      <c r="AB177" s="22">
        <f t="shared" si="87"/>
        <v>1.5458046279600741</v>
      </c>
      <c r="AC177" s="10">
        <f t="shared" si="88"/>
        <v>1.0027416940986561E-3</v>
      </c>
      <c r="AD177" s="10"/>
      <c r="AE177" s="17">
        <f t="shared" si="89"/>
        <v>1.6361626723927625E-8</v>
      </c>
      <c r="AF177" s="10"/>
      <c r="AG177" s="10"/>
      <c r="AI177" s="30">
        <f t="shared" si="90"/>
        <v>0.33989051643561941</v>
      </c>
      <c r="AJ177" s="31">
        <f t="shared" si="96"/>
        <v>0.11552556316287206</v>
      </c>
      <c r="AK177" s="31">
        <f t="shared" si="91"/>
        <v>0.33354350067730687</v>
      </c>
      <c r="AL177" s="31">
        <f t="shared" si="97"/>
        <v>0.1112512668440726</v>
      </c>
      <c r="AM177" s="31">
        <f t="shared" si="98"/>
        <v>0.11336827269895421</v>
      </c>
      <c r="AN177" s="31">
        <f t="shared" si="99"/>
        <v>-3.7230979604897252</v>
      </c>
      <c r="AO177" s="31">
        <f t="shared" si="100"/>
        <v>13.861458423402752</v>
      </c>
      <c r="AP177" s="31">
        <f t="shared" si="101"/>
        <v>-3.5771251456554598</v>
      </c>
      <c r="AQ177" s="31">
        <f t="shared" si="102"/>
        <v>12.795824307680595</v>
      </c>
      <c r="AR177" s="31">
        <f t="shared" si="103"/>
        <v>13.317987334206354</v>
      </c>
      <c r="AS177" s="32">
        <f t="shared" si="104"/>
        <v>6.3470157583125353E-3</v>
      </c>
      <c r="AT177" s="33">
        <f t="shared" si="105"/>
        <v>1.8673706536071474E-2</v>
      </c>
      <c r="AU177" s="34">
        <f t="shared" si="106"/>
        <v>-0.44835329853848371</v>
      </c>
      <c r="AV177" s="35">
        <f t="shared" si="107"/>
        <v>5.4447973567892154E-2</v>
      </c>
      <c r="AW177" s="36">
        <f t="shared" si="108"/>
        <v>4.0284609036267649E-5</v>
      </c>
      <c r="AX177" s="36">
        <f t="shared" si="109"/>
        <v>0.11552556316287206</v>
      </c>
      <c r="AY177" s="37">
        <f t="shared" si="110"/>
        <v>0.20102068031033871</v>
      </c>
      <c r="AZ177" s="37">
        <f t="shared" si="111"/>
        <v>13.861458423402752</v>
      </c>
      <c r="BA177" s="38">
        <f t="shared" si="112"/>
        <v>2.4890257875735431E-5</v>
      </c>
      <c r="BB177" s="39">
        <f t="shared" si="113"/>
        <v>-2.187089261163335E-3</v>
      </c>
      <c r="BC177" s="21"/>
    </row>
    <row r="178" spans="12:55" x14ac:dyDescent="0.25">
      <c r="L178" s="120">
        <v>3.26</v>
      </c>
      <c r="M178" s="121">
        <f t="shared" si="76"/>
        <v>1819.7008586099832</v>
      </c>
      <c r="N178" s="122">
        <f t="shared" si="77"/>
        <v>18.197008586099834</v>
      </c>
      <c r="O178" s="123">
        <f t="shared" si="78"/>
        <v>0.23706048017871087</v>
      </c>
      <c r="P178" s="123">
        <f t="shared" si="79"/>
        <v>0.23261607599297085</v>
      </c>
      <c r="Q178" s="123">
        <f t="shared" si="80"/>
        <v>7.4120960357421745E-2</v>
      </c>
      <c r="R178" s="122">
        <f t="shared" si="81"/>
        <v>0.33865782882672985</v>
      </c>
      <c r="S178" s="122">
        <f t="shared" si="82"/>
        <v>0.33230867998995839</v>
      </c>
      <c r="T178" s="124">
        <f t="shared" si="83"/>
        <v>4.031169095147634E-5</v>
      </c>
      <c r="U178" s="125">
        <f t="shared" si="84"/>
        <v>5.0175551507125767E-9</v>
      </c>
      <c r="V178" s="125">
        <f t="shared" si="85"/>
        <v>1.4147377524675956E-8</v>
      </c>
      <c r="W178" s="125">
        <f t="shared" si="92"/>
        <v>8.3353656580122323E-17</v>
      </c>
      <c r="X178" s="125">
        <f t="shared" si="93"/>
        <v>-8.29950784524436</v>
      </c>
      <c r="Y178" s="125">
        <f t="shared" si="94"/>
        <v>-7.8493240571090253</v>
      </c>
      <c r="Z178" s="126">
        <f t="shared" si="95"/>
        <v>0.20266544309987999</v>
      </c>
      <c r="AA178" s="9">
        <f t="shared" si="86"/>
        <v>6.7457071416792552E-2</v>
      </c>
      <c r="AB178" s="22">
        <f t="shared" si="87"/>
        <v>1.5458226518305314</v>
      </c>
      <c r="AC178" s="10">
        <f t="shared" si="88"/>
        <v>9.3328976662014867E-4</v>
      </c>
      <c r="AD178" s="10"/>
      <c r="AE178" s="17">
        <f t="shared" si="89"/>
        <v>1.4147377524675956E-8</v>
      </c>
      <c r="AF178" s="10"/>
      <c r="AG178" s="10"/>
      <c r="AI178" s="30">
        <f t="shared" si="90"/>
        <v>0.33865782882672985</v>
      </c>
      <c r="AJ178" s="31">
        <f t="shared" si="96"/>
        <v>0.11468912502563465</v>
      </c>
      <c r="AK178" s="31">
        <f t="shared" si="91"/>
        <v>0.33230867998995839</v>
      </c>
      <c r="AL178" s="31">
        <f t="shared" si="97"/>
        <v>0.11042905879666857</v>
      </c>
      <c r="AM178" s="31">
        <f t="shared" si="98"/>
        <v>0.11253893606567587</v>
      </c>
      <c r="AN178" s="31">
        <f t="shared" si="99"/>
        <v>-3.7880789875886132</v>
      </c>
      <c r="AO178" s="31">
        <f t="shared" si="100"/>
        <v>14.349542416210372</v>
      </c>
      <c r="AP178" s="31">
        <f t="shared" si="101"/>
        <v>-3.6402756831574967</v>
      </c>
      <c r="AQ178" s="31">
        <f t="shared" si="102"/>
        <v>13.251607049387779</v>
      </c>
      <c r="AR178" s="31">
        <f t="shared" si="103"/>
        <v>13.789651824398698</v>
      </c>
      <c r="AS178" s="32">
        <f t="shared" si="104"/>
        <v>6.3491488367714566E-3</v>
      </c>
      <c r="AT178" s="33">
        <f t="shared" si="105"/>
        <v>1.8747975969632527E-2</v>
      </c>
      <c r="AU178" s="34">
        <f t="shared" si="106"/>
        <v>-0.45018378813533477</v>
      </c>
      <c r="AV178" s="35">
        <f t="shared" si="107"/>
        <v>5.4242226952444086E-2</v>
      </c>
      <c r="AW178" s="36">
        <f t="shared" si="108"/>
        <v>4.031169095147634E-5</v>
      </c>
      <c r="AX178" s="36">
        <f t="shared" si="109"/>
        <v>0.11468912502563465</v>
      </c>
      <c r="AY178" s="37">
        <f t="shared" si="110"/>
        <v>0.20266544309987999</v>
      </c>
      <c r="AZ178" s="37">
        <f t="shared" si="111"/>
        <v>14.349542416210372</v>
      </c>
      <c r="BA178" s="38">
        <f t="shared" si="112"/>
        <v>2.489862288929983E-5</v>
      </c>
      <c r="BB178" s="39">
        <f t="shared" si="113"/>
        <v>-2.1960184787089502E-3</v>
      </c>
      <c r="BC178" s="21"/>
    </row>
    <row r="179" spans="12:55" x14ac:dyDescent="0.25">
      <c r="L179" s="120">
        <v>3.28</v>
      </c>
      <c r="M179" s="121">
        <f t="shared" si="76"/>
        <v>1905.4607179632485</v>
      </c>
      <c r="N179" s="122">
        <f t="shared" si="77"/>
        <v>19.054607179632484</v>
      </c>
      <c r="O179" s="123">
        <f t="shared" si="78"/>
        <v>0.23621720878570948</v>
      </c>
      <c r="P179" s="123">
        <f t="shared" si="79"/>
        <v>0.2317732495405091</v>
      </c>
      <c r="Q179" s="123">
        <f t="shared" si="80"/>
        <v>7.2434417571418913E-2</v>
      </c>
      <c r="R179" s="122">
        <f t="shared" si="81"/>
        <v>0.3374531554081564</v>
      </c>
      <c r="S179" s="122">
        <f t="shared" si="82"/>
        <v>0.33110464220072733</v>
      </c>
      <c r="T179" s="124">
        <f t="shared" si="83"/>
        <v>4.0303619944901387E-5</v>
      </c>
      <c r="U179" s="125">
        <f t="shared" si="84"/>
        <v>4.3202597774072441E-9</v>
      </c>
      <c r="V179" s="125">
        <f t="shared" si="85"/>
        <v>1.223239512881057E-8</v>
      </c>
      <c r="W179" s="125">
        <f t="shared" si="92"/>
        <v>6.2601885818926233E-17</v>
      </c>
      <c r="X179" s="125">
        <f t="shared" si="93"/>
        <v>-8.3644901382539558</v>
      </c>
      <c r="Y179" s="125">
        <f t="shared" si="94"/>
        <v>-7.9124884988604105</v>
      </c>
      <c r="Z179" s="126">
        <f t="shared" si="95"/>
        <v>0.20430548201445259</v>
      </c>
      <c r="AA179" s="9">
        <f t="shared" si="86"/>
        <v>6.5655410312561016E-2</v>
      </c>
      <c r="AB179" s="22">
        <f t="shared" si="87"/>
        <v>1.5458394354011644</v>
      </c>
      <c r="AC179" s="10">
        <f t="shared" si="88"/>
        <v>8.6861712412623123E-4</v>
      </c>
      <c r="AD179" s="10"/>
      <c r="AE179" s="17">
        <f t="shared" si="89"/>
        <v>1.223239512881057E-8</v>
      </c>
      <c r="AF179" s="10"/>
      <c r="AG179" s="10"/>
      <c r="AI179" s="30">
        <f t="shared" si="90"/>
        <v>0.3374531554081564</v>
      </c>
      <c r="AJ179" s="31">
        <f t="shared" si="96"/>
        <v>0.11387463209492135</v>
      </c>
      <c r="AK179" s="31">
        <f t="shared" si="91"/>
        <v>0.33110464220072733</v>
      </c>
      <c r="AL179" s="31">
        <f t="shared" si="97"/>
        <v>0.10963028408687167</v>
      </c>
      <c r="AM179" s="31">
        <f t="shared" si="98"/>
        <v>0.11173230628092407</v>
      </c>
      <c r="AN179" s="31">
        <f t="shared" si="99"/>
        <v>-3.853061280598209</v>
      </c>
      <c r="AO179" s="31">
        <f t="shared" si="100"/>
        <v>14.84608123204511</v>
      </c>
      <c r="AP179" s="31">
        <f t="shared" si="101"/>
        <v>-3.703440124908882</v>
      </c>
      <c r="AQ179" s="31">
        <f t="shared" si="102"/>
        <v>13.715468758785116</v>
      </c>
      <c r="AR179" s="31">
        <f t="shared" si="103"/>
        <v>14.269581750300208</v>
      </c>
      <c r="AS179" s="32">
        <f t="shared" si="104"/>
        <v>6.348513207429074E-3</v>
      </c>
      <c r="AT179" s="33">
        <f t="shared" si="105"/>
        <v>1.881302072801903E-2</v>
      </c>
      <c r="AU179" s="34">
        <f t="shared" si="106"/>
        <v>-0.45200163939354532</v>
      </c>
      <c r="AV179" s="35">
        <f t="shared" si="107"/>
        <v>5.4038157965704568E-2</v>
      </c>
      <c r="AW179" s="36">
        <f t="shared" si="108"/>
        <v>4.0303619944901387E-5</v>
      </c>
      <c r="AX179" s="36">
        <f t="shared" si="109"/>
        <v>0.11387463209492135</v>
      </c>
      <c r="AY179" s="37">
        <f t="shared" si="110"/>
        <v>0.20430548201445259</v>
      </c>
      <c r="AZ179" s="37">
        <f t="shared" si="111"/>
        <v>14.84608123204511</v>
      </c>
      <c r="BA179" s="38">
        <f t="shared" si="112"/>
        <v>2.4896130225212053E-5</v>
      </c>
      <c r="BB179" s="39">
        <f t="shared" si="113"/>
        <v>-2.2048860458221721E-3</v>
      </c>
      <c r="BC179" s="21"/>
    </row>
    <row r="180" spans="12:55" x14ac:dyDescent="0.25">
      <c r="L180" s="120">
        <v>3.3</v>
      </c>
      <c r="M180" s="121">
        <f t="shared" si="76"/>
        <v>1995.2623149688804</v>
      </c>
      <c r="N180" s="122">
        <f t="shared" si="77"/>
        <v>19.952623149688804</v>
      </c>
      <c r="O180" s="123">
        <f t="shared" si="78"/>
        <v>0.23539310373182665</v>
      </c>
      <c r="P180" s="123">
        <f t="shared" si="79"/>
        <v>0.23095147403141153</v>
      </c>
      <c r="Q180" s="123">
        <f t="shared" si="80"/>
        <v>7.0786207463653245E-2</v>
      </c>
      <c r="R180" s="122">
        <f t="shared" si="81"/>
        <v>0.33627586247403807</v>
      </c>
      <c r="S180" s="122">
        <f t="shared" si="82"/>
        <v>0.32993067718773078</v>
      </c>
      <c r="T180" s="124">
        <f t="shared" si="83"/>
        <v>4.0261376317570482E-5</v>
      </c>
      <c r="U180" s="125">
        <f t="shared" si="84"/>
        <v>3.7198582193143202E-9</v>
      </c>
      <c r="V180" s="125">
        <f t="shared" si="85"/>
        <v>1.0576298764939022E-8</v>
      </c>
      <c r="W180" s="125">
        <f t="shared" si="92"/>
        <v>4.7010776955686358E-17</v>
      </c>
      <c r="X180" s="125">
        <f t="shared" si="93"/>
        <v>-8.4294736127371515</v>
      </c>
      <c r="Y180" s="125">
        <f t="shared" si="94"/>
        <v>-7.9756662895025601</v>
      </c>
      <c r="Z180" s="126">
        <f t="shared" si="95"/>
        <v>0.20594108662134492</v>
      </c>
      <c r="AA180" s="9">
        <f t="shared" si="86"/>
        <v>6.3901868444257257E-2</v>
      </c>
      <c r="AB180" s="22">
        <f t="shared" si="87"/>
        <v>1.5458550632599133</v>
      </c>
      <c r="AC180" s="10">
        <f t="shared" si="88"/>
        <v>8.0839782133853601E-4</v>
      </c>
      <c r="AD180" s="10"/>
      <c r="AE180" s="17">
        <f t="shared" si="89"/>
        <v>1.0576298764939022E-8</v>
      </c>
      <c r="AF180" s="10"/>
      <c r="AG180" s="10"/>
      <c r="AI180" s="30">
        <f t="shared" si="90"/>
        <v>0.33627586247403807</v>
      </c>
      <c r="AJ180" s="31">
        <f t="shared" si="96"/>
        <v>0.11308145568265816</v>
      </c>
      <c r="AK180" s="31">
        <f t="shared" si="91"/>
        <v>0.32993067718773078</v>
      </c>
      <c r="AL180" s="31">
        <f t="shared" si="97"/>
        <v>0.10885425174955461</v>
      </c>
      <c r="AM180" s="31">
        <f t="shared" si="98"/>
        <v>0.1109477230279476</v>
      </c>
      <c r="AN180" s="31">
        <f t="shared" si="99"/>
        <v>-3.9180447550814046</v>
      </c>
      <c r="AO180" s="31">
        <f t="shared" si="100"/>
        <v>15.351074702820904</v>
      </c>
      <c r="AP180" s="31">
        <f t="shared" si="101"/>
        <v>-3.7666179155510315</v>
      </c>
      <c r="AQ180" s="31">
        <f t="shared" si="102"/>
        <v>14.187410521749998</v>
      </c>
      <c r="AR180" s="31">
        <f t="shared" si="103"/>
        <v>14.757777568420373</v>
      </c>
      <c r="AS180" s="32">
        <f t="shared" si="104"/>
        <v>6.3451852863072866E-3</v>
      </c>
      <c r="AT180" s="33">
        <f t="shared" si="105"/>
        <v>1.8868988215879342E-2</v>
      </c>
      <c r="AU180" s="34">
        <f t="shared" si="106"/>
        <v>-0.45380732323459139</v>
      </c>
      <c r="AV180" s="35">
        <f t="shared" si="107"/>
        <v>5.3835784306730236E-2</v>
      </c>
      <c r="AW180" s="36">
        <f t="shared" si="108"/>
        <v>4.0261376317570482E-5</v>
      </c>
      <c r="AX180" s="36">
        <f t="shared" si="109"/>
        <v>0.11308145568265816</v>
      </c>
      <c r="AY180" s="37">
        <f t="shared" si="110"/>
        <v>0.20594108662134492</v>
      </c>
      <c r="AZ180" s="37">
        <f t="shared" si="111"/>
        <v>15.351074702820904</v>
      </c>
      <c r="BA180" s="38">
        <f t="shared" si="112"/>
        <v>2.4883079554146222E-5</v>
      </c>
      <c r="BB180" s="39">
        <f t="shared" si="113"/>
        <v>-2.2136942596809334E-3</v>
      </c>
      <c r="BC180" s="21"/>
    </row>
    <row r="181" spans="12:55" x14ac:dyDescent="0.25">
      <c r="L181" s="120">
        <v>3.32</v>
      </c>
      <c r="M181" s="121">
        <f t="shared" si="76"/>
        <v>2089.2961308540398</v>
      </c>
      <c r="N181" s="122">
        <f t="shared" si="77"/>
        <v>20.892961308540396</v>
      </c>
      <c r="O181" s="123">
        <f t="shared" si="78"/>
        <v>0.23458773127583915</v>
      </c>
      <c r="P181" s="123">
        <f t="shared" si="79"/>
        <v>0.230150261724056</v>
      </c>
      <c r="Q181" s="123">
        <f t="shared" si="80"/>
        <v>6.9175462551678293E-2</v>
      </c>
      <c r="R181" s="122">
        <f t="shared" si="81"/>
        <v>0.33512533039405595</v>
      </c>
      <c r="S181" s="122">
        <f t="shared" si="82"/>
        <v>0.32878608817722288</v>
      </c>
      <c r="T181" s="124">
        <f t="shared" si="83"/>
        <v>4.0185991883678709E-5</v>
      </c>
      <c r="U181" s="125">
        <f t="shared" si="84"/>
        <v>3.2028884261585874E-9</v>
      </c>
      <c r="V181" s="125">
        <f t="shared" si="85"/>
        <v>9.1441450027732592E-9</v>
      </c>
      <c r="W181" s="125">
        <f t="shared" si="92"/>
        <v>3.5298529709167089E-17</v>
      </c>
      <c r="X181" s="125">
        <f t="shared" si="93"/>
        <v>-8.4944581898867959</v>
      </c>
      <c r="Y181" s="125">
        <f t="shared" si="94"/>
        <v>-8.038856895757462</v>
      </c>
      <c r="Z181" s="126">
        <f t="shared" si="95"/>
        <v>0.20757253921232385</v>
      </c>
      <c r="AA181" s="9">
        <f t="shared" si="86"/>
        <v>6.2195160630744421E-2</v>
      </c>
      <c r="AB181" s="22">
        <f t="shared" si="87"/>
        <v>1.5458696142978514</v>
      </c>
      <c r="AC181" s="10">
        <f t="shared" si="88"/>
        <v>7.5232786488754419E-4</v>
      </c>
      <c r="AD181" s="10"/>
      <c r="AE181" s="17">
        <f t="shared" si="89"/>
        <v>9.1441450027732592E-9</v>
      </c>
      <c r="AF181" s="10"/>
      <c r="AG181" s="10"/>
      <c r="AI181" s="30">
        <f t="shared" si="90"/>
        <v>0.33512533039405595</v>
      </c>
      <c r="AJ181" s="31">
        <f t="shared" si="96"/>
        <v>0.11230898707172517</v>
      </c>
      <c r="AK181" s="31">
        <f t="shared" si="91"/>
        <v>0.32878608817722288</v>
      </c>
      <c r="AL181" s="31">
        <f t="shared" si="97"/>
        <v>0.10810029177888057</v>
      </c>
      <c r="AM181" s="31">
        <f t="shared" si="98"/>
        <v>0.11018454642936103</v>
      </c>
      <c r="AN181" s="31">
        <f t="shared" si="99"/>
        <v>-3.983029332231049</v>
      </c>
      <c r="AO181" s="31">
        <f t="shared" si="100"/>
        <v>15.864522661412916</v>
      </c>
      <c r="AP181" s="31">
        <f t="shared" si="101"/>
        <v>-3.8298085218059335</v>
      </c>
      <c r="AQ181" s="31">
        <f t="shared" si="102"/>
        <v>14.66743331369735</v>
      </c>
      <c r="AR181" s="31">
        <f t="shared" si="103"/>
        <v>15.254239679181469</v>
      </c>
      <c r="AS181" s="32">
        <f t="shared" si="104"/>
        <v>6.3392422168330742E-3</v>
      </c>
      <c r="AT181" s="33">
        <f t="shared" si="105"/>
        <v>1.8916034217345189E-2</v>
      </c>
      <c r="AU181" s="34">
        <f t="shared" si="106"/>
        <v>-0.45560129412933392</v>
      </c>
      <c r="AV181" s="35">
        <f t="shared" si="107"/>
        <v>5.3635121151312137E-2</v>
      </c>
      <c r="AW181" s="36">
        <f t="shared" si="108"/>
        <v>4.0185991883678709E-5</v>
      </c>
      <c r="AX181" s="36">
        <f t="shared" si="109"/>
        <v>0.11230898707172517</v>
      </c>
      <c r="AY181" s="37">
        <f t="shared" si="110"/>
        <v>0.20757253921232385</v>
      </c>
      <c r="AZ181" s="37">
        <f t="shared" si="111"/>
        <v>15.864522661412916</v>
      </c>
      <c r="BA181" s="38">
        <f t="shared" si="112"/>
        <v>2.4859773399345391E-5</v>
      </c>
      <c r="BB181" s="39">
        <f t="shared" si="113"/>
        <v>-2.2224453372162631E-3</v>
      </c>
      <c r="BC181" s="21"/>
    </row>
    <row r="182" spans="12:55" x14ac:dyDescent="0.25">
      <c r="L182" s="120">
        <v>3.34</v>
      </c>
      <c r="M182" s="121">
        <f t="shared" si="76"/>
        <v>2187.7616239495528</v>
      </c>
      <c r="N182" s="122">
        <f t="shared" si="77"/>
        <v>21.877616239495527</v>
      </c>
      <c r="O182" s="123">
        <f t="shared" si="78"/>
        <v>0.23380066732660221</v>
      </c>
      <c r="P182" s="123">
        <f t="shared" si="79"/>
        <v>0.22936913416300564</v>
      </c>
      <c r="Q182" s="123">
        <f t="shared" si="80"/>
        <v>6.7601334653204434E-2</v>
      </c>
      <c r="R182" s="122">
        <f t="shared" si="81"/>
        <v>0.33400095332371749</v>
      </c>
      <c r="S182" s="122">
        <f t="shared" si="82"/>
        <v>0.32767019166143663</v>
      </c>
      <c r="T182" s="124">
        <f t="shared" si="83"/>
        <v>4.0078543224605108E-5</v>
      </c>
      <c r="U182" s="125">
        <f t="shared" si="84"/>
        <v>2.7577583222003568E-9</v>
      </c>
      <c r="V182" s="125">
        <f t="shared" si="85"/>
        <v>7.9056975311932416E-9</v>
      </c>
      <c r="W182" s="125">
        <f t="shared" si="92"/>
        <v>2.6501278099486288E-17</v>
      </c>
      <c r="X182" s="125">
        <f t="shared" si="93"/>
        <v>-8.5594437961491963</v>
      </c>
      <c r="Y182" s="125">
        <f t="shared" si="94"/>
        <v>-8.1020598056073396</v>
      </c>
      <c r="Z182" s="126">
        <f t="shared" si="95"/>
        <v>0.2092001148039932</v>
      </c>
      <c r="AA182" s="9">
        <f t="shared" si="86"/>
        <v>6.0534036015839211E-2</v>
      </c>
      <c r="AB182" s="22">
        <f t="shared" si="87"/>
        <v>1.5458831620860602</v>
      </c>
      <c r="AC182" s="10">
        <f t="shared" si="88"/>
        <v>7.0012376109050581E-4</v>
      </c>
      <c r="AD182" s="10"/>
      <c r="AE182" s="17">
        <f t="shared" si="89"/>
        <v>7.9056975311932416E-9</v>
      </c>
      <c r="AF182" s="10"/>
      <c r="AG182" s="10"/>
      <c r="AI182" s="30">
        <f t="shared" si="90"/>
        <v>0.33400095332371749</v>
      </c>
      <c r="AJ182" s="31">
        <f t="shared" si="96"/>
        <v>0.11155663682115211</v>
      </c>
      <c r="AK182" s="31">
        <f t="shared" si="91"/>
        <v>0.32767019166143663</v>
      </c>
      <c r="AL182" s="31">
        <f t="shared" si="97"/>
        <v>0.10736775450344262</v>
      </c>
      <c r="AM182" s="31">
        <f t="shared" si="98"/>
        <v>0.10944215639068505</v>
      </c>
      <c r="AN182" s="31">
        <f t="shared" si="99"/>
        <v>-4.0480149384934494</v>
      </c>
      <c r="AO182" s="31">
        <f t="shared" si="100"/>
        <v>16.386424942266125</v>
      </c>
      <c r="AP182" s="31">
        <f t="shared" si="101"/>
        <v>-3.8930114316558111</v>
      </c>
      <c r="AQ182" s="31">
        <f t="shared" si="102"/>
        <v>15.155538007002828</v>
      </c>
      <c r="AR182" s="31">
        <f t="shared" si="103"/>
        <v>15.758968431068494</v>
      </c>
      <c r="AS182" s="32">
        <f t="shared" si="104"/>
        <v>6.3307616622808593E-3</v>
      </c>
      <c r="AT182" s="33">
        <f t="shared" si="105"/>
        <v>1.895432213376054E-2</v>
      </c>
      <c r="AU182" s="34">
        <f t="shared" si="106"/>
        <v>-0.45738399054185663</v>
      </c>
      <c r="AV182" s="35">
        <f t="shared" si="107"/>
        <v>5.3436181302765125E-2</v>
      </c>
      <c r="AW182" s="36">
        <f t="shared" si="108"/>
        <v>4.0078543224605108E-5</v>
      </c>
      <c r="AX182" s="36">
        <f t="shared" si="109"/>
        <v>0.11155663682115211</v>
      </c>
      <c r="AY182" s="37">
        <f t="shared" si="110"/>
        <v>0.2092001148039932</v>
      </c>
      <c r="AZ182" s="37">
        <f t="shared" si="111"/>
        <v>16.386424942266125</v>
      </c>
      <c r="BA182" s="38">
        <f t="shared" si="112"/>
        <v>2.4826516322670036E-5</v>
      </c>
      <c r="BB182" s="39">
        <f t="shared" si="113"/>
        <v>-2.2311414172773492E-3</v>
      </c>
      <c r="BC182" s="21"/>
    </row>
    <row r="183" spans="12:55" x14ac:dyDescent="0.25">
      <c r="L183" s="120">
        <v>3.36</v>
      </c>
      <c r="M183" s="121">
        <f t="shared" si="76"/>
        <v>2290.8676527677749</v>
      </c>
      <c r="N183" s="122">
        <f t="shared" si="77"/>
        <v>22.908676527677748</v>
      </c>
      <c r="O183" s="123">
        <f t="shared" si="78"/>
        <v>0.23303149724298053</v>
      </c>
      <c r="P183" s="123">
        <f t="shared" si="79"/>
        <v>0.22860762211405627</v>
      </c>
      <c r="Q183" s="123">
        <f t="shared" si="80"/>
        <v>6.6062994485961049E-2</v>
      </c>
      <c r="R183" s="122">
        <f t="shared" si="81"/>
        <v>0.33290213891854364</v>
      </c>
      <c r="S183" s="122">
        <f t="shared" si="82"/>
        <v>0.32658231730579468</v>
      </c>
      <c r="T183" s="124">
        <f t="shared" si="83"/>
        <v>3.9940145216968943E-5</v>
      </c>
      <c r="U183" s="125">
        <f t="shared" si="84"/>
        <v>2.374486130167914E-9</v>
      </c>
      <c r="V183" s="125">
        <f t="shared" si="85"/>
        <v>6.8347946766080639E-9</v>
      </c>
      <c r="W183" s="125">
        <f t="shared" si="92"/>
        <v>1.9894352329447046E-17</v>
      </c>
      <c r="X183" s="125">
        <f t="shared" si="93"/>
        <v>-8.6244303628725003</v>
      </c>
      <c r="Y183" s="125">
        <f t="shared" si="94"/>
        <v>-8.1652745274978411</v>
      </c>
      <c r="Z183" s="126">
        <f t="shared" si="95"/>
        <v>0.21082408115860116</v>
      </c>
      <c r="AA183" s="9">
        <f t="shared" si="86"/>
        <v>5.8917277151553107E-2</v>
      </c>
      <c r="AB183" s="22">
        <f t="shared" si="87"/>
        <v>1.5458957752282148</v>
      </c>
      <c r="AC183" s="10">
        <f t="shared" si="88"/>
        <v>6.5152115732296104E-4</v>
      </c>
      <c r="AD183" s="10"/>
      <c r="AE183" s="17">
        <f t="shared" si="89"/>
        <v>6.8347946766080639E-9</v>
      </c>
      <c r="AF183" s="10"/>
      <c r="AG183" s="10"/>
      <c r="AI183" s="30">
        <f t="shared" si="90"/>
        <v>0.33290213891854364</v>
      </c>
      <c r="AJ183" s="31">
        <f t="shared" si="96"/>
        <v>0.11082383409654133</v>
      </c>
      <c r="AK183" s="31">
        <f t="shared" si="91"/>
        <v>0.32658231730579468</v>
      </c>
      <c r="AL183" s="31">
        <f t="shared" si="97"/>
        <v>0.10665600997682276</v>
      </c>
      <c r="AM183" s="31">
        <f t="shared" si="98"/>
        <v>0.10871995196407357</v>
      </c>
      <c r="AN183" s="31">
        <f t="shared" si="99"/>
        <v>-4.1130015052167535</v>
      </c>
      <c r="AO183" s="31">
        <f t="shared" si="100"/>
        <v>16.916781381915278</v>
      </c>
      <c r="AP183" s="31">
        <f t="shared" si="101"/>
        <v>-3.9562261535463126</v>
      </c>
      <c r="AQ183" s="31">
        <f t="shared" si="102"/>
        <v>15.651725378003851</v>
      </c>
      <c r="AR183" s="31">
        <f t="shared" si="103"/>
        <v>16.271964124513872</v>
      </c>
      <c r="AS183" s="32">
        <f t="shared" si="104"/>
        <v>6.3198216127489659E-3</v>
      </c>
      <c r="AT183" s="33">
        <f t="shared" si="105"/>
        <v>1.8984022251341964E-2</v>
      </c>
      <c r="AU183" s="34">
        <f t="shared" si="106"/>
        <v>-0.4591558353746592</v>
      </c>
      <c r="AV183" s="35">
        <f t="shared" si="107"/>
        <v>5.3238975335842383E-2</v>
      </c>
      <c r="AW183" s="36">
        <f t="shared" si="108"/>
        <v>3.9940145216968943E-5</v>
      </c>
      <c r="AX183" s="36">
        <f t="shared" si="109"/>
        <v>0.11082383409654133</v>
      </c>
      <c r="AY183" s="37">
        <f t="shared" si="110"/>
        <v>0.21082408115860116</v>
      </c>
      <c r="AZ183" s="37">
        <f t="shared" si="111"/>
        <v>16.916781381915278</v>
      </c>
      <c r="BA183" s="38">
        <f t="shared" si="112"/>
        <v>2.4783614167643005E-5</v>
      </c>
      <c r="BB183" s="39">
        <f t="shared" si="113"/>
        <v>-2.2397845628032158E-3</v>
      </c>
      <c r="BC183" s="21"/>
    </row>
    <row r="184" spans="12:55" x14ac:dyDescent="0.25">
      <c r="L184" s="120">
        <v>3.38</v>
      </c>
      <c r="M184" s="121">
        <f t="shared" si="76"/>
        <v>2398.8329190194918</v>
      </c>
      <c r="N184" s="122">
        <f t="shared" si="77"/>
        <v>23.988329190194918</v>
      </c>
      <c r="O184" s="123">
        <f t="shared" si="78"/>
        <v>0.23227981563661509</v>
      </c>
      <c r="P184" s="123">
        <f t="shared" si="79"/>
        <v>0.22786526549242825</v>
      </c>
      <c r="Q184" s="123">
        <f t="shared" si="80"/>
        <v>6.4559631273230153E-2</v>
      </c>
      <c r="R184" s="122">
        <f t="shared" si="81"/>
        <v>0.33182830805230729</v>
      </c>
      <c r="S184" s="122">
        <f t="shared" si="82"/>
        <v>0.32552180784632612</v>
      </c>
      <c r="T184" s="124">
        <f t="shared" si="83"/>
        <v>3.9771944848040528E-5</v>
      </c>
      <c r="U184" s="125">
        <f t="shared" si="84"/>
        <v>2.0444767403000659E-9</v>
      </c>
      <c r="V184" s="125">
        <f t="shared" si="85"/>
        <v>5.9088016343520852E-9</v>
      </c>
      <c r="W184" s="125">
        <f t="shared" si="92"/>
        <v>1.4933006886790146E-17</v>
      </c>
      <c r="X184" s="125">
        <f t="shared" si="93"/>
        <v>-8.6894178259835968</v>
      </c>
      <c r="Y184" s="125">
        <f t="shared" si="94"/>
        <v>-8.2285005895688759</v>
      </c>
      <c r="Z184" s="126">
        <f t="shared" si="95"/>
        <v>0.21244469882418374</v>
      </c>
      <c r="AA184" s="9">
        <f t="shared" si="86"/>
        <v>5.7343699105816111E-2</v>
      </c>
      <c r="AB184" s="22">
        <f t="shared" si="87"/>
        <v>1.5459075176903851</v>
      </c>
      <c r="AC184" s="10">
        <f t="shared" si="88"/>
        <v>6.0627357118367257E-4</v>
      </c>
      <c r="AD184" s="10"/>
      <c r="AE184" s="17">
        <f t="shared" si="89"/>
        <v>5.9088016343520852E-9</v>
      </c>
      <c r="AF184" s="10"/>
      <c r="AG184" s="10"/>
      <c r="AI184" s="30">
        <f t="shared" si="90"/>
        <v>0.33182830805230729</v>
      </c>
      <c r="AJ184" s="31">
        <f t="shared" si="96"/>
        <v>0.11011002602485694</v>
      </c>
      <c r="AK184" s="31">
        <f t="shared" si="91"/>
        <v>0.32552180784632612</v>
      </c>
      <c r="AL184" s="31">
        <f t="shared" si="97"/>
        <v>0.10596444738354047</v>
      </c>
      <c r="AM184" s="31">
        <f t="shared" si="98"/>
        <v>0.10801735073177468</v>
      </c>
      <c r="AN184" s="31">
        <f t="shared" si="99"/>
        <v>-4.1779889683278499</v>
      </c>
      <c r="AO184" s="31">
        <f t="shared" si="100"/>
        <v>17.455591819469213</v>
      </c>
      <c r="AP184" s="31">
        <f t="shared" si="101"/>
        <v>-4.0194522156173473</v>
      </c>
      <c r="AQ184" s="31">
        <f t="shared" si="102"/>
        <v>16.155996113631204</v>
      </c>
      <c r="AR184" s="31">
        <f t="shared" si="103"/>
        <v>16.79322701557021</v>
      </c>
      <c r="AS184" s="32">
        <f t="shared" si="104"/>
        <v>6.3065002059811692E-3</v>
      </c>
      <c r="AT184" s="33">
        <f t="shared" si="105"/>
        <v>1.900531103870455E-2</v>
      </c>
      <c r="AU184" s="34">
        <f t="shared" si="106"/>
        <v>-0.46091723641472093</v>
      </c>
      <c r="AV184" s="35">
        <f t="shared" si="107"/>
        <v>5.304351173406114E-2</v>
      </c>
      <c r="AW184" s="36">
        <f t="shared" si="108"/>
        <v>3.9771944848040528E-5</v>
      </c>
      <c r="AX184" s="36">
        <f t="shared" si="109"/>
        <v>0.11011002602485694</v>
      </c>
      <c r="AY184" s="37">
        <f t="shared" si="110"/>
        <v>0.21244469882418374</v>
      </c>
      <c r="AZ184" s="37">
        <f t="shared" si="111"/>
        <v>17.455591819469213</v>
      </c>
      <c r="BA184" s="38">
        <f t="shared" si="112"/>
        <v>2.47313733567889E-5</v>
      </c>
      <c r="BB184" s="39">
        <f t="shared" si="113"/>
        <v>-2.2483767629986385E-3</v>
      </c>
      <c r="BC184" s="21"/>
    </row>
    <row r="185" spans="12:55" x14ac:dyDescent="0.25">
      <c r="L185" s="120">
        <v>3.4</v>
      </c>
      <c r="M185" s="121">
        <f t="shared" si="76"/>
        <v>2511.8864315095811</v>
      </c>
      <c r="N185" s="122">
        <f t="shared" si="77"/>
        <v>25.118864315095813</v>
      </c>
      <c r="O185" s="123">
        <f t="shared" si="78"/>
        <v>0.23154522617761045</v>
      </c>
      <c r="P185" s="123">
        <f t="shared" si="79"/>
        <v>0.22714161328466126</v>
      </c>
      <c r="Q185" s="123">
        <f t="shared" si="80"/>
        <v>6.30904523552209E-2</v>
      </c>
      <c r="R185" s="122">
        <f t="shared" si="81"/>
        <v>0.33077889453944354</v>
      </c>
      <c r="S185" s="122">
        <f t="shared" si="82"/>
        <v>0.32448801897808754</v>
      </c>
      <c r="T185" s="124">
        <f t="shared" si="83"/>
        <v>3.9575115328466049E-5</v>
      </c>
      <c r="U185" s="125">
        <f t="shared" si="84"/>
        <v>1.7603291241636817E-9</v>
      </c>
      <c r="V185" s="125">
        <f t="shared" si="85"/>
        <v>5.1081361129209472E-9</v>
      </c>
      <c r="W185" s="125">
        <f t="shared" si="92"/>
        <v>1.120781163397199E-17</v>
      </c>
      <c r="X185" s="125">
        <f t="shared" si="93"/>
        <v>-8.7544061256829782</v>
      </c>
      <c r="Y185" s="125">
        <f t="shared" si="94"/>
        <v>-8.2917375389139263</v>
      </c>
      <c r="Z185" s="126">
        <f t="shared" si="95"/>
        <v>0.21406222118287169</v>
      </c>
      <c r="AA185" s="9">
        <f t="shared" si="86"/>
        <v>5.5812148594034126E-2</v>
      </c>
      <c r="AB185" s="22">
        <f t="shared" si="87"/>
        <v>1.5459184491094717</v>
      </c>
      <c r="AC185" s="10">
        <f t="shared" si="88"/>
        <v>5.6415120199331393E-4</v>
      </c>
      <c r="AD185" s="10"/>
      <c r="AE185" s="17">
        <f t="shared" si="89"/>
        <v>5.1081361129209472E-9</v>
      </c>
      <c r="AF185" s="10"/>
      <c r="AG185" s="10"/>
      <c r="AI185" s="30">
        <f t="shared" si="90"/>
        <v>0.33077889453944354</v>
      </c>
      <c r="AJ185" s="31">
        <f t="shared" si="96"/>
        <v>0.1094146770727363</v>
      </c>
      <c r="AK185" s="31">
        <f t="shared" si="91"/>
        <v>0.32448801897808754</v>
      </c>
      <c r="AL185" s="31">
        <f t="shared" si="97"/>
        <v>0.10529247446032371</v>
      </c>
      <c r="AM185" s="31">
        <f t="shared" si="98"/>
        <v>0.10733378820886577</v>
      </c>
      <c r="AN185" s="31">
        <f t="shared" si="99"/>
        <v>-4.2429772680272313</v>
      </c>
      <c r="AO185" s="31">
        <f t="shared" si="100"/>
        <v>18.002856096995828</v>
      </c>
      <c r="AP185" s="31">
        <f t="shared" si="101"/>
        <v>-4.0826891649623978</v>
      </c>
      <c r="AQ185" s="31">
        <f t="shared" si="102"/>
        <v>16.668350817701359</v>
      </c>
      <c r="AR185" s="31">
        <f t="shared" si="103"/>
        <v>17.322757319356533</v>
      </c>
      <c r="AS185" s="32">
        <f t="shared" si="104"/>
        <v>6.2908755613559908E-3</v>
      </c>
      <c r="AT185" s="33">
        <f t="shared" si="105"/>
        <v>1.9018370474074606E-2</v>
      </c>
      <c r="AU185" s="34">
        <f t="shared" si="106"/>
        <v>-0.46266858676905187</v>
      </c>
      <c r="AV185" s="35">
        <f t="shared" si="107"/>
        <v>5.2849797019550157E-2</v>
      </c>
      <c r="AW185" s="36">
        <f t="shared" si="108"/>
        <v>3.9575115328466049E-5</v>
      </c>
      <c r="AX185" s="36">
        <f t="shared" si="109"/>
        <v>0.1094146770727363</v>
      </c>
      <c r="AY185" s="37">
        <f t="shared" si="110"/>
        <v>0.21406222118287169</v>
      </c>
      <c r="AZ185" s="37">
        <f t="shared" si="111"/>
        <v>18.002856096995828</v>
      </c>
      <c r="BA185" s="38">
        <f t="shared" si="112"/>
        <v>2.4670100240611729E-5</v>
      </c>
      <c r="BB185" s="39">
        <f t="shared" si="113"/>
        <v>-2.2569199354587894E-3</v>
      </c>
      <c r="BC185" s="21"/>
    </row>
    <row r="186" spans="12:55" x14ac:dyDescent="0.25">
      <c r="L186" s="120">
        <v>3.42</v>
      </c>
      <c r="M186" s="121">
        <f t="shared" si="76"/>
        <v>2630.2679918953822</v>
      </c>
      <c r="N186" s="122">
        <f t="shared" si="77"/>
        <v>26.302679918953821</v>
      </c>
      <c r="O186" s="123">
        <f t="shared" si="78"/>
        <v>0.2308273414032144</v>
      </c>
      <c r="P186" s="123">
        <f t="shared" si="79"/>
        <v>0.22643622346473885</v>
      </c>
      <c r="Q186" s="123">
        <f t="shared" si="80"/>
        <v>6.1654682806428746E-2</v>
      </c>
      <c r="R186" s="122">
        <f t="shared" si="81"/>
        <v>0.32975334486173485</v>
      </c>
      <c r="S186" s="122">
        <f t="shared" si="82"/>
        <v>0.32348031923534126</v>
      </c>
      <c r="T186" s="124">
        <f t="shared" si="83"/>
        <v>3.9350850509390706E-5</v>
      </c>
      <c r="U186" s="125">
        <f t="shared" si="84"/>
        <v>1.5156704859318721E-9</v>
      </c>
      <c r="V186" s="125">
        <f t="shared" si="85"/>
        <v>4.4158575905941579E-9</v>
      </c>
      <c r="W186" s="125">
        <f t="shared" si="92"/>
        <v>8.4110852420494112E-18</v>
      </c>
      <c r="X186" s="125">
        <f t="shared" si="93"/>
        <v>-8.8193952061553844</v>
      </c>
      <c r="Y186" s="125">
        <f t="shared" si="94"/>
        <v>-8.3549849408532229</v>
      </c>
      <c r="Z186" s="126">
        <f t="shared" si="95"/>
        <v>0.21567689451802408</v>
      </c>
      <c r="AA186" s="9">
        <f t="shared" si="86"/>
        <v>5.4321503133839613E-2</v>
      </c>
      <c r="AB186" s="22">
        <f t="shared" si="87"/>
        <v>1.5459286250816044</v>
      </c>
      <c r="AC186" s="10">
        <f t="shared" si="88"/>
        <v>5.2493981949581516E-4</v>
      </c>
      <c r="AD186" s="10"/>
      <c r="AE186" s="17">
        <f t="shared" si="89"/>
        <v>4.4158575905941579E-9</v>
      </c>
      <c r="AF186" s="10"/>
      <c r="AG186" s="10"/>
      <c r="AI186" s="30">
        <f t="shared" si="90"/>
        <v>0.32975334486173485</v>
      </c>
      <c r="AJ186" s="31">
        <f t="shared" si="96"/>
        <v>0.10873726844750224</v>
      </c>
      <c r="AK186" s="31">
        <f t="shared" si="91"/>
        <v>0.32348031923534126</v>
      </c>
      <c r="AL186" s="31">
        <f t="shared" si="97"/>
        <v>0.10463951693259829</v>
      </c>
      <c r="AM186" s="31">
        <f t="shared" si="98"/>
        <v>0.10666871726479557</v>
      </c>
      <c r="AN186" s="31">
        <f t="shared" si="99"/>
        <v>-4.3079663484996376</v>
      </c>
      <c r="AO186" s="31">
        <f t="shared" si="100"/>
        <v>18.558574059805302</v>
      </c>
      <c r="AP186" s="31">
        <f t="shared" si="101"/>
        <v>-4.1459365669016943</v>
      </c>
      <c r="AQ186" s="31">
        <f t="shared" si="102"/>
        <v>17.188790016772607</v>
      </c>
      <c r="AR186" s="31">
        <f t="shared" si="103"/>
        <v>17.860555213226615</v>
      </c>
      <c r="AS186" s="32">
        <f t="shared" si="104"/>
        <v>6.2730256263935913E-3</v>
      </c>
      <c r="AT186" s="33">
        <f t="shared" si="105"/>
        <v>1.9023387401949973E-2</v>
      </c>
      <c r="AU186" s="34">
        <f t="shared" si="106"/>
        <v>-0.46441026530216156</v>
      </c>
      <c r="AV186" s="35">
        <f t="shared" si="107"/>
        <v>5.2657835877230261E-2</v>
      </c>
      <c r="AW186" s="36">
        <f t="shared" si="108"/>
        <v>3.9350850509390706E-5</v>
      </c>
      <c r="AX186" s="36">
        <f t="shared" si="109"/>
        <v>0.10873726844750224</v>
      </c>
      <c r="AY186" s="37">
        <f t="shared" si="110"/>
        <v>0.21567689451802408</v>
      </c>
      <c r="AZ186" s="37">
        <f t="shared" si="111"/>
        <v>18.558574059805302</v>
      </c>
      <c r="BA186" s="38">
        <f t="shared" si="112"/>
        <v>2.4600100495661141E-5</v>
      </c>
      <c r="BB186" s="39">
        <f t="shared" si="113"/>
        <v>-2.265415928303227E-3</v>
      </c>
      <c r="BC186" s="21"/>
    </row>
    <row r="187" spans="12:55" x14ac:dyDescent="0.25">
      <c r="L187" s="120">
        <v>3.44</v>
      </c>
      <c r="M187" s="121">
        <f t="shared" si="76"/>
        <v>2754.228703338169</v>
      </c>
      <c r="N187" s="122">
        <f t="shared" si="77"/>
        <v>27.54228703338169</v>
      </c>
      <c r="O187" s="123">
        <f t="shared" si="78"/>
        <v>0.23012578252954705</v>
      </c>
      <c r="P187" s="123">
        <f t="shared" si="79"/>
        <v>0.22574866290494461</v>
      </c>
      <c r="Q187" s="123">
        <f t="shared" si="80"/>
        <v>6.0251565059094098E-2</v>
      </c>
      <c r="R187" s="122">
        <f t="shared" si="81"/>
        <v>0.32875111789935296</v>
      </c>
      <c r="S187" s="122">
        <f t="shared" si="82"/>
        <v>0.32249808986420658</v>
      </c>
      <c r="T187" s="124">
        <f t="shared" si="83"/>
        <v>3.9100359608326591E-5</v>
      </c>
      <c r="U187" s="125">
        <f t="shared" si="84"/>
        <v>1.3050134409134721E-9</v>
      </c>
      <c r="V187" s="125">
        <f t="shared" si="85"/>
        <v>3.8173116854439055E-9</v>
      </c>
      <c r="W187" s="125">
        <f t="shared" si="92"/>
        <v>6.3116424694706959E-18</v>
      </c>
      <c r="X187" s="125">
        <f t="shared" si="93"/>
        <v>-8.8843850153107642</v>
      </c>
      <c r="Y187" s="125">
        <f t="shared" si="94"/>
        <v>-8.4182423782374389</v>
      </c>
      <c r="Z187" s="126">
        <f t="shared" si="95"/>
        <v>0.21728895809767382</v>
      </c>
      <c r="AA187" s="9">
        <f t="shared" si="86"/>
        <v>5.2870670222417517E-2</v>
      </c>
      <c r="AB187" s="22">
        <f t="shared" si="87"/>
        <v>1.545938097431766</v>
      </c>
      <c r="AC187" s="10">
        <f t="shared" si="88"/>
        <v>4.8843972491104744E-4</v>
      </c>
      <c r="AD187" s="10"/>
      <c r="AE187" s="17">
        <f t="shared" si="89"/>
        <v>3.8173116854439055E-9</v>
      </c>
      <c r="AF187" s="10"/>
      <c r="AG187" s="10"/>
      <c r="AI187" s="30">
        <f t="shared" si="90"/>
        <v>0.32875111789935296</v>
      </c>
      <c r="AJ187" s="31">
        <f t="shared" si="96"/>
        <v>0.10807729752007428</v>
      </c>
      <c r="AK187" s="31">
        <f t="shared" si="91"/>
        <v>0.32249808986420658</v>
      </c>
      <c r="AL187" s="31">
        <f t="shared" si="97"/>
        <v>0.10400501796606186</v>
      </c>
      <c r="AM187" s="31">
        <f t="shared" si="98"/>
        <v>0.10602160756326391</v>
      </c>
      <c r="AN187" s="31">
        <f t="shared" si="99"/>
        <v>-4.3729561576550173</v>
      </c>
      <c r="AO187" s="31">
        <f t="shared" si="100"/>
        <v>19.122745556772934</v>
      </c>
      <c r="AP187" s="31">
        <f t="shared" si="101"/>
        <v>-4.2091940042859104</v>
      </c>
      <c r="AQ187" s="31">
        <f t="shared" si="102"/>
        <v>17.717314165716456</v>
      </c>
      <c r="AR187" s="31">
        <f t="shared" si="103"/>
        <v>18.406620839806653</v>
      </c>
      <c r="AS187" s="32">
        <f t="shared" si="104"/>
        <v>6.2530280351463796E-3</v>
      </c>
      <c r="AT187" s="33">
        <f t="shared" si="105"/>
        <v>1.9020552918882369E-2</v>
      </c>
      <c r="AU187" s="34">
        <f t="shared" si="106"/>
        <v>-0.46614263707332526</v>
      </c>
      <c r="AV187" s="35">
        <f t="shared" si="107"/>
        <v>5.2467631273296435E-2</v>
      </c>
      <c r="AW187" s="36">
        <f t="shared" si="108"/>
        <v>3.9100359608326591E-5</v>
      </c>
      <c r="AX187" s="36">
        <f t="shared" si="109"/>
        <v>0.10807729752007428</v>
      </c>
      <c r="AY187" s="37">
        <f t="shared" si="110"/>
        <v>0.21728895809767382</v>
      </c>
      <c r="AZ187" s="37">
        <f t="shared" si="111"/>
        <v>19.122745556772934</v>
      </c>
      <c r="BA187" s="38">
        <f t="shared" si="112"/>
        <v>2.4521678569201488E-5</v>
      </c>
      <c r="BB187" s="39">
        <f t="shared" si="113"/>
        <v>-2.2738665223089038E-3</v>
      </c>
      <c r="BC187" s="21"/>
    </row>
    <row r="188" spans="12:55" x14ac:dyDescent="0.25">
      <c r="L188" s="120">
        <v>3.46</v>
      </c>
      <c r="M188" s="121">
        <f t="shared" si="76"/>
        <v>2884.0315031266077</v>
      </c>
      <c r="N188" s="122">
        <f t="shared" si="77"/>
        <v>28.840315031266076</v>
      </c>
      <c r="O188" s="123">
        <f t="shared" si="78"/>
        <v>0.22944017926642388</v>
      </c>
      <c r="P188" s="123">
        <f t="shared" si="79"/>
        <v>0.22507850728192302</v>
      </c>
      <c r="Q188" s="123">
        <f t="shared" si="80"/>
        <v>5.8880358532847732E-2</v>
      </c>
      <c r="R188" s="122">
        <f t="shared" si="81"/>
        <v>0.32777168466631984</v>
      </c>
      <c r="S188" s="122">
        <f t="shared" si="82"/>
        <v>0.32154072468846151</v>
      </c>
      <c r="T188" s="124">
        <f t="shared" si="83"/>
        <v>3.8824862245672282E-5</v>
      </c>
      <c r="U188" s="125">
        <f t="shared" si="84"/>
        <v>1.123633025736854E-9</v>
      </c>
      <c r="V188" s="125">
        <f t="shared" si="85"/>
        <v>3.2998222701587486E-9</v>
      </c>
      <c r="W188" s="125">
        <f t="shared" si="92"/>
        <v>4.7357996275375362E-18</v>
      </c>
      <c r="X188" s="125">
        <f t="shared" si="93"/>
        <v>-8.9493755045323216</v>
      </c>
      <c r="Y188" s="125">
        <f t="shared" si="94"/>
        <v>-8.4815094507790683</v>
      </c>
      <c r="Z188" s="126">
        <f t="shared" si="95"/>
        <v>0.21889864425464212</v>
      </c>
      <c r="AA188" s="9">
        <f t="shared" si="86"/>
        <v>5.1458586535804006E-2</v>
      </c>
      <c r="AB188" s="22">
        <f t="shared" si="87"/>
        <v>1.5459469144658193</v>
      </c>
      <c r="AC188" s="10">
        <f t="shared" si="88"/>
        <v>4.5446477979042051E-4</v>
      </c>
      <c r="AD188" s="10"/>
      <c r="AE188" s="17">
        <f t="shared" si="89"/>
        <v>3.2998222701587486E-9</v>
      </c>
      <c r="AF188" s="10"/>
      <c r="AG188" s="10"/>
      <c r="AI188" s="30">
        <f t="shared" si="90"/>
        <v>0.32777168466631984</v>
      </c>
      <c r="AJ188" s="31">
        <f t="shared" si="96"/>
        <v>0.1074342772689974</v>
      </c>
      <c r="AK188" s="31">
        <f t="shared" si="91"/>
        <v>0.32154072468846151</v>
      </c>
      <c r="AL188" s="31">
        <f t="shared" si="97"/>
        <v>0.10338843763318101</v>
      </c>
      <c r="AM188" s="31">
        <f t="shared" si="98"/>
        <v>0.10539194501996636</v>
      </c>
      <c r="AN188" s="31">
        <f t="shared" si="99"/>
        <v>-4.4379466468765747</v>
      </c>
      <c r="AO188" s="31">
        <f t="shared" si="100"/>
        <v>19.695370440523032</v>
      </c>
      <c r="AP188" s="31">
        <f t="shared" si="101"/>
        <v>-4.2724610768275397</v>
      </c>
      <c r="AQ188" s="31">
        <f t="shared" si="102"/>
        <v>18.253923653006339</v>
      </c>
      <c r="AR188" s="31">
        <f t="shared" si="103"/>
        <v>18.96095430981746</v>
      </c>
      <c r="AS188" s="32">
        <f t="shared" si="104"/>
        <v>6.2309599778583302E-3</v>
      </c>
      <c r="AT188" s="33">
        <f t="shared" si="105"/>
        <v>1.9010061787983947E-2</v>
      </c>
      <c r="AU188" s="34">
        <f t="shared" si="106"/>
        <v>-0.4678660537532533</v>
      </c>
      <c r="AV188" s="35">
        <f t="shared" si="107"/>
        <v>5.2279184566152936E-2</v>
      </c>
      <c r="AW188" s="36">
        <f t="shared" si="108"/>
        <v>3.8824862245672282E-5</v>
      </c>
      <c r="AX188" s="36">
        <f t="shared" si="109"/>
        <v>0.1074342772689974</v>
      </c>
      <c r="AY188" s="37">
        <f t="shared" si="110"/>
        <v>0.21889864425464212</v>
      </c>
      <c r="AZ188" s="37">
        <f t="shared" si="111"/>
        <v>19.695370440523032</v>
      </c>
      <c r="BA188" s="38">
        <f t="shared" si="112"/>
        <v>2.4435137168071883E-5</v>
      </c>
      <c r="BB188" s="39">
        <f t="shared" si="113"/>
        <v>-2.2822734329426991E-3</v>
      </c>
      <c r="BC188" s="21"/>
    </row>
    <row r="189" spans="12:55" x14ac:dyDescent="0.25">
      <c r="L189" s="120">
        <v>3.48</v>
      </c>
      <c r="M189" s="121">
        <f t="shared" si="76"/>
        <v>3019.9517204020176</v>
      </c>
      <c r="N189" s="122">
        <f t="shared" si="77"/>
        <v>30.199517204020175</v>
      </c>
      <c r="O189" s="123">
        <f t="shared" si="78"/>
        <v>0.22877016963530722</v>
      </c>
      <c r="P189" s="123">
        <f t="shared" si="79"/>
        <v>0.22442534097839389</v>
      </c>
      <c r="Q189" s="123">
        <f t="shared" si="80"/>
        <v>5.7540339270614443E-2</v>
      </c>
      <c r="R189" s="122">
        <f t="shared" si="81"/>
        <v>0.32681452805043892</v>
      </c>
      <c r="S189" s="122">
        <f t="shared" si="82"/>
        <v>0.32060762996913417</v>
      </c>
      <c r="T189" s="124">
        <f t="shared" si="83"/>
        <v>3.8525583791704677E-5</v>
      </c>
      <c r="U189" s="125">
        <f t="shared" si="84"/>
        <v>9.6746078761960114E-10</v>
      </c>
      <c r="V189" s="125">
        <f t="shared" si="85"/>
        <v>2.8524249438692255E-9</v>
      </c>
      <c r="W189" s="125">
        <f t="shared" si="92"/>
        <v>3.5530898703458579E-18</v>
      </c>
      <c r="X189" s="125">
        <f t="shared" si="93"/>
        <v>-9.0143666284439785</v>
      </c>
      <c r="Y189" s="125">
        <f t="shared" si="94"/>
        <v>-8.5447857743917037</v>
      </c>
      <c r="Z189" s="126">
        <f t="shared" si="95"/>
        <v>0.22050617849246379</v>
      </c>
      <c r="AA189" s="9">
        <f t="shared" si="86"/>
        <v>5.0084217149569281E-2</v>
      </c>
      <c r="AB189" s="22">
        <f t="shared" si="87"/>
        <v>1.5459551212060469</v>
      </c>
      <c r="AC189" s="10">
        <f t="shared" si="88"/>
        <v>4.2284149840503369E-4</v>
      </c>
      <c r="AD189" s="10"/>
      <c r="AE189" s="17">
        <f t="shared" si="89"/>
        <v>2.8524249438692255E-9</v>
      </c>
      <c r="AF189" s="10"/>
      <c r="AG189" s="10"/>
      <c r="AI189" s="30">
        <f t="shared" si="90"/>
        <v>0.32681452805043892</v>
      </c>
      <c r="AJ189" s="31">
        <f t="shared" si="96"/>
        <v>0.10680773574483113</v>
      </c>
      <c r="AK189" s="31">
        <f t="shared" si="91"/>
        <v>0.32060762996913417</v>
      </c>
      <c r="AL189" s="31">
        <f t="shared" si="97"/>
        <v>0.10278925239442525</v>
      </c>
      <c r="AM189" s="31">
        <f t="shared" si="98"/>
        <v>0.10477923127773234</v>
      </c>
      <c r="AN189" s="31">
        <f t="shared" si="99"/>
        <v>-4.5029377707882317</v>
      </c>
      <c r="AO189" s="31">
        <f t="shared" si="100"/>
        <v>20.276448567591288</v>
      </c>
      <c r="AP189" s="31">
        <f t="shared" si="101"/>
        <v>-4.3357374004401752</v>
      </c>
      <c r="AQ189" s="31">
        <f t="shared" si="102"/>
        <v>18.798618805575728</v>
      </c>
      <c r="AR189" s="31">
        <f t="shared" si="103"/>
        <v>19.523555704661245</v>
      </c>
      <c r="AS189" s="32">
        <f t="shared" si="104"/>
        <v>6.206898081304757E-3</v>
      </c>
      <c r="AT189" s="33">
        <f t="shared" si="105"/>
        <v>1.8992111881717864E-2</v>
      </c>
      <c r="AU189" s="34">
        <f t="shared" si="106"/>
        <v>-0.46958085405227479</v>
      </c>
      <c r="AV189" s="35">
        <f t="shared" si="107"/>
        <v>5.2092495613674836E-2</v>
      </c>
      <c r="AW189" s="36">
        <f t="shared" si="108"/>
        <v>3.8525583791704677E-5</v>
      </c>
      <c r="AX189" s="36">
        <f t="shared" si="109"/>
        <v>0.10680773574483113</v>
      </c>
      <c r="AY189" s="37">
        <f t="shared" si="110"/>
        <v>0.22050617849246379</v>
      </c>
      <c r="AZ189" s="37">
        <f t="shared" si="111"/>
        <v>20.276448567591288</v>
      </c>
      <c r="BA189" s="38">
        <f t="shared" si="112"/>
        <v>2.4340776789430421E-5</v>
      </c>
      <c r="BB189" s="39">
        <f t="shared" si="113"/>
        <v>-2.2906383124501211E-3</v>
      </c>
      <c r="BC189" s="21"/>
    </row>
    <row r="190" spans="12:55" x14ac:dyDescent="0.25">
      <c r="L190" s="120">
        <v>3.5</v>
      </c>
      <c r="M190" s="121">
        <f t="shared" si="76"/>
        <v>3162.2776601683804</v>
      </c>
      <c r="N190" s="122">
        <f t="shared" si="77"/>
        <v>31.622776601683803</v>
      </c>
      <c r="O190" s="123">
        <f t="shared" si="78"/>
        <v>0.22811539979041007</v>
      </c>
      <c r="P190" s="123">
        <f t="shared" si="79"/>
        <v>0.22378875698094336</v>
      </c>
      <c r="Q190" s="123">
        <f t="shared" si="80"/>
        <v>5.623079958082014E-2</v>
      </c>
      <c r="R190" s="122">
        <f t="shared" si="81"/>
        <v>0.32587914255772871</v>
      </c>
      <c r="S190" s="122">
        <f t="shared" si="82"/>
        <v>0.31969822425849054</v>
      </c>
      <c r="T190" s="124">
        <f t="shared" si="83"/>
        <v>3.8203751021857266E-5</v>
      </c>
      <c r="U190" s="125">
        <f t="shared" si="84"/>
        <v>8.3299358201778981E-10</v>
      </c>
      <c r="V190" s="125">
        <f t="shared" si="85"/>
        <v>2.4656363236699157E-9</v>
      </c>
      <c r="W190" s="125">
        <f t="shared" si="92"/>
        <v>2.6655223218693701E-18</v>
      </c>
      <c r="X190" s="125">
        <f t="shared" si="93"/>
        <v>-9.0793583446976491</v>
      </c>
      <c r="Y190" s="125">
        <f t="shared" si="94"/>
        <v>-8.6080709805670867</v>
      </c>
      <c r="Z190" s="126">
        <f t="shared" si="95"/>
        <v>0.22211177958913331</v>
      </c>
      <c r="AA190" s="9">
        <f t="shared" si="86"/>
        <v>4.8746554780316149E-2</v>
      </c>
      <c r="AB190" s="22">
        <f t="shared" si="87"/>
        <v>1.545962759611252</v>
      </c>
      <c r="AC190" s="10">
        <f t="shared" si="88"/>
        <v>3.9340819962447687E-4</v>
      </c>
      <c r="AD190" s="10"/>
      <c r="AE190" s="17">
        <f t="shared" si="89"/>
        <v>2.4656363236699157E-9</v>
      </c>
      <c r="AF190" s="10"/>
      <c r="AG190" s="10"/>
      <c r="AI190" s="30">
        <f t="shared" si="90"/>
        <v>0.32587914255772871</v>
      </c>
      <c r="AJ190" s="31">
        <f t="shared" si="96"/>
        <v>0.10619721555416047</v>
      </c>
      <c r="AK190" s="31">
        <f t="shared" si="91"/>
        <v>0.31969822425849054</v>
      </c>
      <c r="AL190" s="31">
        <f t="shared" si="97"/>
        <v>0.1022069545940321</v>
      </c>
      <c r="AM190" s="31">
        <f t="shared" si="98"/>
        <v>0.10418298319858536</v>
      </c>
      <c r="AN190" s="31">
        <f t="shared" si="99"/>
        <v>-4.5679294870419023</v>
      </c>
      <c r="AO190" s="31">
        <f t="shared" si="100"/>
        <v>20.865979798586896</v>
      </c>
      <c r="AP190" s="31">
        <f t="shared" si="101"/>
        <v>-4.3990226066155582</v>
      </c>
      <c r="AQ190" s="31">
        <f t="shared" si="102"/>
        <v>19.351399893514742</v>
      </c>
      <c r="AR190" s="31">
        <f t="shared" si="103"/>
        <v>20.094425078923138</v>
      </c>
      <c r="AS190" s="32">
        <f t="shared" si="104"/>
        <v>6.1809182992381695E-3</v>
      </c>
      <c r="AT190" s="33">
        <f t="shared" si="105"/>
        <v>1.8966903652458317E-2</v>
      </c>
      <c r="AU190" s="34">
        <f t="shared" si="106"/>
        <v>-0.47128736413056238</v>
      </c>
      <c r="AV190" s="35">
        <f t="shared" si="107"/>
        <v>5.1907562873734846E-2</v>
      </c>
      <c r="AW190" s="36">
        <f t="shared" si="108"/>
        <v>3.8203751021857266E-5</v>
      </c>
      <c r="AX190" s="36">
        <f t="shared" si="109"/>
        <v>0.10619721555416047</v>
      </c>
      <c r="AY190" s="37">
        <f t="shared" si="110"/>
        <v>0.22211177958913331</v>
      </c>
      <c r="AZ190" s="37">
        <f t="shared" si="111"/>
        <v>20.865979798586896</v>
      </c>
      <c r="BA190" s="38">
        <f t="shared" si="112"/>
        <v>2.4238895291130078E-5</v>
      </c>
      <c r="BB190" s="39">
        <f t="shared" si="113"/>
        <v>-2.2989627518564017E-3</v>
      </c>
      <c r="BC190" s="21"/>
    </row>
    <row r="191" spans="12:55" x14ac:dyDescent="0.25">
      <c r="L191" s="120">
        <v>3.52</v>
      </c>
      <c r="M191" s="121">
        <f t="shared" si="76"/>
        <v>3311.3112148259115</v>
      </c>
      <c r="N191" s="122">
        <f t="shared" si="77"/>
        <v>33.113112148259113</v>
      </c>
      <c r="O191" s="123">
        <f t="shared" si="78"/>
        <v>0.2274755238429674</v>
      </c>
      <c r="P191" s="123">
        <f t="shared" si="79"/>
        <v>0.22316835677429203</v>
      </c>
      <c r="Q191" s="123">
        <f t="shared" si="80"/>
        <v>5.4951047685934826E-2</v>
      </c>
      <c r="R191" s="122">
        <f t="shared" si="81"/>
        <v>0.32496503406138205</v>
      </c>
      <c r="S191" s="122">
        <f t="shared" si="82"/>
        <v>0.31881193824898862</v>
      </c>
      <c r="T191" s="124">
        <f t="shared" si="83"/>
        <v>3.7860588076493535E-5</v>
      </c>
      <c r="U191" s="125">
        <f t="shared" si="84"/>
        <v>7.1721503684431368E-10</v>
      </c>
      <c r="V191" s="125">
        <f t="shared" si="85"/>
        <v>2.1312543572488627E-9</v>
      </c>
      <c r="W191" s="125">
        <f t="shared" si="92"/>
        <v>1.9995071996501584E-18</v>
      </c>
      <c r="X191" s="125">
        <f t="shared" si="93"/>
        <v>-9.1443506137695696</v>
      </c>
      <c r="Y191" s="125">
        <f t="shared" si="94"/>
        <v>-8.6713647157679645</v>
      </c>
      <c r="Z191" s="126">
        <f t="shared" si="95"/>
        <v>0.22371565970838475</v>
      </c>
      <c r="AA191" s="9">
        <f t="shared" si="86"/>
        <v>4.7444619047435896E-2</v>
      </c>
      <c r="AB191" s="22">
        <f t="shared" si="87"/>
        <v>1.5459698687823982</v>
      </c>
      <c r="AC191" s="10">
        <f t="shared" si="88"/>
        <v>3.6601421451731126E-4</v>
      </c>
      <c r="AD191" s="10"/>
      <c r="AE191" s="17">
        <f t="shared" si="89"/>
        <v>2.1312543572488627E-9</v>
      </c>
      <c r="AF191" s="10"/>
      <c r="AG191" s="10"/>
      <c r="AI191" s="30">
        <f t="shared" si="90"/>
        <v>0.32496503406138205</v>
      </c>
      <c r="AJ191" s="31">
        <f t="shared" si="96"/>
        <v>0.10560227336251519</v>
      </c>
      <c r="AK191" s="31">
        <f t="shared" si="91"/>
        <v>0.31881193824898862</v>
      </c>
      <c r="AL191" s="31">
        <f t="shared" si="97"/>
        <v>0.10164105197007693</v>
      </c>
      <c r="AM191" s="31">
        <f t="shared" si="98"/>
        <v>0.10360273237225782</v>
      </c>
      <c r="AN191" s="31">
        <f t="shared" si="99"/>
        <v>-4.6329217561138227</v>
      </c>
      <c r="AO191" s="31">
        <f t="shared" si="100"/>
        <v>21.463963998272789</v>
      </c>
      <c r="AP191" s="31">
        <f t="shared" si="101"/>
        <v>-4.462316341816436</v>
      </c>
      <c r="AQ191" s="31">
        <f t="shared" si="102"/>
        <v>19.912267134442018</v>
      </c>
      <c r="AR191" s="31">
        <f t="shared" si="103"/>
        <v>20.673562462663611</v>
      </c>
      <c r="AS191" s="32">
        <f t="shared" si="104"/>
        <v>6.1530958123934276E-3</v>
      </c>
      <c r="AT191" s="33">
        <f t="shared" si="105"/>
        <v>1.893463963027844E-2</v>
      </c>
      <c r="AU191" s="34">
        <f t="shared" si="106"/>
        <v>-0.47298589800160507</v>
      </c>
      <c r="AV191" s="35">
        <f t="shared" si="107"/>
        <v>5.1724383499620254E-2</v>
      </c>
      <c r="AW191" s="36">
        <f t="shared" si="108"/>
        <v>3.7860588076493535E-5</v>
      </c>
      <c r="AX191" s="36">
        <f t="shared" si="109"/>
        <v>0.10560227336251519</v>
      </c>
      <c r="AY191" s="37">
        <f t="shared" si="110"/>
        <v>0.22371565970838475</v>
      </c>
      <c r="AZ191" s="37">
        <f t="shared" si="111"/>
        <v>21.463963998272789</v>
      </c>
      <c r="BA191" s="38">
        <f t="shared" si="112"/>
        <v>2.412978749958207E-5</v>
      </c>
      <c r="BB191" s="39">
        <f t="shared" si="113"/>
        <v>-2.3072482829346588E-3</v>
      </c>
      <c r="BC191" s="21"/>
    </row>
    <row r="192" spans="12:55" x14ac:dyDescent="0.25">
      <c r="L192" s="120">
        <v>3.54</v>
      </c>
      <c r="M192" s="121">
        <f t="shared" si="76"/>
        <v>3467.3685045253224</v>
      </c>
      <c r="N192" s="122">
        <f t="shared" si="77"/>
        <v>34.673685045253222</v>
      </c>
      <c r="O192" s="123">
        <f t="shared" si="78"/>
        <v>0.22685020368868236</v>
      </c>
      <c r="P192" s="123">
        <f t="shared" si="79"/>
        <v>0.22256375023241803</v>
      </c>
      <c r="Q192" s="123">
        <f t="shared" si="80"/>
        <v>5.3700407377364708E-2</v>
      </c>
      <c r="R192" s="122">
        <f t="shared" si="81"/>
        <v>0.32407171955526054</v>
      </c>
      <c r="S192" s="122">
        <f t="shared" si="82"/>
        <v>0.31794821461774009</v>
      </c>
      <c r="T192" s="124">
        <f t="shared" si="83"/>
        <v>3.7497312719837354E-5</v>
      </c>
      <c r="U192" s="125">
        <f t="shared" si="84"/>
        <v>6.1752792468740948E-10</v>
      </c>
      <c r="V192" s="125">
        <f t="shared" si="85"/>
        <v>1.8421854981180272E-9</v>
      </c>
      <c r="W192" s="125">
        <f t="shared" si="92"/>
        <v>1.4997861721609689E-18</v>
      </c>
      <c r="X192" s="125">
        <f t="shared" si="93"/>
        <v>-9.2093433987752729</v>
      </c>
      <c r="Y192" s="125">
        <f t="shared" si="94"/>
        <v>-8.7346666408314029</v>
      </c>
      <c r="Z192" s="126">
        <f t="shared" si="95"/>
        <v>0.22531802453210334</v>
      </c>
      <c r="AA192" s="9">
        <f t="shared" si="86"/>
        <v>4.617745575458114E-2</v>
      </c>
      <c r="AB192" s="22">
        <f t="shared" si="87"/>
        <v>1.5459764851547115</v>
      </c>
      <c r="AC192" s="10">
        <f t="shared" si="88"/>
        <v>3.4051914612073309E-4</v>
      </c>
      <c r="AD192" s="10"/>
      <c r="AE192" s="17">
        <f t="shared" si="89"/>
        <v>1.8421854981180272E-9</v>
      </c>
      <c r="AF192" s="10"/>
      <c r="AG192" s="10"/>
      <c r="AI192" s="30">
        <f t="shared" si="90"/>
        <v>0.32407171955526054</v>
      </c>
      <c r="AJ192" s="31">
        <f t="shared" si="96"/>
        <v>0.10502247941550344</v>
      </c>
      <c r="AK192" s="31">
        <f t="shared" si="91"/>
        <v>0.31794821461774009</v>
      </c>
      <c r="AL192" s="31">
        <f t="shared" si="97"/>
        <v>0.10109106717860851</v>
      </c>
      <c r="AM192" s="31">
        <f t="shared" si="98"/>
        <v>0.10303802464069606</v>
      </c>
      <c r="AN192" s="31">
        <f t="shared" si="99"/>
        <v>-4.697914541119526</v>
      </c>
      <c r="AO192" s="31">
        <f t="shared" si="100"/>
        <v>22.070401035662286</v>
      </c>
      <c r="AP192" s="31">
        <f t="shared" si="101"/>
        <v>-4.5256182668798743</v>
      </c>
      <c r="AQ192" s="31">
        <f t="shared" si="102"/>
        <v>20.481220697516797</v>
      </c>
      <c r="AR192" s="31">
        <f t="shared" si="103"/>
        <v>21.260967863531111</v>
      </c>
      <c r="AS192" s="32">
        <f t="shared" si="104"/>
        <v>6.123504937520452E-3</v>
      </c>
      <c r="AT192" s="33">
        <f t="shared" si="105"/>
        <v>1.8895523947365839E-2</v>
      </c>
      <c r="AU192" s="34">
        <f t="shared" si="106"/>
        <v>-0.47467675794386999</v>
      </c>
      <c r="AV192" s="35">
        <f t="shared" si="107"/>
        <v>5.1542953432162822E-2</v>
      </c>
      <c r="AW192" s="36">
        <f t="shared" si="108"/>
        <v>3.7497312719837354E-5</v>
      </c>
      <c r="AX192" s="36">
        <f t="shared" si="109"/>
        <v>0.10502247941550344</v>
      </c>
      <c r="AY192" s="37">
        <f t="shared" si="110"/>
        <v>0.22531802453210334</v>
      </c>
      <c r="AZ192" s="37">
        <f t="shared" si="111"/>
        <v>22.070401035662286</v>
      </c>
      <c r="BA192" s="38">
        <f t="shared" si="112"/>
        <v>2.4013744853021379E-5</v>
      </c>
      <c r="BB192" s="39">
        <f t="shared" si="113"/>
        <v>-2.3154963802139998E-3</v>
      </c>
      <c r="BC192" s="21"/>
    </row>
    <row r="193" spans="12:55" x14ac:dyDescent="0.25">
      <c r="L193" s="120">
        <v>3.56</v>
      </c>
      <c r="M193" s="121">
        <f t="shared" si="76"/>
        <v>3630.7805477010188</v>
      </c>
      <c r="N193" s="122">
        <f t="shared" si="77"/>
        <v>36.307805477010191</v>
      </c>
      <c r="O193" s="123">
        <f t="shared" si="78"/>
        <v>0.22623910883834744</v>
      </c>
      <c r="P193" s="123">
        <f t="shared" si="79"/>
        <v>0.22197455550689021</v>
      </c>
      <c r="Q193" s="123">
        <f t="shared" si="80"/>
        <v>5.2478217676694833E-2</v>
      </c>
      <c r="R193" s="122">
        <f t="shared" si="81"/>
        <v>0.32319872691192492</v>
      </c>
      <c r="S193" s="122">
        <f t="shared" si="82"/>
        <v>0.31710650786698602</v>
      </c>
      <c r="T193" s="124">
        <f t="shared" si="83"/>
        <v>3.7115132891516191E-5</v>
      </c>
      <c r="U193" s="125">
        <f t="shared" si="84"/>
        <v>5.3169592853660851E-10</v>
      </c>
      <c r="V193" s="125">
        <f t="shared" si="85"/>
        <v>1.5922951401089377E-9</v>
      </c>
      <c r="W193" s="125">
        <f t="shared" si="92"/>
        <v>1.1248706875878461E-18</v>
      </c>
      <c r="X193" s="125">
        <f t="shared" si="93"/>
        <v>-9.2743366652845687</v>
      </c>
      <c r="Y193" s="125">
        <f t="shared" si="94"/>
        <v>-8.7979764304169645</v>
      </c>
      <c r="Z193" s="126">
        <f t="shared" si="95"/>
        <v>0.22691907336311898</v>
      </c>
      <c r="AA193" s="9">
        <f t="shared" si="86"/>
        <v>4.4944136190329956E-2</v>
      </c>
      <c r="AB193" s="22">
        <f t="shared" si="87"/>
        <v>1.5459826426771126</v>
      </c>
      <c r="AC193" s="10">
        <f t="shared" si="88"/>
        <v>3.1679217802799153E-4</v>
      </c>
      <c r="AD193" s="10"/>
      <c r="AE193" s="17">
        <f t="shared" si="89"/>
        <v>1.5922951401089377E-9</v>
      </c>
      <c r="AF193" s="10"/>
      <c r="AG193" s="10"/>
      <c r="AI193" s="30">
        <f t="shared" si="90"/>
        <v>0.32319872691192492</v>
      </c>
      <c r="AJ193" s="31">
        <f t="shared" si="96"/>
        <v>0.10445741707748903</v>
      </c>
      <c r="AK193" s="31">
        <f t="shared" si="91"/>
        <v>0.31710650786698602</v>
      </c>
      <c r="AL193" s="31">
        <f t="shared" si="97"/>
        <v>0.10055653733159486</v>
      </c>
      <c r="AM193" s="31">
        <f t="shared" si="98"/>
        <v>0.10248841963809618</v>
      </c>
      <c r="AN193" s="31">
        <f t="shared" si="99"/>
        <v>-4.7629078076288218</v>
      </c>
      <c r="AO193" s="31">
        <f t="shared" si="100"/>
        <v>22.685290783971588</v>
      </c>
      <c r="AP193" s="31">
        <f t="shared" si="101"/>
        <v>-4.588928056465436</v>
      </c>
      <c r="AQ193" s="31">
        <f t="shared" si="102"/>
        <v>21.058260707415645</v>
      </c>
      <c r="AR193" s="31">
        <f t="shared" si="103"/>
        <v>21.856641268786181</v>
      </c>
      <c r="AS193" s="32">
        <f t="shared" si="104"/>
        <v>6.0922190449388958E-3</v>
      </c>
      <c r="AT193" s="33">
        <f t="shared" si="105"/>
        <v>1.8849761888446701E-2</v>
      </c>
      <c r="AU193" s="34">
        <f t="shared" si="106"/>
        <v>-0.47636023486760415</v>
      </c>
      <c r="AV193" s="35">
        <f t="shared" si="107"/>
        <v>5.1363267483129242E-2</v>
      </c>
      <c r="AW193" s="36">
        <f t="shared" si="108"/>
        <v>3.7115132891516191E-5</v>
      </c>
      <c r="AX193" s="36">
        <f t="shared" si="109"/>
        <v>0.10445741707748903</v>
      </c>
      <c r="AY193" s="37">
        <f t="shared" si="110"/>
        <v>0.22691907336311898</v>
      </c>
      <c r="AZ193" s="37">
        <f t="shared" si="111"/>
        <v>22.685290783971588</v>
      </c>
      <c r="BA193" s="38">
        <f t="shared" si="112"/>
        <v>2.3891055078191749E-5</v>
      </c>
      <c r="BB193" s="39">
        <f t="shared" si="113"/>
        <v>-2.3237084627688006E-3</v>
      </c>
      <c r="BC193" s="21"/>
    </row>
    <row r="194" spans="12:55" x14ac:dyDescent="0.25">
      <c r="L194" s="120">
        <v>3.58</v>
      </c>
      <c r="M194" s="121">
        <f t="shared" si="76"/>
        <v>3801.8939632056172</v>
      </c>
      <c r="N194" s="122">
        <f t="shared" si="77"/>
        <v>38.018939632056174</v>
      </c>
      <c r="O194" s="123">
        <f t="shared" si="78"/>
        <v>0.22564191625163407</v>
      </c>
      <c r="P194" s="123">
        <f t="shared" si="79"/>
        <v>0.22140039891274726</v>
      </c>
      <c r="Q194" s="123">
        <f t="shared" si="80"/>
        <v>5.1283832503268165E-2</v>
      </c>
      <c r="R194" s="122">
        <f t="shared" si="81"/>
        <v>0.32234559464519158</v>
      </c>
      <c r="S194" s="122">
        <f t="shared" si="82"/>
        <v>0.31628628416106752</v>
      </c>
      <c r="T194" s="124">
        <f t="shared" si="83"/>
        <v>3.6715243543015734E-5</v>
      </c>
      <c r="U194" s="125">
        <f t="shared" si="84"/>
        <v>4.5779349662390964E-10</v>
      </c>
      <c r="V194" s="125">
        <f t="shared" si="85"/>
        <v>1.3762781897448883E-9</v>
      </c>
      <c r="W194" s="125">
        <f t="shared" si="92"/>
        <v>8.4361413149753828E-19</v>
      </c>
      <c r="X194" s="125">
        <f t="shared" si="93"/>
        <v>-9.3393303811687094</v>
      </c>
      <c r="Y194" s="125">
        <f t="shared" si="94"/>
        <v>-8.8612937724523295</v>
      </c>
      <c r="Z194" s="126">
        <f t="shared" si="95"/>
        <v>0.22851899927305727</v>
      </c>
      <c r="AA194" s="9">
        <f t="shared" si="86"/>
        <v>4.3743756447529002E-2</v>
      </c>
      <c r="AB194" s="22">
        <f t="shared" si="87"/>
        <v>1.5459883729797876</v>
      </c>
      <c r="AC194" s="10">
        <f t="shared" si="88"/>
        <v>2.9471142868170202E-4</v>
      </c>
      <c r="AD194" s="10"/>
      <c r="AE194" s="17">
        <f t="shared" si="89"/>
        <v>1.3762781897448883E-9</v>
      </c>
      <c r="AF194" s="10"/>
      <c r="AG194" s="10"/>
      <c r="AI194" s="30">
        <f t="shared" si="90"/>
        <v>0.32234559464519158</v>
      </c>
      <c r="AJ194" s="31">
        <f t="shared" si="96"/>
        <v>0.10390668238716216</v>
      </c>
      <c r="AK194" s="31">
        <f t="shared" si="91"/>
        <v>0.31628628416106752</v>
      </c>
      <c r="AL194" s="31">
        <f t="shared" si="97"/>
        <v>0.10003701354841556</v>
      </c>
      <c r="AM194" s="31">
        <f t="shared" si="98"/>
        <v>0.10195349034601735</v>
      </c>
      <c r="AN194" s="31">
        <f t="shared" si="99"/>
        <v>-4.8279015235129625</v>
      </c>
      <c r="AO194" s="31">
        <f t="shared" si="100"/>
        <v>23.308633120738786</v>
      </c>
      <c r="AP194" s="31">
        <f t="shared" si="101"/>
        <v>-4.652245398500801</v>
      </c>
      <c r="AQ194" s="31">
        <f t="shared" si="102"/>
        <v>21.643387247871878</v>
      </c>
      <c r="AR194" s="31">
        <f t="shared" si="103"/>
        <v>22.460582647178185</v>
      </c>
      <c r="AS194" s="32">
        <f t="shared" si="104"/>
        <v>6.0593104841240586E-3</v>
      </c>
      <c r="AT194" s="33">
        <f t="shared" si="105"/>
        <v>1.8797559466552011E-2</v>
      </c>
      <c r="AU194" s="34">
        <f t="shared" si="106"/>
        <v>-0.47803660871637987</v>
      </c>
      <c r="AV194" s="35">
        <f t="shared" si="107"/>
        <v>5.1185319418645417E-2</v>
      </c>
      <c r="AW194" s="36">
        <f t="shared" si="108"/>
        <v>3.6715243543015734E-5</v>
      </c>
      <c r="AX194" s="36">
        <f t="shared" si="109"/>
        <v>0.10390668238716216</v>
      </c>
      <c r="AY194" s="37">
        <f t="shared" si="110"/>
        <v>0.22851899927305727</v>
      </c>
      <c r="AZ194" s="37">
        <f t="shared" si="111"/>
        <v>23.308633120738786</v>
      </c>
      <c r="BA194" s="38">
        <f t="shared" si="112"/>
        <v>2.376200189852572E-5</v>
      </c>
      <c r="BB194" s="39">
        <f t="shared" si="113"/>
        <v>-2.3318858961774627E-3</v>
      </c>
      <c r="BC194" s="21"/>
    </row>
    <row r="195" spans="12:55" x14ac:dyDescent="0.25">
      <c r="L195" s="120">
        <v>3.6</v>
      </c>
      <c r="M195" s="121">
        <f t="shared" si="76"/>
        <v>3981.0717055349769</v>
      </c>
      <c r="N195" s="122">
        <f t="shared" si="77"/>
        <v>39.81071705534977</v>
      </c>
      <c r="O195" s="123">
        <f t="shared" si="78"/>
        <v>0.22505831017403952</v>
      </c>
      <c r="P195" s="123">
        <f t="shared" si="79"/>
        <v>0.22084091481223772</v>
      </c>
      <c r="Q195" s="123">
        <f t="shared" si="80"/>
        <v>5.0116620348079052E-2</v>
      </c>
      <c r="R195" s="122">
        <f t="shared" si="81"/>
        <v>0.32151187167719936</v>
      </c>
      <c r="S195" s="122">
        <f t="shared" si="82"/>
        <v>0.31548702116033961</v>
      </c>
      <c r="T195" s="124">
        <f t="shared" si="83"/>
        <v>3.6298823750505169E-5</v>
      </c>
      <c r="U195" s="125">
        <f t="shared" si="84"/>
        <v>3.9416266313351156E-10</v>
      </c>
      <c r="V195" s="125">
        <f t="shared" si="85"/>
        <v>1.1895470721772856E-9</v>
      </c>
      <c r="W195" s="125">
        <f t="shared" si="92"/>
        <v>6.326363581499137E-19</v>
      </c>
      <c r="X195" s="125">
        <f t="shared" si="93"/>
        <v>-9.4043245164417897</v>
      </c>
      <c r="Y195" s="125">
        <f t="shared" si="94"/>
        <v>-8.9246183675969899</v>
      </c>
      <c r="Z195" s="126">
        <f t="shared" si="95"/>
        <v>0.23011798923950921</v>
      </c>
      <c r="AA195" s="9">
        <f t="shared" si="86"/>
        <v>4.2575436760812324E-2</v>
      </c>
      <c r="AB195" s="22">
        <f t="shared" si="87"/>
        <v>1.5459937055306641</v>
      </c>
      <c r="AC195" s="10">
        <f t="shared" si="88"/>
        <v>2.7416334842205256E-4</v>
      </c>
      <c r="AD195" s="10"/>
      <c r="AE195" s="17">
        <f t="shared" si="89"/>
        <v>1.1895470721772856E-9</v>
      </c>
      <c r="AF195" s="10"/>
      <c r="AG195" s="10"/>
      <c r="AI195" s="30">
        <f t="shared" si="90"/>
        <v>0.32151187167719936</v>
      </c>
      <c r="AJ195" s="31">
        <f t="shared" si="96"/>
        <v>0.10336988362937591</v>
      </c>
      <c r="AK195" s="31">
        <f t="shared" si="91"/>
        <v>0.31548702116033961</v>
      </c>
      <c r="AL195" s="31">
        <f t="shared" si="97"/>
        <v>9.9532060520624577E-2</v>
      </c>
      <c r="AM195" s="31">
        <f t="shared" si="98"/>
        <v>0.10143282266312499</v>
      </c>
      <c r="AN195" s="31">
        <f t="shared" si="99"/>
        <v>-4.8928956587860428</v>
      </c>
      <c r="AO195" s="31">
        <f t="shared" si="100"/>
        <v>23.940427927767303</v>
      </c>
      <c r="AP195" s="31">
        <f t="shared" si="101"/>
        <v>-4.7155699936454614</v>
      </c>
      <c r="AQ195" s="31">
        <f t="shared" si="102"/>
        <v>22.236600364969455</v>
      </c>
      <c r="AR195" s="31">
        <f t="shared" si="103"/>
        <v>23.072791950609606</v>
      </c>
      <c r="AS195" s="32">
        <f t="shared" si="104"/>
        <v>6.0248505168597477E-3</v>
      </c>
      <c r="AT195" s="33">
        <f t="shared" si="105"/>
        <v>1.8739123023453232E-2</v>
      </c>
      <c r="AU195" s="34">
        <f t="shared" si="106"/>
        <v>-0.47970614884479978</v>
      </c>
      <c r="AV195" s="35">
        <f t="shared" si="107"/>
        <v>5.1009102036634196E-2</v>
      </c>
      <c r="AW195" s="36">
        <f t="shared" si="108"/>
        <v>3.6298823750505169E-5</v>
      </c>
      <c r="AX195" s="36">
        <f t="shared" si="109"/>
        <v>0.10336988362937591</v>
      </c>
      <c r="AY195" s="37">
        <f t="shared" si="110"/>
        <v>0.23011798923950921</v>
      </c>
      <c r="AZ195" s="37">
        <f t="shared" si="111"/>
        <v>23.940427927767303</v>
      </c>
      <c r="BA195" s="38">
        <f t="shared" si="112"/>
        <v>2.3626864771999012E-5</v>
      </c>
      <c r="BB195" s="39">
        <f t="shared" si="113"/>
        <v>-2.3400299943648769E-3</v>
      </c>
      <c r="BC195" s="21"/>
    </row>
    <row r="196" spans="12:55" x14ac:dyDescent="0.25">
      <c r="L196" s="120">
        <v>3.62</v>
      </c>
      <c r="M196" s="121">
        <f t="shared" si="76"/>
        <v>4168.6938347033583</v>
      </c>
      <c r="N196" s="122">
        <f t="shared" si="77"/>
        <v>41.686938347033582</v>
      </c>
      <c r="O196" s="123">
        <f t="shared" si="78"/>
        <v>0.22448798197697353</v>
      </c>
      <c r="P196" s="123">
        <f t="shared" si="79"/>
        <v>0.22029574549671849</v>
      </c>
      <c r="Q196" s="123">
        <f t="shared" si="80"/>
        <v>4.8975963953947085E-2</v>
      </c>
      <c r="R196" s="122">
        <f t="shared" si="81"/>
        <v>0.32069711710996224</v>
      </c>
      <c r="S196" s="122">
        <f t="shared" si="82"/>
        <v>0.31470820785245501</v>
      </c>
      <c r="T196" s="124">
        <f t="shared" si="83"/>
        <v>3.5867034094655736E-5</v>
      </c>
      <c r="U196" s="125">
        <f t="shared" si="84"/>
        <v>3.3937586736145073E-10</v>
      </c>
      <c r="V196" s="125">
        <f t="shared" si="85"/>
        <v>1.0281348283648267E-9</v>
      </c>
      <c r="W196" s="125">
        <f t="shared" si="92"/>
        <v>4.7438890636245007E-19</v>
      </c>
      <c r="X196" s="125">
        <f t="shared" si="93"/>
        <v>-9.4693190431155188</v>
      </c>
      <c r="Y196" s="125">
        <f t="shared" si="94"/>
        <v>-8.987949928750032</v>
      </c>
      <c r="Z196" s="126">
        <f t="shared" si="95"/>
        <v>0.23171622426501309</v>
      </c>
      <c r="AA196" s="9">
        <f t="shared" si="86"/>
        <v>4.1438320861818187E-2</v>
      </c>
      <c r="AB196" s="22">
        <f t="shared" si="87"/>
        <v>1.5459986677815083</v>
      </c>
      <c r="AC196" s="10">
        <f t="shared" si="88"/>
        <v>2.5504215652371128E-4</v>
      </c>
      <c r="AD196" s="10"/>
      <c r="AE196" s="17">
        <f t="shared" si="89"/>
        <v>1.0281348283648267E-9</v>
      </c>
      <c r="AF196" s="10"/>
      <c r="AG196" s="10"/>
      <c r="AI196" s="30">
        <f t="shared" si="90"/>
        <v>0.32069711710996224</v>
      </c>
      <c r="AJ196" s="31">
        <f t="shared" si="96"/>
        <v>0.10284664092264083</v>
      </c>
      <c r="AK196" s="31">
        <f t="shared" si="91"/>
        <v>0.31470820785245501</v>
      </c>
      <c r="AL196" s="31">
        <f t="shared" si="97"/>
        <v>9.904125608970403E-2</v>
      </c>
      <c r="AM196" s="31">
        <f t="shared" si="98"/>
        <v>0.10092601498912511</v>
      </c>
      <c r="AN196" s="31">
        <f t="shared" si="99"/>
        <v>-4.9578901854597719</v>
      </c>
      <c r="AO196" s="31">
        <f t="shared" si="100"/>
        <v>24.58067509107833</v>
      </c>
      <c r="AP196" s="31">
        <f t="shared" si="101"/>
        <v>-4.7789015547985034</v>
      </c>
      <c r="AQ196" s="31">
        <f t="shared" si="102"/>
        <v>22.837900070455554</v>
      </c>
      <c r="AR196" s="31">
        <f t="shared" si="103"/>
        <v>23.693269115813944</v>
      </c>
      <c r="AS196" s="32">
        <f t="shared" si="104"/>
        <v>5.9889092575072245E-3</v>
      </c>
      <c r="AT196" s="33">
        <f t="shared" si="105"/>
        <v>1.8674658854054237E-2</v>
      </c>
      <c r="AU196" s="34">
        <f t="shared" si="106"/>
        <v>-0.48136911436548679</v>
      </c>
      <c r="AV196" s="35">
        <f t="shared" si="107"/>
        <v>5.0834607237724948E-2</v>
      </c>
      <c r="AW196" s="36">
        <f t="shared" si="108"/>
        <v>3.5867034094655736E-5</v>
      </c>
      <c r="AX196" s="36">
        <f t="shared" si="109"/>
        <v>0.10284664092264083</v>
      </c>
      <c r="AY196" s="37">
        <f t="shared" si="110"/>
        <v>0.23171622426501309</v>
      </c>
      <c r="AZ196" s="37">
        <f t="shared" si="111"/>
        <v>24.58067509107833</v>
      </c>
      <c r="BA196" s="38">
        <f t="shared" si="112"/>
        <v>2.3485918656891077E-5</v>
      </c>
      <c r="BB196" s="39">
        <f t="shared" si="113"/>
        <v>-2.3481420212950574E-3</v>
      </c>
      <c r="BC196" s="21"/>
    </row>
    <row r="197" spans="12:55" x14ac:dyDescent="0.25">
      <c r="L197" s="120">
        <v>3.64</v>
      </c>
      <c r="M197" s="121">
        <f t="shared" si="76"/>
        <v>4365.1583224016631</v>
      </c>
      <c r="N197" s="122">
        <f t="shared" si="77"/>
        <v>43.651583224016633</v>
      </c>
      <c r="O197" s="123">
        <f t="shared" si="78"/>
        <v>0.2239306300009638</v>
      </c>
      <c r="P197" s="123">
        <f t="shared" si="79"/>
        <v>0.21976454106698912</v>
      </c>
      <c r="Q197" s="123">
        <f t="shared" si="80"/>
        <v>4.7861260001927593E-2</v>
      </c>
      <c r="R197" s="122">
        <f t="shared" si="81"/>
        <v>0.31990090000137689</v>
      </c>
      <c r="S197" s="122">
        <f t="shared" si="82"/>
        <v>0.31394934438141303</v>
      </c>
      <c r="T197" s="124">
        <f t="shared" si="83"/>
        <v>3.5421014297523348E-5</v>
      </c>
      <c r="U197" s="125">
        <f t="shared" si="84"/>
        <v>2.9220393823392298E-10</v>
      </c>
      <c r="V197" s="125">
        <f t="shared" si="85"/>
        <v>8.886112750533458E-10</v>
      </c>
      <c r="W197" s="125">
        <f t="shared" si="92"/>
        <v>3.5570171141203651E-19</v>
      </c>
      <c r="X197" s="125">
        <f t="shared" si="93"/>
        <v>-9.5343139350761383</v>
      </c>
      <c r="Y197" s="125">
        <f t="shared" si="94"/>
        <v>-9.0512881805590393</v>
      </c>
      <c r="Z197" s="126">
        <f t="shared" si="95"/>
        <v>0.23331387952681285</v>
      </c>
      <c r="AA197" s="9">
        <f t="shared" si="86"/>
        <v>4.0331575351623739E-2</v>
      </c>
      <c r="AB197" s="22">
        <f t="shared" si="87"/>
        <v>1.5460032853043133</v>
      </c>
      <c r="AC197" s="10">
        <f t="shared" si="88"/>
        <v>2.3724931564946862E-4</v>
      </c>
      <c r="AD197" s="10"/>
      <c r="AE197" s="17">
        <f t="shared" si="89"/>
        <v>8.886112750533458E-10</v>
      </c>
      <c r="AF197" s="10"/>
      <c r="AG197" s="10"/>
      <c r="AI197" s="30">
        <f t="shared" si="90"/>
        <v>0.31990090000137689</v>
      </c>
      <c r="AJ197" s="31">
        <f t="shared" si="96"/>
        <v>0.10233658582169093</v>
      </c>
      <c r="AK197" s="31">
        <f t="shared" si="91"/>
        <v>0.31394934438141303</v>
      </c>
      <c r="AL197" s="31">
        <f t="shared" si="97"/>
        <v>9.8564190837519078E-2</v>
      </c>
      <c r="AM197" s="31">
        <f t="shared" si="98"/>
        <v>0.10043267782245624</v>
      </c>
      <c r="AN197" s="31">
        <f t="shared" si="99"/>
        <v>-5.0228850774203915</v>
      </c>
      <c r="AO197" s="31">
        <f t="shared" si="100"/>
        <v>25.229374500972451</v>
      </c>
      <c r="AP197" s="31">
        <f t="shared" si="101"/>
        <v>-4.8422398066075107</v>
      </c>
      <c r="AQ197" s="31">
        <f t="shared" si="102"/>
        <v>23.447286344694344</v>
      </c>
      <c r="AR197" s="31">
        <f t="shared" si="103"/>
        <v>24.322014065899868</v>
      </c>
      <c r="AS197" s="32">
        <f t="shared" si="104"/>
        <v>5.9515556199638553E-3</v>
      </c>
      <c r="AT197" s="33">
        <f t="shared" si="105"/>
        <v>1.860437285402523E-2</v>
      </c>
      <c r="AU197" s="34">
        <f t="shared" si="106"/>
        <v>-0.48302575451709906</v>
      </c>
      <c r="AV197" s="35">
        <f t="shared" si="107"/>
        <v>5.0661826095328981E-2</v>
      </c>
      <c r="AW197" s="36">
        <f t="shared" si="108"/>
        <v>3.5421014297523348E-5</v>
      </c>
      <c r="AX197" s="36">
        <f t="shared" si="109"/>
        <v>0.10233658582169093</v>
      </c>
      <c r="AY197" s="37">
        <f t="shared" si="110"/>
        <v>0.23331387952681285</v>
      </c>
      <c r="AZ197" s="37">
        <f t="shared" si="111"/>
        <v>25.229374500972451</v>
      </c>
      <c r="BA197" s="38">
        <f t="shared" si="112"/>
        <v>2.3339433803779826E-5</v>
      </c>
      <c r="BB197" s="39">
        <f t="shared" si="113"/>
        <v>-2.3562231927663369E-3</v>
      </c>
      <c r="BC197" s="21"/>
    </row>
    <row r="198" spans="12:55" x14ac:dyDescent="0.25">
      <c r="L198" s="120">
        <v>3.66</v>
      </c>
      <c r="M198" s="121">
        <f t="shared" si="76"/>
        <v>4570.8818961487532</v>
      </c>
      <c r="N198" s="122">
        <f t="shared" si="77"/>
        <v>45.70881896148753</v>
      </c>
      <c r="O198" s="123">
        <f t="shared" si="78"/>
        <v>0.22338595940195491</v>
      </c>
      <c r="P198" s="123">
        <f t="shared" si="79"/>
        <v>0.2192469593123238</v>
      </c>
      <c r="Q198" s="123">
        <f t="shared" si="80"/>
        <v>4.6771918803909802E-2</v>
      </c>
      <c r="R198" s="122">
        <f t="shared" si="81"/>
        <v>0.31912279914564989</v>
      </c>
      <c r="S198" s="122">
        <f t="shared" si="82"/>
        <v>0.31320994187474832</v>
      </c>
      <c r="T198" s="124">
        <f t="shared" si="83"/>
        <v>3.496188110605359E-5</v>
      </c>
      <c r="U198" s="125">
        <f t="shared" si="84"/>
        <v>2.5158852678945347E-10</v>
      </c>
      <c r="V198" s="125">
        <f t="shared" si="85"/>
        <v>7.6801047074455038E-10</v>
      </c>
      <c r="W198" s="125">
        <f t="shared" si="92"/>
        <v>2.6669162419836126E-19</v>
      </c>
      <c r="X198" s="125">
        <f t="shared" si="93"/>
        <v>-9.5993091679391807</v>
      </c>
      <c r="Y198" s="125">
        <f t="shared" si="94"/>
        <v>-9.1146328589325751</v>
      </c>
      <c r="Z198" s="126">
        <f t="shared" si="95"/>
        <v>0.23491112451226656</v>
      </c>
      <c r="AA198" s="9">
        <f t="shared" si="86"/>
        <v>3.9254389089942644E-2</v>
      </c>
      <c r="AB198" s="22">
        <f t="shared" si="87"/>
        <v>1.5460075819186065</v>
      </c>
      <c r="AC198" s="10">
        <f t="shared" si="88"/>
        <v>2.2069304129067774E-4</v>
      </c>
      <c r="AD198" s="10"/>
      <c r="AE198" s="17">
        <f t="shared" si="89"/>
        <v>7.6801047074455038E-10</v>
      </c>
      <c r="AF198" s="10"/>
      <c r="AG198" s="10"/>
      <c r="AI198" s="30">
        <f t="shared" si="90"/>
        <v>0.31912279914564989</v>
      </c>
      <c r="AJ198" s="31">
        <f t="shared" si="96"/>
        <v>0.1018393609345548</v>
      </c>
      <c r="AK198" s="31">
        <f t="shared" si="91"/>
        <v>0.31320994187474832</v>
      </c>
      <c r="AL198" s="31">
        <f t="shared" si="97"/>
        <v>9.8100467689183221E-2</v>
      </c>
      <c r="AM198" s="31">
        <f t="shared" si="98"/>
        <v>9.9952433371315985E-2</v>
      </c>
      <c r="AN198" s="31">
        <f t="shared" si="99"/>
        <v>-5.0878803102834338</v>
      </c>
      <c r="AO198" s="31">
        <f t="shared" si="100"/>
        <v>25.886526051769849</v>
      </c>
      <c r="AP198" s="31">
        <f t="shared" si="101"/>
        <v>-4.9055844849810466</v>
      </c>
      <c r="AQ198" s="31">
        <f t="shared" si="102"/>
        <v>24.06475913928676</v>
      </c>
      <c r="AR198" s="31">
        <f t="shared" si="103"/>
        <v>24.959026711566967</v>
      </c>
      <c r="AS198" s="32">
        <f t="shared" si="104"/>
        <v>5.9128572709015725E-3</v>
      </c>
      <c r="AT198" s="33">
        <f t="shared" si="105"/>
        <v>1.8528470189943722E-2</v>
      </c>
      <c r="AU198" s="34">
        <f t="shared" si="106"/>
        <v>-0.48467630900660552</v>
      </c>
      <c r="AV198" s="35">
        <f t="shared" si="107"/>
        <v>5.0490748920284836E-2</v>
      </c>
      <c r="AW198" s="36">
        <f t="shared" si="108"/>
        <v>3.496188110605359E-5</v>
      </c>
      <c r="AX198" s="36">
        <f t="shared" si="109"/>
        <v>0.1018393609345548</v>
      </c>
      <c r="AY198" s="37">
        <f t="shared" si="110"/>
        <v>0.23491112451226656</v>
      </c>
      <c r="AZ198" s="37">
        <f t="shared" si="111"/>
        <v>25.886526051769849</v>
      </c>
      <c r="BA198" s="38">
        <f t="shared" si="112"/>
        <v>2.3187675572163031E-5</v>
      </c>
      <c r="BB198" s="39">
        <f t="shared" si="113"/>
        <v>-2.3642746780810023E-3</v>
      </c>
      <c r="BC198" s="21"/>
    </row>
    <row r="199" spans="12:55" x14ac:dyDescent="0.25">
      <c r="L199" s="120">
        <v>3.68</v>
      </c>
      <c r="M199" s="121">
        <f t="shared" si="76"/>
        <v>4786.3009232263848</v>
      </c>
      <c r="N199" s="122">
        <f t="shared" si="77"/>
        <v>47.863009232263849</v>
      </c>
      <c r="O199" s="123">
        <f t="shared" si="78"/>
        <v>0.22285368200067207</v>
      </c>
      <c r="P199" s="123">
        <f t="shared" si="79"/>
        <v>0.21874266558844702</v>
      </c>
      <c r="Q199" s="123">
        <f t="shared" si="80"/>
        <v>4.5707364001344106E-2</v>
      </c>
      <c r="R199" s="122">
        <f t="shared" si="81"/>
        <v>0.31836240285810297</v>
      </c>
      <c r="S199" s="122">
        <f t="shared" si="82"/>
        <v>0.31248952226921006</v>
      </c>
      <c r="T199" s="124">
        <f t="shared" si="83"/>
        <v>3.4490726411395055E-5</v>
      </c>
      <c r="U199" s="125">
        <f t="shared" si="84"/>
        <v>2.1661836874470014E-10</v>
      </c>
      <c r="V199" s="125">
        <f t="shared" si="85"/>
        <v>6.6376796635213136E-10</v>
      </c>
      <c r="W199" s="125">
        <f t="shared" si="92"/>
        <v>1.9994276264048763E-19</v>
      </c>
      <c r="X199" s="125">
        <f t="shared" si="93"/>
        <v>-9.6643047189654609</v>
      </c>
      <c r="Y199" s="125">
        <f t="shared" si="94"/>
        <v>-9.1779837106080393</v>
      </c>
      <c r="Z199" s="126">
        <f t="shared" si="95"/>
        <v>0.23650812316977937</v>
      </c>
      <c r="AA199" s="9">
        <f t="shared" si="86"/>
        <v>3.820597260063608E-2</v>
      </c>
      <c r="AB199" s="22">
        <f t="shared" si="87"/>
        <v>1.5460115798102723</v>
      </c>
      <c r="AC199" s="10">
        <f t="shared" si="88"/>
        <v>2.0528784390573334E-4</v>
      </c>
      <c r="AD199" s="10"/>
      <c r="AE199" s="17">
        <f t="shared" si="89"/>
        <v>6.6376796635213136E-10</v>
      </c>
      <c r="AF199" s="10"/>
      <c r="AG199" s="10"/>
      <c r="AI199" s="30">
        <f t="shared" si="90"/>
        <v>0.31836240285810297</v>
      </c>
      <c r="AJ199" s="31">
        <f t="shared" si="96"/>
        <v>0.10135461955358505</v>
      </c>
      <c r="AK199" s="31">
        <f t="shared" si="91"/>
        <v>0.31248952226921006</v>
      </c>
      <c r="AL199" s="31">
        <f t="shared" si="97"/>
        <v>9.7649701528039132E-2</v>
      </c>
      <c r="AM199" s="31">
        <f t="shared" si="98"/>
        <v>9.9484915177606395E-2</v>
      </c>
      <c r="AN199" s="31">
        <f t="shared" si="99"/>
        <v>-5.1528758613097141</v>
      </c>
      <c r="AO199" s="31">
        <f t="shared" si="100"/>
        <v>26.552129642068326</v>
      </c>
      <c r="AP199" s="31">
        <f t="shared" si="101"/>
        <v>-4.9689353366565108</v>
      </c>
      <c r="AQ199" s="31">
        <f t="shared" si="102"/>
        <v>24.690318379873752</v>
      </c>
      <c r="AR199" s="31">
        <f t="shared" si="103"/>
        <v>25.604306952666192</v>
      </c>
      <c r="AS199" s="32">
        <f t="shared" si="104"/>
        <v>5.8728805888929037E-3</v>
      </c>
      <c r="AT199" s="33">
        <f t="shared" si="105"/>
        <v>1.8447154991195678E-2</v>
      </c>
      <c r="AU199" s="34">
        <f t="shared" si="106"/>
        <v>-0.48632100835742165</v>
      </c>
      <c r="AV199" s="35">
        <f t="shared" si="107"/>
        <v>5.0321365323162233E-2</v>
      </c>
      <c r="AW199" s="36">
        <f t="shared" si="108"/>
        <v>3.4490726411395055E-5</v>
      </c>
      <c r="AX199" s="36">
        <f t="shared" si="109"/>
        <v>0.10135461955358505</v>
      </c>
      <c r="AY199" s="37">
        <f t="shared" si="110"/>
        <v>0.23650812316977937</v>
      </c>
      <c r="AZ199" s="37">
        <f t="shared" si="111"/>
        <v>26.552129642068326</v>
      </c>
      <c r="BA199" s="38">
        <f t="shared" si="112"/>
        <v>2.3030904270168251E-5</v>
      </c>
      <c r="BB199" s="39">
        <f t="shared" si="113"/>
        <v>-2.3722976017435202E-3</v>
      </c>
      <c r="BC199" s="21"/>
    </row>
    <row r="200" spans="12:55" x14ac:dyDescent="0.25">
      <c r="L200" s="120">
        <v>3.7</v>
      </c>
      <c r="M200" s="121">
        <f t="shared" si="76"/>
        <v>5011.8723362727324</v>
      </c>
      <c r="N200" s="122">
        <f t="shared" si="77"/>
        <v>50.118723362727323</v>
      </c>
      <c r="O200" s="123">
        <f t="shared" si="78"/>
        <v>0.2223335161350182</v>
      </c>
      <c r="P200" s="123">
        <f t="shared" si="79"/>
        <v>0.21825133269467983</v>
      </c>
      <c r="Q200" s="123">
        <f t="shared" si="80"/>
        <v>4.466703227003635E-2</v>
      </c>
      <c r="R200" s="122">
        <f t="shared" si="81"/>
        <v>0.31761930876431171</v>
      </c>
      <c r="S200" s="122">
        <f t="shared" si="82"/>
        <v>0.31178761813525691</v>
      </c>
      <c r="T200" s="124">
        <f t="shared" si="83"/>
        <v>3.4008615593005672E-5</v>
      </c>
      <c r="U200" s="125">
        <f t="shared" si="84"/>
        <v>1.8650884519823906E-10</v>
      </c>
      <c r="V200" s="125">
        <f t="shared" si="85"/>
        <v>5.7366652361629969E-10</v>
      </c>
      <c r="W200" s="125">
        <f t="shared" si="92"/>
        <v>1.4989106795806247E-19</v>
      </c>
      <c r="X200" s="125">
        <f t="shared" si="93"/>
        <v>-9.7293005669132278</v>
      </c>
      <c r="Y200" s="125">
        <f t="shared" si="94"/>
        <v>-9.2413404926884297</v>
      </c>
      <c r="Z200" s="126">
        <f t="shared" si="95"/>
        <v>0.23810503403747041</v>
      </c>
      <c r="AA200" s="9">
        <f t="shared" si="86"/>
        <v>3.7185557493098695E-2</v>
      </c>
      <c r="AB200" s="22">
        <f t="shared" si="87"/>
        <v>1.5460152996424352</v>
      </c>
      <c r="AC200" s="10">
        <f t="shared" si="88"/>
        <v>1.9095410164836292E-4</v>
      </c>
      <c r="AD200" s="10"/>
      <c r="AE200" s="17">
        <f t="shared" si="89"/>
        <v>5.7366652361629969E-10</v>
      </c>
      <c r="AF200" s="10"/>
      <c r="AG200" s="10"/>
      <c r="AI200" s="30">
        <f t="shared" si="90"/>
        <v>0.31761930876431171</v>
      </c>
      <c r="AJ200" s="31">
        <f t="shared" si="96"/>
        <v>0.10088202529991919</v>
      </c>
      <c r="AK200" s="31">
        <f t="shared" si="91"/>
        <v>0.31178761813525691</v>
      </c>
      <c r="AL200" s="31">
        <f t="shared" si="97"/>
        <v>9.721151882245678E-2</v>
      </c>
      <c r="AM200" s="31">
        <f t="shared" si="98"/>
        <v>9.9029767753391479E-2</v>
      </c>
      <c r="AN200" s="31">
        <f t="shared" si="99"/>
        <v>-5.2178717092574809</v>
      </c>
      <c r="AO200" s="31">
        <f t="shared" si="100"/>
        <v>27.226185174269585</v>
      </c>
      <c r="AP200" s="31">
        <f t="shared" si="101"/>
        <v>-5.0322921187369012</v>
      </c>
      <c r="AQ200" s="31">
        <f t="shared" si="102"/>
        <v>25.323963968301531</v>
      </c>
      <c r="AR200" s="31">
        <f t="shared" si="103"/>
        <v>26.257854679076665</v>
      </c>
      <c r="AS200" s="32">
        <f t="shared" si="104"/>
        <v>5.8316906290548087E-3</v>
      </c>
      <c r="AT200" s="33">
        <f t="shared" si="105"/>
        <v>1.83606300628977E-2</v>
      </c>
      <c r="AU200" s="34">
        <f t="shared" si="106"/>
        <v>-0.48796007422479803</v>
      </c>
      <c r="AV200" s="35">
        <f t="shared" si="107"/>
        <v>5.0153664271018708E-2</v>
      </c>
      <c r="AW200" s="36">
        <f t="shared" si="108"/>
        <v>3.4008615593005672E-5</v>
      </c>
      <c r="AX200" s="36">
        <f t="shared" si="109"/>
        <v>0.10088202529991919</v>
      </c>
      <c r="AY200" s="37">
        <f t="shared" si="110"/>
        <v>0.23810503403747041</v>
      </c>
      <c r="AZ200" s="37">
        <f t="shared" si="111"/>
        <v>27.226185174269585</v>
      </c>
      <c r="BA200" s="38">
        <f t="shared" si="112"/>
        <v>2.286937501590121E-5</v>
      </c>
      <c r="BB200" s="39">
        <f t="shared" si="113"/>
        <v>-2.3802930449990148E-3</v>
      </c>
      <c r="BC200" s="21"/>
    </row>
    <row r="201" spans="12:55" x14ac:dyDescent="0.25">
      <c r="L201" s="120">
        <v>3.72</v>
      </c>
      <c r="M201" s="121">
        <f t="shared" si="76"/>
        <v>5248.0746024977352</v>
      </c>
      <c r="N201" s="122">
        <f t="shared" si="77"/>
        <v>52.48074602497735</v>
      </c>
      <c r="O201" s="123">
        <f t="shared" si="78"/>
        <v>0.22182518651546984</v>
      </c>
      <c r="P201" s="123">
        <f t="shared" si="79"/>
        <v>0.21777264075047442</v>
      </c>
      <c r="Q201" s="123">
        <f t="shared" si="80"/>
        <v>4.3650373030939701E-2</v>
      </c>
      <c r="R201" s="122">
        <f t="shared" si="81"/>
        <v>0.31689312359352839</v>
      </c>
      <c r="S201" s="122">
        <f t="shared" si="82"/>
        <v>0.31110377250067778</v>
      </c>
      <c r="T201" s="124">
        <f t="shared" si="83"/>
        <v>3.3516586076290603E-5</v>
      </c>
      <c r="U201" s="125">
        <f t="shared" si="84"/>
        <v>1.6058438323148032E-10</v>
      </c>
      <c r="V201" s="125">
        <f t="shared" si="85"/>
        <v>4.9578916078839689E-10</v>
      </c>
      <c r="W201" s="125">
        <f t="shared" si="92"/>
        <v>1.1236224289698193E-19</v>
      </c>
      <c r="X201" s="125">
        <f t="shared" si="93"/>
        <v>-9.7942966919724643</v>
      </c>
      <c r="Y201" s="125">
        <f t="shared" si="94"/>
        <v>-9.3047029722459804</v>
      </c>
      <c r="Z201" s="126">
        <f t="shared" si="95"/>
        <v>0.2397020103956149</v>
      </c>
      <c r="AA201" s="9">
        <f t="shared" si="86"/>
        <v>3.619239589910464E-2</v>
      </c>
      <c r="AB201" s="22">
        <f t="shared" si="87"/>
        <v>1.5460187606589311</v>
      </c>
      <c r="AC201" s="10">
        <f t="shared" si="88"/>
        <v>1.7761766166220973E-4</v>
      </c>
      <c r="AD201" s="10"/>
      <c r="AE201" s="17">
        <f t="shared" si="89"/>
        <v>4.9578916078839689E-10</v>
      </c>
      <c r="AF201" s="10"/>
      <c r="AG201" s="10"/>
      <c r="AI201" s="30">
        <f t="shared" si="90"/>
        <v>0.31689312359352839</v>
      </c>
      <c r="AJ201" s="31">
        <f t="shared" si="96"/>
        <v>0.10042125178086327</v>
      </c>
      <c r="AK201" s="31">
        <f t="shared" si="91"/>
        <v>0.31110377250067778</v>
      </c>
      <c r="AL201" s="31">
        <f t="shared" si="97"/>
        <v>9.6785557264153471E-2</v>
      </c>
      <c r="AM201" s="31">
        <f t="shared" si="98"/>
        <v>9.8586646229470221E-2</v>
      </c>
      <c r="AN201" s="31">
        <f t="shared" si="99"/>
        <v>-5.2828678343167175</v>
      </c>
      <c r="AO201" s="31">
        <f t="shared" si="100"/>
        <v>27.908692554858206</v>
      </c>
      <c r="AP201" s="31">
        <f t="shared" si="101"/>
        <v>-5.0956545982944519</v>
      </c>
      <c r="AQ201" s="31">
        <f t="shared" si="102"/>
        <v>25.96569578511939</v>
      </c>
      <c r="AR201" s="31">
        <f t="shared" si="103"/>
        <v>26.919669772117835</v>
      </c>
      <c r="AS201" s="32">
        <f t="shared" si="104"/>
        <v>5.7893510928506142E-3</v>
      </c>
      <c r="AT201" s="33">
        <f t="shared" si="105"/>
        <v>1.8269096619074901E-2</v>
      </c>
      <c r="AU201" s="34">
        <f t="shared" si="106"/>
        <v>-0.48959371972648391</v>
      </c>
      <c r="AV201" s="35">
        <f t="shared" si="107"/>
        <v>4.9987634143017275E-2</v>
      </c>
      <c r="AW201" s="36">
        <f t="shared" si="108"/>
        <v>3.3516586076290603E-5</v>
      </c>
      <c r="AX201" s="36">
        <f t="shared" si="109"/>
        <v>0.10042125178086327</v>
      </c>
      <c r="AY201" s="37">
        <f t="shared" si="110"/>
        <v>0.2397020103956149</v>
      </c>
      <c r="AZ201" s="37">
        <f t="shared" si="111"/>
        <v>27.908692554858206</v>
      </c>
      <c r="BA201" s="38">
        <f t="shared" si="112"/>
        <v>2.2703337619022016E-5</v>
      </c>
      <c r="BB201" s="39">
        <f t="shared" si="113"/>
        <v>-2.388262047446263E-3</v>
      </c>
      <c r="BC201" s="21"/>
    </row>
    <row r="202" spans="12:55" x14ac:dyDescent="0.25">
      <c r="L202" s="120">
        <v>3.74</v>
      </c>
      <c r="M202" s="121">
        <f t="shared" si="76"/>
        <v>5495.4087385762541</v>
      </c>
      <c r="N202" s="122">
        <f t="shared" si="77"/>
        <v>54.954087385762541</v>
      </c>
      <c r="O202" s="123">
        <f t="shared" si="78"/>
        <v>0.22132842408343539</v>
      </c>
      <c r="P202" s="123">
        <f t="shared" si="79"/>
        <v>0.21730627707153422</v>
      </c>
      <c r="Q202" s="123">
        <f t="shared" si="80"/>
        <v>4.2656848166870792E-2</v>
      </c>
      <c r="R202" s="122">
        <f t="shared" si="81"/>
        <v>0.31618346297633632</v>
      </c>
      <c r="S202" s="122">
        <f t="shared" si="82"/>
        <v>0.31043753867362034</v>
      </c>
      <c r="T202" s="124">
        <f t="shared" si="83"/>
        <v>3.3015646092542085E-5</v>
      </c>
      <c r="U202" s="125">
        <f t="shared" si="84"/>
        <v>1.3826330195973918E-10</v>
      </c>
      <c r="V202" s="125">
        <f t="shared" si="85"/>
        <v>4.2847853859765539E-10</v>
      </c>
      <c r="W202" s="125">
        <f t="shared" si="92"/>
        <v>8.4224883576801688E-20</v>
      </c>
      <c r="X202" s="125">
        <f t="shared" si="93"/>
        <v>-9.8592930756485035</v>
      </c>
      <c r="Y202" s="125">
        <f t="shared" si="94"/>
        <v>-9.3680709259042132</v>
      </c>
      <c r="Z202" s="126">
        <f t="shared" si="95"/>
        <v>0.241299200399402</v>
      </c>
      <c r="AA202" s="9">
        <f t="shared" si="86"/>
        <v>3.5225759924686607E-2</v>
      </c>
      <c r="AB202" s="22">
        <f t="shared" si="87"/>
        <v>1.5460219807808431</v>
      </c>
      <c r="AC202" s="10">
        <f t="shared" si="88"/>
        <v>1.6520946809273185E-4</v>
      </c>
      <c r="AD202" s="10"/>
      <c r="AE202" s="17">
        <f t="shared" si="89"/>
        <v>4.2847853859765539E-10</v>
      </c>
      <c r="AF202" s="10"/>
      <c r="AG202" s="10"/>
      <c r="AI202" s="30">
        <f t="shared" si="90"/>
        <v>0.31618346297633632</v>
      </c>
      <c r="AJ202" s="31">
        <f t="shared" si="96"/>
        <v>9.9971982259708242E-2</v>
      </c>
      <c r="AK202" s="31">
        <f t="shared" si="91"/>
        <v>0.31043753867362034</v>
      </c>
      <c r="AL202" s="31">
        <f t="shared" si="97"/>
        <v>9.637146541773553E-2</v>
      </c>
      <c r="AM202" s="31">
        <f t="shared" si="98"/>
        <v>9.8155216015675603E-2</v>
      </c>
      <c r="AN202" s="31">
        <f t="shared" si="99"/>
        <v>-5.3478642179927567</v>
      </c>
      <c r="AO202" s="31">
        <f t="shared" si="100"/>
        <v>28.599651694087278</v>
      </c>
      <c r="AP202" s="31">
        <f t="shared" si="101"/>
        <v>-5.1590225519526847</v>
      </c>
      <c r="AQ202" s="31">
        <f t="shared" si="102"/>
        <v>26.615513691556391</v>
      </c>
      <c r="AR202" s="31">
        <f t="shared" si="103"/>
        <v>27.589752105405442</v>
      </c>
      <c r="AS202" s="32">
        <f t="shared" si="104"/>
        <v>5.7459243027159768E-3</v>
      </c>
      <c r="AT202" s="33">
        <f t="shared" si="105"/>
        <v>1.8172754035355766E-2</v>
      </c>
      <c r="AU202" s="34">
        <f t="shared" si="106"/>
        <v>-0.49122214974429035</v>
      </c>
      <c r="AV202" s="35">
        <f t="shared" si="107"/>
        <v>4.9823262781138064E-2</v>
      </c>
      <c r="AW202" s="36">
        <f t="shared" si="108"/>
        <v>3.3015646092542085E-5</v>
      </c>
      <c r="AX202" s="36">
        <f t="shared" si="109"/>
        <v>9.9971982259708242E-2</v>
      </c>
      <c r="AY202" s="37">
        <f t="shared" si="110"/>
        <v>0.241299200399402</v>
      </c>
      <c r="AZ202" s="37">
        <f t="shared" si="111"/>
        <v>28.599651694087278</v>
      </c>
      <c r="BA202" s="38">
        <f t="shared" si="112"/>
        <v>2.2533036481239124E-5</v>
      </c>
      <c r="BB202" s="39">
        <f t="shared" si="113"/>
        <v>-2.3962056085087332E-3</v>
      </c>
      <c r="BC202" s="21"/>
    </row>
    <row r="203" spans="12:55" x14ac:dyDescent="0.25">
      <c r="L203" s="120">
        <v>3.76</v>
      </c>
      <c r="M203" s="121">
        <f t="shared" ref="M203:M215" si="114">10^L203</f>
        <v>5754.399373371567</v>
      </c>
      <c r="N203" s="122">
        <f t="shared" ref="N203:N215" si="115">M203/100</f>
        <v>57.543993733715666</v>
      </c>
      <c r="O203" s="123">
        <f t="shared" ref="O203:O215" si="116">$C$8+(($C$7-$C$8)/((1+(α*N203)^n_VGM)^(1-1/n_VGM)))</f>
        <v>0.22084296587253713</v>
      </c>
      <c r="P203" s="123">
        <f t="shared" ref="P203:P215" si="117">thetar+(thetas-thetar)*(1-EXP(-((k/N203)^p)))</f>
        <v>0.21685193604570857</v>
      </c>
      <c r="Q203" s="123">
        <f t="shared" ref="Q203:Q215" si="118">(R203-$C$8/$C$7)/(1-$C$8/$C$7)</f>
        <v>4.1685931745074276E-2</v>
      </c>
      <c r="R203" s="122">
        <f t="shared" ref="R203:R215" si="119">O203/$C$7</f>
        <v>0.31548995124648166</v>
      </c>
      <c r="S203" s="122">
        <f t="shared" ref="S203:S215" si="120">P203/thetas</f>
        <v>0.30978848006529797</v>
      </c>
      <c r="T203" s="124">
        <f t="shared" ref="T203:T215" si="121">(S203-R203)^2</f>
        <v>3.2506773629868172E-5</v>
      </c>
      <c r="U203" s="125">
        <f t="shared" ref="U203:U215" si="122">(Q203^P_GRT)*(1-(1-Q203^(1/(1-1/n_VGM)))^(1-1/n_VGM))^2</f>
        <v>1.1904476425508593E-10</v>
      </c>
      <c r="V203" s="125">
        <f t="shared" ref="V203:V215" si="123">AE203</f>
        <v>3.7030183192569677E-10</v>
      </c>
      <c r="W203" s="125">
        <f t="shared" si="92"/>
        <v>6.3130114054433922E-20</v>
      </c>
      <c r="X203" s="125">
        <f t="shared" si="93"/>
        <v>-9.9242897006801645</v>
      </c>
      <c r="Y203" s="125">
        <f t="shared" si="94"/>
        <v>-9.4314441394405559</v>
      </c>
      <c r="Z203" s="126">
        <f t="shared" si="95"/>
        <v>0.24289674723358473</v>
      </c>
      <c r="AA203" s="9">
        <f t="shared" ref="AA203:AA215" si="124">-LN(λ_GRT*(1-S203))</f>
        <v>3.4284941116660021E-2</v>
      </c>
      <c r="AB203" s="22">
        <f t="shared" ref="AB203:AB215" si="125">IF(S203&lt;thetaRL,_xlfn.GAMMA(a),IF(S203=1,0,EXP(GAMMALN(a))*(1-_xlfn.GAMMA.DIST(AA203,a,1,TRUE))))</f>
        <v>1.5460249766965632</v>
      </c>
      <c r="AC203" s="10">
        <f t="shared" ref="AC203:AC215" si="126">(1/(λ_GRT*k^β_GRT))*($AF$13-AB203)</f>
        <v>1.5366521505214668E-4</v>
      </c>
      <c r="AD203" s="10"/>
      <c r="AE203" s="17">
        <f t="shared" ref="AE203:AE215" si="127">IF(S203&lt;thetaRL,0,(S203^P_GRT)*((AC203/$AD$11)^2))</f>
        <v>3.7030183192569677E-10</v>
      </c>
      <c r="AF203" s="10"/>
      <c r="AG203" s="10"/>
      <c r="AI203" s="30">
        <f t="shared" ref="AI203:AI215" si="128">R203-$R$216</f>
        <v>0.31548995124648166</v>
      </c>
      <c r="AJ203" s="31">
        <f t="shared" si="96"/>
        <v>9.9533909337507373E-2</v>
      </c>
      <c r="AK203" s="31">
        <f t="shared" ref="AK203:AK215" si="129">S203-$S$216</f>
        <v>0.30978848006529797</v>
      </c>
      <c r="AL203" s="31">
        <f t="shared" si="97"/>
        <v>9.5968902381167509E-2</v>
      </c>
      <c r="AM203" s="31">
        <f t="shared" si="98"/>
        <v>9.7735152472522513E-2</v>
      </c>
      <c r="AN203" s="31">
        <f t="shared" si="99"/>
        <v>-5.4128608430244176</v>
      </c>
      <c r="AO203" s="31">
        <f t="shared" si="100"/>
        <v>29.29906250594701</v>
      </c>
      <c r="AP203" s="31">
        <f t="shared" si="101"/>
        <v>-5.2223957654890274</v>
      </c>
      <c r="AQ203" s="31">
        <f t="shared" si="102"/>
        <v>27.273417531397726</v>
      </c>
      <c r="AR203" s="31">
        <f t="shared" si="103"/>
        <v>28.268101545792085</v>
      </c>
      <c r="AS203" s="32">
        <f t="shared" si="104"/>
        <v>5.7014711811836927E-3</v>
      </c>
      <c r="AT203" s="33">
        <f t="shared" si="105"/>
        <v>1.8071799620423806E-2</v>
      </c>
      <c r="AU203" s="34">
        <f t="shared" si="106"/>
        <v>-0.49284556123960854</v>
      </c>
      <c r="AV203" s="35">
        <f t="shared" si="107"/>
        <v>4.9660537540115464E-2</v>
      </c>
      <c r="AW203" s="36">
        <f t="shared" si="108"/>
        <v>3.2506773629868172E-5</v>
      </c>
      <c r="AX203" s="36">
        <f t="shared" si="109"/>
        <v>9.9533909337507373E-2</v>
      </c>
      <c r="AY203" s="37">
        <f t="shared" si="110"/>
        <v>0.24289674723358473</v>
      </c>
      <c r="AZ203" s="37">
        <f t="shared" si="111"/>
        <v>29.29906250594701</v>
      </c>
      <c r="BA203" s="38">
        <f t="shared" si="112"/>
        <v>2.2358710514445854E-5</v>
      </c>
      <c r="BB203" s="39">
        <f t="shared" si="113"/>
        <v>-2.4041246889737002E-3</v>
      </c>
      <c r="BC203" s="21"/>
    </row>
    <row r="204" spans="12:55" x14ac:dyDescent="0.25">
      <c r="L204" s="120">
        <v>3.78</v>
      </c>
      <c r="M204" s="121">
        <f t="shared" si="114"/>
        <v>6025.595860743585</v>
      </c>
      <c r="N204" s="122">
        <f t="shared" si="115"/>
        <v>60.255958607435851</v>
      </c>
      <c r="O204" s="123">
        <f t="shared" si="116"/>
        <v>0.22036855487277718</v>
      </c>
      <c r="P204" s="123">
        <f t="shared" si="117"/>
        <v>0.21640931900883548</v>
      </c>
      <c r="Q204" s="123">
        <f t="shared" si="118"/>
        <v>4.0737109745554341E-2</v>
      </c>
      <c r="R204" s="122">
        <f t="shared" si="119"/>
        <v>0.31481222124682456</v>
      </c>
      <c r="S204" s="122">
        <f t="shared" si="120"/>
        <v>0.30915617001262213</v>
      </c>
      <c r="T204" s="124">
        <f t="shared" si="121"/>
        <v>3.1990915563922837E-5</v>
      </c>
      <c r="U204" s="125">
        <f t="shared" si="122"/>
        <v>1.0249754161361906E-10</v>
      </c>
      <c r="V204" s="125">
        <f t="shared" si="123"/>
        <v>3.200203475792728E-10</v>
      </c>
      <c r="W204" s="125">
        <f t="shared" ref="W204:W215" si="130">(U204-V204)^2</f>
        <v>4.7316171115171436E-20</v>
      </c>
      <c r="X204" s="125">
        <f t="shared" ref="X204:X215" si="131">LOG(U204)</f>
        <v>-9.9892865509637723</v>
      </c>
      <c r="Y204" s="125">
        <f t="shared" ref="Y204:Y215" si="132">LOG(V204)</f>
        <v>-9.4948224074286571</v>
      </c>
      <c r="Z204" s="126">
        <f t="shared" ref="Z204:Z215" si="133">(X204-Y204)^2</f>
        <v>0.24449478924191495</v>
      </c>
      <c r="AA204" s="9">
        <f t="shared" si="124"/>
        <v>3.3369249943393721E-2</v>
      </c>
      <c r="AB204" s="22">
        <f t="shared" si="125"/>
        <v>1.5460277639458042</v>
      </c>
      <c r="AC204" s="10">
        <f t="shared" si="126"/>
        <v>1.4292502289379216E-4</v>
      </c>
      <c r="AD204" s="10"/>
      <c r="AE204" s="17">
        <f t="shared" si="127"/>
        <v>3.200203475792728E-10</v>
      </c>
      <c r="AF204" s="10"/>
      <c r="AG204" s="10"/>
      <c r="AI204" s="30">
        <f t="shared" si="128"/>
        <v>0.31481222124682456</v>
      </c>
      <c r="AJ204" s="31">
        <f t="shared" ref="AJ204:AJ215" si="134">AI204^2</f>
        <v>9.910673464635962E-2</v>
      </c>
      <c r="AK204" s="31">
        <f t="shared" si="129"/>
        <v>0.30915617001262213</v>
      </c>
      <c r="AL204" s="31">
        <f t="shared" ref="AL204:AL215" si="135">AK204^2</f>
        <v>9.5577537456873321E-2</v>
      </c>
      <c r="AM204" s="31">
        <f t="shared" ref="AM204:AM215" si="136">AI204*AK204</f>
        <v>9.7326140593834515E-2</v>
      </c>
      <c r="AN204" s="31">
        <f t="shared" ref="AN204:AN215" si="137">X204-$X$216</f>
        <v>-5.4778576933080254</v>
      </c>
      <c r="AO204" s="31">
        <f t="shared" ref="AO204:AO215" si="138">AN204^2</f>
        <v>30.006924908133922</v>
      </c>
      <c r="AP204" s="31">
        <f t="shared" ref="AP204:AP215" si="139">Y204-$Y$216</f>
        <v>-5.2857740334771286</v>
      </c>
      <c r="AQ204" s="31">
        <f t="shared" ref="AQ204:AQ215" si="140">AP204^2</f>
        <v>27.939407132981074</v>
      </c>
      <c r="AR204" s="31">
        <f t="shared" ref="AR204:AR215" si="141">AN204*AP204</f>
        <v>28.95471795437048</v>
      </c>
      <c r="AS204" s="32">
        <f t="shared" ref="AS204:AS215" si="142">R204-S204</f>
        <v>5.6560512342024305E-3</v>
      </c>
      <c r="AT204" s="33">
        <f t="shared" ref="AT204:AT215" si="143">AS204/R204</f>
        <v>1.7966428405483899E-2</v>
      </c>
      <c r="AU204" s="34">
        <f t="shared" ref="AU204:AU215" si="144">X204-Y204</f>
        <v>-0.49446414353511514</v>
      </c>
      <c r="AV204" s="35">
        <f t="shared" ref="AV204:AV215" si="145">AU204/X204</f>
        <v>4.9499445332000104E-2</v>
      </c>
      <c r="AW204" s="36">
        <f t="shared" ref="AW204:AW215" si="146">AS204^2</f>
        <v>3.1990915563922837E-5</v>
      </c>
      <c r="AX204" s="36">
        <f t="shared" ref="AX204:AX215" si="147">AJ204</f>
        <v>9.910673464635962E-2</v>
      </c>
      <c r="AY204" s="37">
        <f t="shared" ref="AY204:AY215" si="148">AU204^2</f>
        <v>0.24449478924191495</v>
      </c>
      <c r="AZ204" s="37">
        <f t="shared" ref="AZ204:AZ215" si="149">AO204</f>
        <v>30.006924908133922</v>
      </c>
      <c r="BA204" s="38">
        <f t="shared" ref="BA204:BA215" si="150">AS204/255</f>
        <v>2.2180593075303648E-5</v>
      </c>
      <c r="BB204" s="39">
        <f t="shared" ref="BB204:BB215" si="151">AU204/205</f>
        <v>-2.4120202123664152E-3</v>
      </c>
      <c r="BC204" s="21"/>
    </row>
    <row r="205" spans="12:55" x14ac:dyDescent="0.25">
      <c r="L205" s="120">
        <v>3.8</v>
      </c>
      <c r="M205" s="121">
        <f t="shared" si="114"/>
        <v>6309.5734448019384</v>
      </c>
      <c r="N205" s="122">
        <f t="shared" si="115"/>
        <v>63.095734448019385</v>
      </c>
      <c r="O205" s="123">
        <f t="shared" si="116"/>
        <v>0.21990493989754534</v>
      </c>
      <c r="P205" s="123">
        <f t="shared" si="117"/>
        <v>0.21597813412069411</v>
      </c>
      <c r="Q205" s="123">
        <f t="shared" si="118"/>
        <v>3.9809879795090659E-2</v>
      </c>
      <c r="R205" s="122">
        <f t="shared" si="119"/>
        <v>0.31414991413935051</v>
      </c>
      <c r="S205" s="122">
        <f t="shared" si="120"/>
        <v>0.30854019160099161</v>
      </c>
      <c r="T205" s="124">
        <f t="shared" si="121"/>
        <v>3.1468986957371784E-5</v>
      </c>
      <c r="U205" s="125">
        <f t="shared" si="122"/>
        <v>8.8250340259248377E-11</v>
      </c>
      <c r="V205" s="125">
        <f t="shared" si="123"/>
        <v>2.7656324809409364E-10</v>
      </c>
      <c r="W205" s="125">
        <f t="shared" si="130"/>
        <v>3.5461751257214925E-20</v>
      </c>
      <c r="X205" s="125">
        <f t="shared" si="131"/>
        <v>-10.054283611465022</v>
      </c>
      <c r="Y205" s="125">
        <f t="shared" si="132"/>
        <v>-9.5582055328688238</v>
      </c>
      <c r="Z205" s="126">
        <f t="shared" si="133"/>
        <v>0.24609346006369628</v>
      </c>
      <c r="AA205" s="9">
        <f t="shared" si="124"/>
        <v>3.2478015289447132E-2</v>
      </c>
      <c r="AB205" s="22">
        <f t="shared" si="125"/>
        <v>1.5460303569979581</v>
      </c>
      <c r="AC205" s="10">
        <f t="shared" si="126"/>
        <v>1.3293313626949383E-4</v>
      </c>
      <c r="AD205" s="10"/>
      <c r="AE205" s="17">
        <f t="shared" si="127"/>
        <v>2.7656324809409364E-10</v>
      </c>
      <c r="AF205" s="10"/>
      <c r="AG205" s="10"/>
      <c r="AI205" s="30">
        <f t="shared" si="128"/>
        <v>0.31414991413935051</v>
      </c>
      <c r="AJ205" s="31">
        <f t="shared" si="134"/>
        <v>9.8690168553761295E-2</v>
      </c>
      <c r="AK205" s="31">
        <f t="shared" si="129"/>
        <v>0.30854019160099161</v>
      </c>
      <c r="AL205" s="31">
        <f t="shared" si="135"/>
        <v>9.5197049833176617E-2</v>
      </c>
      <c r="AM205" s="31">
        <f t="shared" si="136"/>
        <v>9.6927874699990271E-2</v>
      </c>
      <c r="AN205" s="31">
        <f t="shared" si="137"/>
        <v>-5.5428547538092756</v>
      </c>
      <c r="AO205" s="31">
        <f t="shared" si="138"/>
        <v>30.723238821826087</v>
      </c>
      <c r="AP205" s="31">
        <f t="shared" si="139"/>
        <v>-5.3491571589172953</v>
      </c>
      <c r="AQ205" s="31">
        <f t="shared" si="140"/>
        <v>28.613482310796151</v>
      </c>
      <c r="AR205" s="31">
        <f t="shared" si="141"/>
        <v>29.649601187177648</v>
      </c>
      <c r="AS205" s="32">
        <f t="shared" si="142"/>
        <v>5.6097225383588967E-3</v>
      </c>
      <c r="AT205" s="33">
        <f t="shared" si="143"/>
        <v>1.7856832951004844E-2</v>
      </c>
      <c r="AU205" s="34">
        <f t="shared" si="144"/>
        <v>-0.49607807859619868</v>
      </c>
      <c r="AV205" s="35">
        <f t="shared" si="145"/>
        <v>4.933997266901391E-2</v>
      </c>
      <c r="AW205" s="36">
        <f t="shared" si="146"/>
        <v>3.1468986957371784E-5</v>
      </c>
      <c r="AX205" s="36">
        <f t="shared" si="147"/>
        <v>9.8690168553761295E-2</v>
      </c>
      <c r="AY205" s="37">
        <f t="shared" si="148"/>
        <v>0.24609346006369628</v>
      </c>
      <c r="AZ205" s="37">
        <f t="shared" si="149"/>
        <v>30.723238821826087</v>
      </c>
      <c r="BA205" s="38">
        <f t="shared" si="150"/>
        <v>2.199891191513293E-5</v>
      </c>
      <c r="BB205" s="39">
        <f t="shared" si="151"/>
        <v>-2.4198930663229205E-3</v>
      </c>
      <c r="BC205" s="21"/>
    </row>
    <row r="206" spans="12:55" x14ac:dyDescent="0.25">
      <c r="L206" s="120">
        <v>3.82</v>
      </c>
      <c r="M206" s="121">
        <f t="shared" si="114"/>
        <v>6606.9344800759654</v>
      </c>
      <c r="N206" s="122">
        <f t="shared" si="115"/>
        <v>66.069344800759652</v>
      </c>
      <c r="O206" s="123">
        <f t="shared" si="116"/>
        <v>0.21945187545342637</v>
      </c>
      <c r="P206" s="123">
        <f t="shared" si="117"/>
        <v>0.21555809624121741</v>
      </c>
      <c r="Q206" s="123">
        <f t="shared" si="118"/>
        <v>3.8903750906852747E-2</v>
      </c>
      <c r="R206" s="122">
        <f t="shared" si="119"/>
        <v>0.31350267921918057</v>
      </c>
      <c r="S206" s="122">
        <f t="shared" si="120"/>
        <v>0.30794013748745347</v>
      </c>
      <c r="T206" s="124">
        <f t="shared" si="121"/>
        <v>3.0941870517205521E-5</v>
      </c>
      <c r="U206" s="125">
        <f t="shared" si="122"/>
        <v>7.5983471555576517E-11</v>
      </c>
      <c r="V206" s="125">
        <f t="shared" si="123"/>
        <v>2.3900482755649861E-10</v>
      </c>
      <c r="W206" s="125">
        <f t="shared" si="130"/>
        <v>2.6575962512379382E-20</v>
      </c>
      <c r="X206" s="125">
        <f t="shared" si="131"/>
        <v>-10.119280868151812</v>
      </c>
      <c r="Y206" s="125">
        <f t="shared" si="132"/>
        <v>-9.6215933268343967</v>
      </c>
      <c r="Z206" s="126">
        <f t="shared" si="133"/>
        <v>0.24769288878257353</v>
      </c>
      <c r="AA206" s="9">
        <f t="shared" si="124"/>
        <v>3.1610583963706813E-2</v>
      </c>
      <c r="AB206" s="22">
        <f t="shared" si="125"/>
        <v>1.5460327693251772</v>
      </c>
      <c r="AC206" s="10">
        <f t="shared" si="126"/>
        <v>1.2363764252566633E-4</v>
      </c>
      <c r="AD206" s="10"/>
      <c r="AE206" s="17">
        <f t="shared" si="127"/>
        <v>2.3900482755649861E-10</v>
      </c>
      <c r="AF206" s="10"/>
      <c r="AG206" s="10"/>
      <c r="AI206" s="30">
        <f t="shared" si="128"/>
        <v>0.31350267921918057</v>
      </c>
      <c r="AJ206" s="31">
        <f t="shared" si="134"/>
        <v>9.8283929877604426E-2</v>
      </c>
      <c r="AK206" s="31">
        <f t="shared" si="129"/>
        <v>0.30794013748745347</v>
      </c>
      <c r="AL206" s="31">
        <f t="shared" si="135"/>
        <v>9.4827128275791747E-2</v>
      </c>
      <c r="AM206" s="31">
        <f t="shared" si="136"/>
        <v>9.6540058141439483E-2</v>
      </c>
      <c r="AN206" s="31">
        <f t="shared" si="137"/>
        <v>-5.6078520104960647</v>
      </c>
      <c r="AO206" s="31">
        <f t="shared" si="138"/>
        <v>31.448004171624756</v>
      </c>
      <c r="AP206" s="31">
        <f t="shared" si="139"/>
        <v>-5.4125449528828682</v>
      </c>
      <c r="AQ206" s="31">
        <f t="shared" si="140"/>
        <v>29.295642866977811</v>
      </c>
      <c r="AR206" s="31">
        <f t="shared" si="141"/>
        <v>30.352751095924521</v>
      </c>
      <c r="AS206" s="32">
        <f t="shared" si="142"/>
        <v>5.5625417317270998E-3</v>
      </c>
      <c r="AT206" s="33">
        <f t="shared" si="143"/>
        <v>1.7743203170005876E-2</v>
      </c>
      <c r="AU206" s="34">
        <f t="shared" si="144"/>
        <v>-0.49768754131741488</v>
      </c>
      <c r="AV206" s="35">
        <f t="shared" si="145"/>
        <v>4.9182105705137195E-2</v>
      </c>
      <c r="AW206" s="36">
        <f t="shared" si="146"/>
        <v>3.0941870517205521E-5</v>
      </c>
      <c r="AX206" s="36">
        <f t="shared" si="147"/>
        <v>9.8283929877604426E-2</v>
      </c>
      <c r="AY206" s="37">
        <f t="shared" si="148"/>
        <v>0.24769288878257353</v>
      </c>
      <c r="AZ206" s="37">
        <f t="shared" si="149"/>
        <v>31.448004171624756</v>
      </c>
      <c r="BA206" s="38">
        <f t="shared" si="150"/>
        <v>2.1813889144027844E-5</v>
      </c>
      <c r="BB206" s="39">
        <f t="shared" si="151"/>
        <v>-2.4277441039873898E-3</v>
      </c>
      <c r="BC206" s="21"/>
    </row>
    <row r="207" spans="12:55" x14ac:dyDescent="0.25">
      <c r="L207" s="120">
        <v>3.84</v>
      </c>
      <c r="M207" s="121">
        <f t="shared" si="114"/>
        <v>6918.3097091893687</v>
      </c>
      <c r="N207" s="122">
        <f t="shared" si="115"/>
        <v>69.183097091893686</v>
      </c>
      <c r="O207" s="123">
        <f t="shared" si="116"/>
        <v>0.21900912161276298</v>
      </c>
      <c r="P207" s="123">
        <f t="shared" si="117"/>
        <v>0.21514892680710535</v>
      </c>
      <c r="Q207" s="123">
        <f t="shared" si="118"/>
        <v>3.8018243225525952E-2</v>
      </c>
      <c r="R207" s="122">
        <f t="shared" si="119"/>
        <v>0.31287017373251857</v>
      </c>
      <c r="S207" s="122">
        <f t="shared" si="120"/>
        <v>0.30735560972443621</v>
      </c>
      <c r="T207" s="124">
        <f t="shared" si="121"/>
        <v>3.0410416199237467E-5</v>
      </c>
      <c r="U207" s="125">
        <f t="shared" si="122"/>
        <v>6.5421679945627098E-11</v>
      </c>
      <c r="V207" s="125">
        <f t="shared" si="123"/>
        <v>2.0654486004259629E-10</v>
      </c>
      <c r="W207" s="125">
        <f t="shared" si="130"/>
        <v>1.9915751960681603E-20</v>
      </c>
      <c r="X207" s="125">
        <f t="shared" si="131"/>
        <v>-10.184278307937296</v>
      </c>
      <c r="Y207" s="125">
        <f t="shared" si="132"/>
        <v>-9.6849856081573193</v>
      </c>
      <c r="Z207" s="126">
        <f t="shared" si="133"/>
        <v>0.24929320005357794</v>
      </c>
      <c r="AA207" s="9">
        <f t="shared" si="124"/>
        <v>3.0766320220657853E-2</v>
      </c>
      <c r="AB207" s="22">
        <f t="shared" si="125"/>
        <v>1.5460350134705263</v>
      </c>
      <c r="AC207" s="10">
        <f t="shared" si="126"/>
        <v>1.1499020908970599E-4</v>
      </c>
      <c r="AD207" s="10"/>
      <c r="AE207" s="17">
        <f t="shared" si="127"/>
        <v>2.0654486004259629E-10</v>
      </c>
      <c r="AF207" s="10"/>
      <c r="AG207" s="10"/>
      <c r="AI207" s="30">
        <f t="shared" si="128"/>
        <v>0.31287017373251857</v>
      </c>
      <c r="AJ207" s="31">
        <f t="shared" si="134"/>
        <v>9.788774561141636E-2</v>
      </c>
      <c r="AK207" s="31">
        <f t="shared" si="129"/>
        <v>0.30735560972443621</v>
      </c>
      <c r="AL207" s="31">
        <f t="shared" si="135"/>
        <v>9.4467470829079941E-2</v>
      </c>
      <c r="AM207" s="31">
        <f t="shared" si="136"/>
        <v>9.6162403012148526E-2</v>
      </c>
      <c r="AN207" s="31">
        <f t="shared" si="137"/>
        <v>-5.6728494502815492</v>
      </c>
      <c r="AO207" s="31">
        <f t="shared" si="138"/>
        <v>32.181220885559675</v>
      </c>
      <c r="AP207" s="31">
        <f t="shared" si="139"/>
        <v>-5.4759372342057908</v>
      </c>
      <c r="AQ207" s="31">
        <f t="shared" si="140"/>
        <v>29.985888592961366</v>
      </c>
      <c r="AR207" s="31">
        <f t="shared" si="141"/>
        <v>31.064167528840589</v>
      </c>
      <c r="AS207" s="32">
        <f t="shared" si="142"/>
        <v>5.5145640080823677E-3</v>
      </c>
      <c r="AT207" s="33">
        <f t="shared" si="143"/>
        <v>1.7625726167163899E-2</v>
      </c>
      <c r="AU207" s="34">
        <f t="shared" si="144"/>
        <v>-0.4992926997799767</v>
      </c>
      <c r="AV207" s="35">
        <f t="shared" si="145"/>
        <v>4.9025830273201017E-2</v>
      </c>
      <c r="AW207" s="36">
        <f t="shared" si="146"/>
        <v>3.0410416199237467E-5</v>
      </c>
      <c r="AX207" s="36">
        <f t="shared" si="147"/>
        <v>9.788774561141636E-2</v>
      </c>
      <c r="AY207" s="37">
        <f t="shared" si="148"/>
        <v>0.24929320005357794</v>
      </c>
      <c r="AZ207" s="37">
        <f t="shared" si="149"/>
        <v>32.181220885559675</v>
      </c>
      <c r="BA207" s="38">
        <f t="shared" si="150"/>
        <v>2.1625741208166147E-5</v>
      </c>
      <c r="BB207" s="39">
        <f t="shared" si="151"/>
        <v>-2.4355741452681792E-3</v>
      </c>
      <c r="BC207" s="21"/>
    </row>
    <row r="208" spans="12:55" x14ac:dyDescent="0.25">
      <c r="L208" s="120">
        <v>3.86</v>
      </c>
      <c r="M208" s="121">
        <f t="shared" si="114"/>
        <v>7244.3596007499036</v>
      </c>
      <c r="N208" s="122">
        <f t="shared" si="115"/>
        <v>72.443596007499039</v>
      </c>
      <c r="O208" s="123">
        <f t="shared" si="116"/>
        <v>0.21857644388893005</v>
      </c>
      <c r="P208" s="123">
        <f t="shared" si="117"/>
        <v>0.21475035370896661</v>
      </c>
      <c r="Q208" s="123">
        <f t="shared" si="118"/>
        <v>3.715288777786005E-2</v>
      </c>
      <c r="R208" s="122">
        <f t="shared" si="119"/>
        <v>0.3122520626984715</v>
      </c>
      <c r="S208" s="122">
        <f t="shared" si="120"/>
        <v>0.30678621958423802</v>
      </c>
      <c r="T208" s="124">
        <f t="shared" si="121"/>
        <v>2.9875440949413567E-5</v>
      </c>
      <c r="U208" s="125">
        <f t="shared" si="122"/>
        <v>5.6327967586890929E-11</v>
      </c>
      <c r="V208" s="125">
        <f t="shared" si="123"/>
        <v>1.7849160589045045E-10</v>
      </c>
      <c r="W208" s="125">
        <f t="shared" si="130"/>
        <v>1.4923954523562916E-20</v>
      </c>
      <c r="X208" s="125">
        <f t="shared" si="131"/>
        <v>-10.249275918598167</v>
      </c>
      <c r="Y208" s="125">
        <f t="shared" si="132"/>
        <v>-9.7483822030877949</v>
      </c>
      <c r="Z208" s="126">
        <f t="shared" si="133"/>
        <v>0.2508945142377858</v>
      </c>
      <c r="AA208" s="9">
        <f t="shared" si="124"/>
        <v>2.9944605294443479E-2</v>
      </c>
      <c r="AB208" s="22">
        <f t="shared" si="125"/>
        <v>1.546037101111531</v>
      </c>
      <c r="AC208" s="10">
        <f t="shared" si="126"/>
        <v>1.0694583859748186E-4</v>
      </c>
      <c r="AD208" s="10"/>
      <c r="AE208" s="17">
        <f t="shared" si="127"/>
        <v>1.7849160589045045E-10</v>
      </c>
      <c r="AF208" s="10"/>
      <c r="AG208" s="10"/>
      <c r="AI208" s="30">
        <f t="shared" si="128"/>
        <v>0.3122520626984715</v>
      </c>
      <c r="AJ208" s="31">
        <f t="shared" si="134"/>
        <v>9.7501350659450176E-2</v>
      </c>
      <c r="AK208" s="31">
        <f t="shared" si="129"/>
        <v>0.30678621958423802</v>
      </c>
      <c r="AL208" s="31">
        <f t="shared" si="135"/>
        <v>9.4117784526788303E-2</v>
      </c>
      <c r="AM208" s="31">
        <f t="shared" si="136"/>
        <v>9.5794629872644532E-2</v>
      </c>
      <c r="AN208" s="31">
        <f t="shared" si="137"/>
        <v>-5.7378470609424204</v>
      </c>
      <c r="AO208" s="31">
        <f t="shared" si="138"/>
        <v>32.92288889476557</v>
      </c>
      <c r="AP208" s="31">
        <f t="shared" si="139"/>
        <v>-5.5393338291362664</v>
      </c>
      <c r="AQ208" s="31">
        <f t="shared" si="140"/>
        <v>30.68421927061345</v>
      </c>
      <c r="AR208" s="31">
        <f t="shared" si="141"/>
        <v>31.783850331088448</v>
      </c>
      <c r="AS208" s="32">
        <f t="shared" si="142"/>
        <v>5.4658431142334818E-3</v>
      </c>
      <c r="AT208" s="33">
        <f t="shared" si="143"/>
        <v>1.750458609303604E-2</v>
      </c>
      <c r="AU208" s="34">
        <f t="shared" si="144"/>
        <v>-0.50089371551037232</v>
      </c>
      <c r="AV208" s="35">
        <f t="shared" si="145"/>
        <v>4.8871131920788555E-2</v>
      </c>
      <c r="AW208" s="36">
        <f t="shared" si="146"/>
        <v>2.9875440949413567E-5</v>
      </c>
      <c r="AX208" s="36">
        <f t="shared" si="147"/>
        <v>9.7501350659450176E-2</v>
      </c>
      <c r="AY208" s="37">
        <f t="shared" si="148"/>
        <v>0.2508945142377858</v>
      </c>
      <c r="AZ208" s="37">
        <f t="shared" si="149"/>
        <v>32.92288889476557</v>
      </c>
      <c r="BA208" s="38">
        <f t="shared" si="150"/>
        <v>2.1434678879346986E-5</v>
      </c>
      <c r="BB208" s="39">
        <f t="shared" si="151"/>
        <v>-2.443383978099377E-3</v>
      </c>
      <c r="BC208" s="21"/>
    </row>
    <row r="209" spans="12:55" x14ac:dyDescent="0.25">
      <c r="L209" s="120">
        <v>3.88</v>
      </c>
      <c r="M209" s="121">
        <f t="shared" si="114"/>
        <v>7585.7757502918394</v>
      </c>
      <c r="N209" s="122">
        <f t="shared" si="115"/>
        <v>75.857757502918389</v>
      </c>
      <c r="O209" s="123">
        <f t="shared" si="116"/>
        <v>0.21815361311427509</v>
      </c>
      <c r="P209" s="123">
        <f t="shared" si="117"/>
        <v>0.21436211116910903</v>
      </c>
      <c r="Q209" s="123">
        <f t="shared" si="118"/>
        <v>3.6307226228550177E-2</v>
      </c>
      <c r="R209" s="122">
        <f t="shared" si="119"/>
        <v>0.31164801873467873</v>
      </c>
      <c r="S209" s="122">
        <f t="shared" si="120"/>
        <v>0.30623158738444151</v>
      </c>
      <c r="T209" s="124">
        <f t="shared" si="121"/>
        <v>2.9337728571832673E-5</v>
      </c>
      <c r="U209" s="125">
        <f t="shared" si="122"/>
        <v>4.8498277177525562E-11</v>
      </c>
      <c r="V209" s="125">
        <f t="shared" si="123"/>
        <v>1.5424711683662342E-10</v>
      </c>
      <c r="W209" s="125">
        <f t="shared" si="130"/>
        <v>1.1182817089245587E-20</v>
      </c>
      <c r="X209" s="125">
        <f t="shared" si="131"/>
        <v>-10.314273688729351</v>
      </c>
      <c r="Y209" s="125">
        <f t="shared" si="132"/>
        <v>-9.8117829449844916</v>
      </c>
      <c r="Z209" s="126">
        <f t="shared" si="133"/>
        <v>0.25249694754926194</v>
      </c>
      <c r="AA209" s="9">
        <f t="shared" si="124"/>
        <v>2.9144836945366653E-2</v>
      </c>
      <c r="AB209" s="22">
        <f t="shared" si="125"/>
        <v>1.54603904311943</v>
      </c>
      <c r="AC209" s="10">
        <f t="shared" si="126"/>
        <v>9.9462640575192869E-5</v>
      </c>
      <c r="AD209" s="10"/>
      <c r="AE209" s="17">
        <f t="shared" si="127"/>
        <v>1.5424711683662342E-10</v>
      </c>
      <c r="AF209" s="10"/>
      <c r="AG209" s="10"/>
      <c r="AI209" s="30">
        <f t="shared" si="128"/>
        <v>0.31164801873467873</v>
      </c>
      <c r="AJ209" s="31">
        <f t="shared" si="134"/>
        <v>9.7124487581250668E-2</v>
      </c>
      <c r="AK209" s="31">
        <f t="shared" si="129"/>
        <v>0.30623158738444151</v>
      </c>
      <c r="AL209" s="31">
        <f t="shared" si="135"/>
        <v>9.3777785111994832E-2</v>
      </c>
      <c r="AM209" s="31">
        <f t="shared" si="136"/>
        <v>9.5436467482336834E-2</v>
      </c>
      <c r="AN209" s="31">
        <f t="shared" si="137"/>
        <v>-5.802844831073604</v>
      </c>
      <c r="AO209" s="31">
        <f t="shared" si="138"/>
        <v>33.673008133517641</v>
      </c>
      <c r="AP209" s="31">
        <f t="shared" si="139"/>
        <v>-5.602734571032963</v>
      </c>
      <c r="AQ209" s="31">
        <f t="shared" si="140"/>
        <v>31.39063467344792</v>
      </c>
      <c r="AR209" s="31">
        <f t="shared" si="141"/>
        <v>32.511799345396014</v>
      </c>
      <c r="AS209" s="32">
        <f t="shared" si="142"/>
        <v>5.4164313502372274E-3</v>
      </c>
      <c r="AT209" s="33">
        <f t="shared" si="143"/>
        <v>1.7379964012697612E-2</v>
      </c>
      <c r="AU209" s="34">
        <f t="shared" si="144"/>
        <v>-0.50249074374485936</v>
      </c>
      <c r="AV209" s="35">
        <f t="shared" si="145"/>
        <v>4.8717995945167014E-2</v>
      </c>
      <c r="AW209" s="36">
        <f t="shared" si="146"/>
        <v>2.9337728571832673E-5</v>
      </c>
      <c r="AX209" s="36">
        <f t="shared" si="147"/>
        <v>9.7124487581250668E-2</v>
      </c>
      <c r="AY209" s="37">
        <f t="shared" si="148"/>
        <v>0.25249694754926194</v>
      </c>
      <c r="AZ209" s="37">
        <f t="shared" si="149"/>
        <v>33.673008133517641</v>
      </c>
      <c r="BA209" s="38">
        <f t="shared" si="150"/>
        <v>2.1240907255832266E-5</v>
      </c>
      <c r="BB209" s="39">
        <f t="shared" si="151"/>
        <v>-2.4511743597310214E-3</v>
      </c>
      <c r="BC209" s="21"/>
    </row>
    <row r="210" spans="12:55" x14ac:dyDescent="0.25">
      <c r="L210" s="120">
        <v>3.9</v>
      </c>
      <c r="M210" s="121">
        <f t="shared" si="114"/>
        <v>7943.2823472428154</v>
      </c>
      <c r="N210" s="122">
        <f t="shared" si="115"/>
        <v>79.432823472428154</v>
      </c>
      <c r="O210" s="123">
        <f t="shared" si="116"/>
        <v>0.21774040532067915</v>
      </c>
      <c r="P210" s="123">
        <f t="shared" si="117"/>
        <v>0.2139839396200886</v>
      </c>
      <c r="Q210" s="123">
        <f t="shared" si="118"/>
        <v>3.5480810641358267E-2</v>
      </c>
      <c r="R210" s="122">
        <f t="shared" si="119"/>
        <v>0.31105772188668451</v>
      </c>
      <c r="S210" s="122">
        <f t="shared" si="120"/>
        <v>0.30569134231441231</v>
      </c>
      <c r="T210" s="124">
        <f t="shared" si="121"/>
        <v>2.8798029713700428E-5</v>
      </c>
      <c r="U210" s="125">
        <f t="shared" si="122"/>
        <v>4.1756913730999077E-11</v>
      </c>
      <c r="V210" s="125">
        <f t="shared" si="123"/>
        <v>1.3329452947357567E-10</v>
      </c>
      <c r="W210" s="125">
        <f t="shared" si="130"/>
        <v>8.3791350958356063E-21</v>
      </c>
      <c r="X210" s="125">
        <f t="shared" si="131"/>
        <v>-10.379271607686073</v>
      </c>
      <c r="Y210" s="125">
        <f t="shared" si="132"/>
        <v>-9.8751876740534428</v>
      </c>
      <c r="Z210" s="126">
        <f t="shared" si="133"/>
        <v>0.25410061214654611</v>
      </c>
      <c r="AA210" s="9">
        <f t="shared" si="124"/>
        <v>2.8366429018506206E-2</v>
      </c>
      <c r="AB210" s="22">
        <f t="shared" si="125"/>
        <v>1.5460408496144167</v>
      </c>
      <c r="AC210" s="10">
        <f t="shared" si="126"/>
        <v>9.2501618573563479E-5</v>
      </c>
      <c r="AD210" s="10"/>
      <c r="AE210" s="17">
        <f t="shared" si="127"/>
        <v>1.3329452947357567E-10</v>
      </c>
      <c r="AF210" s="10"/>
      <c r="AG210" s="10"/>
      <c r="AI210" s="30">
        <f t="shared" si="128"/>
        <v>0.31105772188668451</v>
      </c>
      <c r="AJ210" s="31">
        <f t="shared" si="134"/>
        <v>9.6756906345333973E-2</v>
      </c>
      <c r="AK210" s="31">
        <f t="shared" si="129"/>
        <v>0.30569134231441231</v>
      </c>
      <c r="AL210" s="31">
        <f t="shared" si="135"/>
        <v>9.34471967659872E-2</v>
      </c>
      <c r="AM210" s="31">
        <f t="shared" si="136"/>
        <v>9.508765254080373E-2</v>
      </c>
      <c r="AN210" s="31">
        <f t="shared" si="137"/>
        <v>-5.8678427500303263</v>
      </c>
      <c r="AO210" s="31">
        <f t="shared" si="138"/>
        <v>34.431578539083461</v>
      </c>
      <c r="AP210" s="31">
        <f t="shared" si="139"/>
        <v>-5.6661393001019142</v>
      </c>
      <c r="AQ210" s="31">
        <f t="shared" si="140"/>
        <v>32.105134568159407</v>
      </c>
      <c r="AR210" s="31">
        <f t="shared" si="141"/>
        <v>33.248014412764924</v>
      </c>
      <c r="AS210" s="32">
        <f t="shared" si="142"/>
        <v>5.3663795722722063E-3</v>
      </c>
      <c r="AT210" s="33">
        <f t="shared" si="143"/>
        <v>1.7252037788109079E-2</v>
      </c>
      <c r="AU210" s="34">
        <f t="shared" si="144"/>
        <v>-0.50408393363263038</v>
      </c>
      <c r="AV210" s="35">
        <f t="shared" si="145"/>
        <v>4.8566407421051144E-2</v>
      </c>
      <c r="AW210" s="36">
        <f t="shared" si="146"/>
        <v>2.8798029713700428E-5</v>
      </c>
      <c r="AX210" s="36">
        <f t="shared" si="147"/>
        <v>9.6756906345333973E-2</v>
      </c>
      <c r="AY210" s="37">
        <f t="shared" si="148"/>
        <v>0.25410061214654611</v>
      </c>
      <c r="AZ210" s="37">
        <f t="shared" si="149"/>
        <v>34.431578539083461</v>
      </c>
      <c r="BA210" s="38">
        <f t="shared" si="150"/>
        <v>2.1044625773616495E-5</v>
      </c>
      <c r="BB210" s="39">
        <f t="shared" si="151"/>
        <v>-2.4589460177201483E-3</v>
      </c>
      <c r="BC210" s="21"/>
    </row>
    <row r="211" spans="12:55" x14ac:dyDescent="0.25">
      <c r="L211" s="120">
        <v>3.92</v>
      </c>
      <c r="M211" s="121">
        <f t="shared" si="114"/>
        <v>8317.6377110267094</v>
      </c>
      <c r="N211" s="122">
        <f t="shared" si="115"/>
        <v>83.176377110267097</v>
      </c>
      <c r="O211" s="123">
        <f t="shared" si="116"/>
        <v>0.21733660162269303</v>
      </c>
      <c r="P211" s="123">
        <f t="shared" si="117"/>
        <v>0.21361558558411781</v>
      </c>
      <c r="Q211" s="123">
        <f t="shared" si="118"/>
        <v>3.4673203245386058E-2</v>
      </c>
      <c r="R211" s="122">
        <f t="shared" si="119"/>
        <v>0.31048085946099008</v>
      </c>
      <c r="S211" s="122">
        <f t="shared" si="120"/>
        <v>0.30516512226302545</v>
      </c>
      <c r="T211" s="124">
        <f t="shared" si="121"/>
        <v>2.8257061957824875E-5</v>
      </c>
      <c r="U211" s="125">
        <f t="shared" si="122"/>
        <v>3.5952602610891829E-11</v>
      </c>
      <c r="V211" s="125">
        <f t="shared" si="123"/>
        <v>1.1518707839722914E-10</v>
      </c>
      <c r="W211" s="125">
        <f t="shared" si="130"/>
        <v>6.2781021531356725E-21</v>
      </c>
      <c r="X211" s="125">
        <f t="shared" si="131"/>
        <v>-10.444269665541553</v>
      </c>
      <c r="Y211" s="125">
        <f t="shared" si="132"/>
        <v>-9.9385962370198531</v>
      </c>
      <c r="Z211" s="126">
        <f t="shared" si="133"/>
        <v>0.25570561631289057</v>
      </c>
      <c r="AA211" s="9">
        <f t="shared" si="124"/>
        <v>2.760881101411897E-2</v>
      </c>
      <c r="AB211" s="22">
        <f t="shared" si="125"/>
        <v>1.5460425300171354</v>
      </c>
      <c r="AC211" s="10">
        <f t="shared" si="126"/>
        <v>8.6026471737911937E-5</v>
      </c>
      <c r="AD211" s="10"/>
      <c r="AE211" s="17">
        <f t="shared" si="127"/>
        <v>1.1518707839722914E-10</v>
      </c>
      <c r="AF211" s="10"/>
      <c r="AG211" s="10"/>
      <c r="AI211" s="30">
        <f t="shared" si="128"/>
        <v>0.31048085946099008</v>
      </c>
      <c r="AJ211" s="31">
        <f t="shared" si="134"/>
        <v>9.6398364091635075E-2</v>
      </c>
      <c r="AK211" s="31">
        <f t="shared" si="129"/>
        <v>0.30516512226302545</v>
      </c>
      <c r="AL211" s="31">
        <f t="shared" si="135"/>
        <v>9.3125751845807264E-2</v>
      </c>
      <c r="AM211" s="31">
        <f t="shared" si="136"/>
        <v>9.4747929437742254E-2</v>
      </c>
      <c r="AN211" s="31">
        <f t="shared" si="137"/>
        <v>-5.9328408078858059</v>
      </c>
      <c r="AO211" s="31">
        <f t="shared" si="138"/>
        <v>35.198600051715104</v>
      </c>
      <c r="AP211" s="31">
        <f t="shared" si="139"/>
        <v>-5.7295478630683245</v>
      </c>
      <c r="AQ211" s="31">
        <f t="shared" si="140"/>
        <v>32.827718715190805</v>
      </c>
      <c r="AR211" s="31">
        <f t="shared" si="141"/>
        <v>33.992495372746674</v>
      </c>
      <c r="AS211" s="32">
        <f t="shared" si="142"/>
        <v>5.3157371979646317E-3</v>
      </c>
      <c r="AT211" s="33">
        <f t="shared" si="143"/>
        <v>1.7120981973552284E-2</v>
      </c>
      <c r="AU211" s="34">
        <f t="shared" si="144"/>
        <v>-0.50567342852169972</v>
      </c>
      <c r="AV211" s="35">
        <f t="shared" si="145"/>
        <v>4.8416351235170803E-2</v>
      </c>
      <c r="AW211" s="36">
        <f t="shared" si="146"/>
        <v>2.8257061957824875E-5</v>
      </c>
      <c r="AX211" s="36">
        <f t="shared" si="147"/>
        <v>9.6398364091635075E-2</v>
      </c>
      <c r="AY211" s="37">
        <f t="shared" si="148"/>
        <v>0.25570561631289057</v>
      </c>
      <c r="AZ211" s="37">
        <f t="shared" si="149"/>
        <v>35.198600051715104</v>
      </c>
      <c r="BA211" s="38">
        <f t="shared" si="150"/>
        <v>2.0846028227312282E-5</v>
      </c>
      <c r="BB211" s="39">
        <f t="shared" si="151"/>
        <v>-2.4666996513253645E-3</v>
      </c>
      <c r="BC211" s="21"/>
    </row>
    <row r="212" spans="12:55" x14ac:dyDescent="0.25">
      <c r="L212" s="120">
        <v>3.94</v>
      </c>
      <c r="M212" s="121">
        <f t="shared" si="114"/>
        <v>8709.6358995608189</v>
      </c>
      <c r="N212" s="122">
        <f t="shared" si="115"/>
        <v>87.096358995608185</v>
      </c>
      <c r="O212" s="123">
        <f t="shared" si="116"/>
        <v>0.21694198810320198</v>
      </c>
      <c r="P212" s="123">
        <f t="shared" si="117"/>
        <v>0.2132568015534273</v>
      </c>
      <c r="Q212" s="123">
        <f t="shared" si="118"/>
        <v>3.388397620640389E-2</v>
      </c>
      <c r="R212" s="122">
        <f t="shared" si="119"/>
        <v>0.3099171258617171</v>
      </c>
      <c r="S212" s="122">
        <f t="shared" si="120"/>
        <v>0.30465257364775328</v>
      </c>
      <c r="T212" s="124">
        <f t="shared" si="121"/>
        <v>2.7715510013551406E-5</v>
      </c>
      <c r="U212" s="125">
        <f t="shared" si="122"/>
        <v>3.0955095413101508E-11</v>
      </c>
      <c r="V212" s="125">
        <f t="shared" si="123"/>
        <v>9.9538596552328066E-11</v>
      </c>
      <c r="W212" s="125">
        <f t="shared" si="130"/>
        <v>4.7036966285142895E-21</v>
      </c>
      <c r="X212" s="125">
        <f t="shared" si="131"/>
        <v>-10.509267853020173</v>
      </c>
      <c r="Y212" s="125">
        <f t="shared" si="132"/>
        <v>-10.002008486897967</v>
      </c>
      <c r="Z212" s="126">
        <f t="shared" si="133"/>
        <v>0.25731206451870203</v>
      </c>
      <c r="AA212" s="9">
        <f t="shared" si="124"/>
        <v>2.6871427669519235E-2</v>
      </c>
      <c r="AB212" s="22">
        <f t="shared" si="125"/>
        <v>1.5460440930966854</v>
      </c>
      <c r="AC212" s="10">
        <f t="shared" si="126"/>
        <v>8.0003409831849243E-5</v>
      </c>
      <c r="AD212" s="10"/>
      <c r="AE212" s="17">
        <f t="shared" si="127"/>
        <v>9.9538596552328066E-11</v>
      </c>
      <c r="AF212" s="10"/>
      <c r="AG212" s="10"/>
      <c r="AI212" s="30">
        <f t="shared" si="128"/>
        <v>0.3099171258617171</v>
      </c>
      <c r="AJ212" s="31">
        <f t="shared" si="134"/>
        <v>9.60486249023874E-2</v>
      </c>
      <c r="AK212" s="31">
        <f t="shared" si="129"/>
        <v>0.30465257364775328</v>
      </c>
      <c r="AL212" s="31">
        <f t="shared" si="135"/>
        <v>9.2813190630199729E-2</v>
      </c>
      <c r="AM212" s="31">
        <f t="shared" si="136"/>
        <v>9.4417050011286793E-2</v>
      </c>
      <c r="AN212" s="31">
        <f t="shared" si="137"/>
        <v>-5.9978389953644262</v>
      </c>
      <c r="AO212" s="31">
        <f t="shared" si="138"/>
        <v>35.974072614314153</v>
      </c>
      <c r="AP212" s="31">
        <f t="shared" si="139"/>
        <v>-5.7929601129464388</v>
      </c>
      <c r="AQ212" s="31">
        <f t="shared" si="140"/>
        <v>33.558386870188414</v>
      </c>
      <c r="AR212" s="31">
        <f t="shared" si="141"/>
        <v>34.745242064020864</v>
      </c>
      <c r="AS212" s="32">
        <f t="shared" si="142"/>
        <v>5.2645522139638246E-3</v>
      </c>
      <c r="AT212" s="33">
        <f t="shared" si="143"/>
        <v>1.6986967723470796E-2</v>
      </c>
      <c r="AU212" s="34">
        <f t="shared" si="144"/>
        <v>-0.50725936612220579</v>
      </c>
      <c r="AV212" s="35">
        <f t="shared" si="145"/>
        <v>4.826781210799843E-2</v>
      </c>
      <c r="AW212" s="36">
        <f t="shared" si="146"/>
        <v>2.7715510013551406E-5</v>
      </c>
      <c r="AX212" s="36">
        <f t="shared" si="147"/>
        <v>9.60486249023874E-2</v>
      </c>
      <c r="AY212" s="37">
        <f t="shared" si="148"/>
        <v>0.25731206451870203</v>
      </c>
      <c r="AZ212" s="37">
        <f t="shared" si="149"/>
        <v>35.974072614314153</v>
      </c>
      <c r="BA212" s="38">
        <f t="shared" si="150"/>
        <v>2.0645302799858134E-5</v>
      </c>
      <c r="BB212" s="39">
        <f t="shared" si="151"/>
        <v>-2.4744359323034429E-3</v>
      </c>
      <c r="BC212" s="21"/>
    </row>
    <row r="213" spans="12:55" x14ac:dyDescent="0.25">
      <c r="L213" s="120">
        <v>3.96</v>
      </c>
      <c r="M213" s="121">
        <f t="shared" si="114"/>
        <v>9120.1083935591087</v>
      </c>
      <c r="N213" s="122">
        <f t="shared" si="115"/>
        <v>91.201083935591086</v>
      </c>
      <c r="O213" s="123">
        <f t="shared" si="116"/>
        <v>0.2165563557015738</v>
      </c>
      <c r="P213" s="123">
        <f t="shared" si="117"/>
        <v>0.21290734587166477</v>
      </c>
      <c r="Q213" s="123">
        <f t="shared" si="118"/>
        <v>3.3112711403147581E-2</v>
      </c>
      <c r="R213" s="122">
        <f t="shared" si="119"/>
        <v>0.30936622243081974</v>
      </c>
      <c r="S213" s="122">
        <f t="shared" si="120"/>
        <v>0.3041533512452354</v>
      </c>
      <c r="T213" s="124">
        <f t="shared" si="121"/>
        <v>2.7174025997495414E-5</v>
      </c>
      <c r="U213" s="125">
        <f t="shared" si="122"/>
        <v>2.6652247557683131E-11</v>
      </c>
      <c r="V213" s="125">
        <f t="shared" si="123"/>
        <v>8.6015301770273481E-11</v>
      </c>
      <c r="W213" s="125">
        <f t="shared" si="130"/>
        <v>3.5239722054469409E-21</v>
      </c>
      <c r="X213" s="125">
        <f t="shared" si="131"/>
        <v>-10.574266161468872</v>
      </c>
      <c r="Y213" s="125">
        <f t="shared" si="132"/>
        <v>-10.065424282672051</v>
      </c>
      <c r="Z213" s="126">
        <f t="shared" si="133"/>
        <v>0.25892005761747816</v>
      </c>
      <c r="AA213" s="9">
        <f t="shared" si="124"/>
        <v>2.6153738552121841E-2</v>
      </c>
      <c r="AB213" s="22">
        <f t="shared" si="125"/>
        <v>1.546045547015362</v>
      </c>
      <c r="AC213" s="10">
        <f t="shared" si="126"/>
        <v>7.4400980835040784E-5</v>
      </c>
      <c r="AD213" s="10"/>
      <c r="AE213" s="17">
        <f t="shared" si="127"/>
        <v>8.6015301770273481E-11</v>
      </c>
      <c r="AF213" s="10"/>
      <c r="AG213" s="10"/>
      <c r="AI213" s="30">
        <f t="shared" si="128"/>
        <v>0.30936622243081974</v>
      </c>
      <c r="AJ213" s="31">
        <f t="shared" si="134"/>
        <v>9.5707459581115428E-2</v>
      </c>
      <c r="AK213" s="31">
        <f t="shared" si="129"/>
        <v>0.3041533512452354</v>
      </c>
      <c r="AL213" s="31">
        <f t="shared" si="135"/>
        <v>9.2509261073707535E-2</v>
      </c>
      <c r="AM213" s="31">
        <f t="shared" si="136"/>
        <v>9.4094773314412739E-2</v>
      </c>
      <c r="AN213" s="31">
        <f t="shared" si="137"/>
        <v>-6.0628373038131249</v>
      </c>
      <c r="AO213" s="31">
        <f t="shared" si="138"/>
        <v>36.757996172508001</v>
      </c>
      <c r="AP213" s="31">
        <f t="shared" si="139"/>
        <v>-5.8563759087205227</v>
      </c>
      <c r="AQ213" s="31">
        <f t="shared" si="140"/>
        <v>34.297138784242129</v>
      </c>
      <c r="AR213" s="31">
        <f t="shared" si="141"/>
        <v>35.506254324543271</v>
      </c>
      <c r="AS213" s="32">
        <f t="shared" si="142"/>
        <v>5.2128711855843335E-3</v>
      </c>
      <c r="AT213" s="33">
        <f t="shared" si="143"/>
        <v>1.6850162712091273E-2</v>
      </c>
      <c r="AU213" s="34">
        <f t="shared" si="144"/>
        <v>-0.50884187879682052</v>
      </c>
      <c r="AV213" s="35">
        <f t="shared" si="145"/>
        <v>4.8120774626514345E-2</v>
      </c>
      <c r="AW213" s="36">
        <f t="shared" si="146"/>
        <v>2.7174025997495414E-5</v>
      </c>
      <c r="AX213" s="36">
        <f t="shared" si="147"/>
        <v>9.5707459581115428E-2</v>
      </c>
      <c r="AY213" s="37">
        <f t="shared" si="148"/>
        <v>0.25892005761747816</v>
      </c>
      <c r="AZ213" s="37">
        <f t="shared" si="149"/>
        <v>36.757996172508001</v>
      </c>
      <c r="BA213" s="38">
        <f t="shared" si="150"/>
        <v>2.0442632100330721E-5</v>
      </c>
      <c r="BB213" s="39">
        <f t="shared" si="151"/>
        <v>-2.4821555063259536E-3</v>
      </c>
      <c r="BC213" s="21"/>
    </row>
    <row r="214" spans="12:55" x14ac:dyDescent="0.25">
      <c r="L214" s="120">
        <v>3.98</v>
      </c>
      <c r="M214" s="121">
        <f t="shared" si="114"/>
        <v>9549.9258602143691</v>
      </c>
      <c r="N214" s="122">
        <f t="shared" si="115"/>
        <v>95.499258602143698</v>
      </c>
      <c r="O214" s="123">
        <f t="shared" si="116"/>
        <v>0.21617950010424344</v>
      </c>
      <c r="P214" s="123">
        <f t="shared" si="117"/>
        <v>0.21256698261640944</v>
      </c>
      <c r="Q214" s="123">
        <f t="shared" si="118"/>
        <v>3.2359000208486859E-2</v>
      </c>
      <c r="R214" s="122">
        <f t="shared" si="119"/>
        <v>0.30882785729177636</v>
      </c>
      <c r="S214" s="122">
        <f t="shared" si="120"/>
        <v>0.3036671180234421</v>
      </c>
      <c r="T214" s="124">
        <f t="shared" si="121"/>
        <v>2.6633229795727325E-5</v>
      </c>
      <c r="U214" s="125">
        <f t="shared" si="122"/>
        <v>2.2947502041952734E-11</v>
      </c>
      <c r="V214" s="125">
        <f t="shared" si="123"/>
        <v>7.4328695510591043E-11</v>
      </c>
      <c r="W214" s="125">
        <f t="shared" si="130"/>
        <v>2.6400270422616399E-21</v>
      </c>
      <c r="X214" s="125">
        <f t="shared" si="131"/>
        <v>-10.639264582825614</v>
      </c>
      <c r="Y214" s="125">
        <f t="shared" si="132"/>
        <v>-10.128843489119873</v>
      </c>
      <c r="Z214" s="126">
        <f t="shared" si="133"/>
        <v>0.2605296928997648</v>
      </c>
      <c r="AA214" s="9">
        <f t="shared" si="124"/>
        <v>2.5455217663355883E-2</v>
      </c>
      <c r="AB214" s="22">
        <f t="shared" si="125"/>
        <v>1.5460468993703587</v>
      </c>
      <c r="AC214" s="10">
        <f t="shared" si="126"/>
        <v>6.9189910250862929E-5</v>
      </c>
      <c r="AD214" s="10"/>
      <c r="AE214" s="17">
        <f t="shared" si="127"/>
        <v>7.4328695510591043E-11</v>
      </c>
      <c r="AF214" s="10"/>
      <c r="AG214" s="10"/>
      <c r="AI214" s="30">
        <f t="shared" si="128"/>
        <v>0.30882785729177636</v>
      </c>
      <c r="AJ214" s="31">
        <f t="shared" si="134"/>
        <v>9.5374645439429792E-2</v>
      </c>
      <c r="AK214" s="31">
        <f t="shared" si="129"/>
        <v>0.3036671180234421</v>
      </c>
      <c r="AL214" s="31">
        <f t="shared" si="135"/>
        <v>9.2213718568663117E-2</v>
      </c>
      <c r="AM214" s="31">
        <f t="shared" si="136"/>
        <v>9.3780865389148579E-2</v>
      </c>
      <c r="AN214" s="31">
        <f t="shared" si="137"/>
        <v>-6.1278357251698674</v>
      </c>
      <c r="AO214" s="31">
        <f t="shared" si="138"/>
        <v>37.550370674668116</v>
      </c>
      <c r="AP214" s="31">
        <f t="shared" si="139"/>
        <v>-5.9197951151683448</v>
      </c>
      <c r="AQ214" s="31">
        <f t="shared" si="140"/>
        <v>35.043974205570997</v>
      </c>
      <c r="AR214" s="31">
        <f t="shared" si="141"/>
        <v>36.275531992414656</v>
      </c>
      <c r="AS214" s="32">
        <f t="shared" si="142"/>
        <v>5.160739268334269E-3</v>
      </c>
      <c r="AT214" s="33">
        <f t="shared" si="143"/>
        <v>1.6710731064194358E-2</v>
      </c>
      <c r="AU214" s="34">
        <f t="shared" si="144"/>
        <v>-0.51042109370574096</v>
      </c>
      <c r="AV214" s="35">
        <f t="shared" si="145"/>
        <v>4.7975223262112114E-2</v>
      </c>
      <c r="AW214" s="36">
        <f t="shared" si="146"/>
        <v>2.6633229795727325E-5</v>
      </c>
      <c r="AX214" s="36">
        <f t="shared" si="147"/>
        <v>9.5374645439429792E-2</v>
      </c>
      <c r="AY214" s="37">
        <f t="shared" si="148"/>
        <v>0.2605296928997648</v>
      </c>
      <c r="AZ214" s="37">
        <f t="shared" si="149"/>
        <v>37.550370674668116</v>
      </c>
      <c r="BA214" s="38">
        <f t="shared" si="150"/>
        <v>2.0238193209153996E-5</v>
      </c>
      <c r="BB214" s="39">
        <f t="shared" si="151"/>
        <v>-2.4898589936865412E-3</v>
      </c>
      <c r="BC214" s="21"/>
    </row>
    <row r="215" spans="12:55" x14ac:dyDescent="0.25">
      <c r="L215" s="127">
        <v>4</v>
      </c>
      <c r="M215" s="128">
        <f t="shared" si="114"/>
        <v>10000</v>
      </c>
      <c r="N215" s="129">
        <f t="shared" si="115"/>
        <v>100</v>
      </c>
      <c r="O215" s="130">
        <f t="shared" si="116"/>
        <v>0.21581122163768879</v>
      </c>
      <c r="P215" s="130">
        <f t="shared" si="117"/>
        <v>0.21223548148287302</v>
      </c>
      <c r="Q215" s="130">
        <f t="shared" si="118"/>
        <v>3.1622443275377547E-2</v>
      </c>
      <c r="R215" s="129">
        <f t="shared" si="119"/>
        <v>0.30830174519669828</v>
      </c>
      <c r="S215" s="129">
        <f t="shared" si="120"/>
        <v>0.30319354497553291</v>
      </c>
      <c r="T215" s="131">
        <f t="shared" si="121"/>
        <v>2.6093709499513945E-5</v>
      </c>
      <c r="U215" s="132">
        <f t="shared" si="122"/>
        <v>1.9757722911763043E-11</v>
      </c>
      <c r="V215" s="132">
        <f t="shared" si="123"/>
        <v>6.4229423431413842E-11</v>
      </c>
      <c r="W215" s="132">
        <f t="shared" si="130"/>
        <v>1.977732147109509E-21</v>
      </c>
      <c r="X215" s="132">
        <f t="shared" si="131"/>
        <v>-10.704263109537921</v>
      </c>
      <c r="Y215" s="132">
        <f t="shared" si="132"/>
        <v>-10.192265976501847</v>
      </c>
      <c r="Z215" s="133">
        <f t="shared" si="133"/>
        <v>0.26214106423715899</v>
      </c>
      <c r="AA215" s="9">
        <f t="shared" si="124"/>
        <v>2.4775353053158863E-2</v>
      </c>
      <c r="AB215" s="22">
        <f t="shared" si="125"/>
        <v>1.5460481572326277</v>
      </c>
      <c r="AC215" s="10">
        <f t="shared" si="126"/>
        <v>6.434295136417219E-5</v>
      </c>
      <c r="AD215" s="10"/>
      <c r="AE215" s="17">
        <f t="shared" si="127"/>
        <v>6.4229423431413842E-11</v>
      </c>
      <c r="AF215" s="10"/>
      <c r="AG215" s="10"/>
      <c r="AI215" s="30">
        <f t="shared" si="128"/>
        <v>0.30830174519669828</v>
      </c>
      <c r="AJ215" s="31">
        <f t="shared" si="134"/>
        <v>9.5049966091329874E-2</v>
      </c>
      <c r="AK215" s="31">
        <f t="shared" si="129"/>
        <v>0.30319354497553291</v>
      </c>
      <c r="AL215" s="31">
        <f t="shared" si="135"/>
        <v>9.1926325714830504E-2</v>
      </c>
      <c r="AM215" s="31">
        <f t="shared" si="136"/>
        <v>9.3475099048330429E-2</v>
      </c>
      <c r="AN215" s="31">
        <f t="shared" si="137"/>
        <v>-6.1928342518821742</v>
      </c>
      <c r="AO215" s="31">
        <f t="shared" si="138"/>
        <v>38.351196071285045</v>
      </c>
      <c r="AP215" s="31">
        <f t="shared" si="139"/>
        <v>-5.9832176025503188</v>
      </c>
      <c r="AQ215" s="31">
        <f t="shared" si="140"/>
        <v>35.798892879467985</v>
      </c>
      <c r="AR215" s="31">
        <f t="shared" si="141"/>
        <v>37.053074905537962</v>
      </c>
      <c r="AS215" s="32">
        <f t="shared" si="142"/>
        <v>5.108200221165371E-3</v>
      </c>
      <c r="AT215" s="33">
        <f t="shared" si="143"/>
        <v>1.6568833296439208E-2</v>
      </c>
      <c r="AU215" s="34">
        <f t="shared" si="144"/>
        <v>-0.51199713303607375</v>
      </c>
      <c r="AV215" s="35">
        <f t="shared" si="145"/>
        <v>4.7831142395954755E-2</v>
      </c>
      <c r="AW215" s="36">
        <f t="shared" si="146"/>
        <v>2.6093709499513945E-5</v>
      </c>
      <c r="AX215" s="36">
        <f t="shared" si="147"/>
        <v>9.5049966091329874E-2</v>
      </c>
      <c r="AY215" s="37">
        <f t="shared" si="148"/>
        <v>0.26214106423715899</v>
      </c>
      <c r="AZ215" s="37">
        <f t="shared" si="149"/>
        <v>38.351196071285045</v>
      </c>
      <c r="BA215" s="38">
        <f t="shared" si="150"/>
        <v>2.0032157730060279E-5</v>
      </c>
      <c r="BB215" s="39">
        <f t="shared" si="151"/>
        <v>-2.4975469904198718E-3</v>
      </c>
      <c r="BC215" s="21"/>
    </row>
    <row r="216" spans="12:55" x14ac:dyDescent="0.25"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6" t="s">
        <v>49</v>
      </c>
      <c r="X216" s="107">
        <f>AVERAGE(X11:X215)</f>
        <v>-4.5114288576557469</v>
      </c>
      <c r="Y216" s="107">
        <f>AVERAGE(Y11:Y215)</f>
        <v>-4.2090483739515285</v>
      </c>
      <c r="Z216" s="105"/>
      <c r="AA216" s="10"/>
      <c r="AB216" s="10"/>
      <c r="AC216" s="10"/>
      <c r="AD216" s="10"/>
      <c r="AE216" s="17"/>
      <c r="AF216" s="10"/>
      <c r="AG216" s="10"/>
      <c r="AI216" s="40" t="s">
        <v>50</v>
      </c>
      <c r="AJ216" s="41">
        <f>SUM(AJ11:AJ215)</f>
        <v>87.03538808031594</v>
      </c>
      <c r="AK216" s="42"/>
      <c r="AL216" s="41">
        <f>SUM(AL11:AL215)</f>
        <v>85.296191175809327</v>
      </c>
      <c r="AM216" s="41">
        <f>SUM(AM11:AM215)</f>
        <v>86.156599062178046</v>
      </c>
      <c r="AN216" s="42" t="s">
        <v>50</v>
      </c>
      <c r="AO216" s="41">
        <f>SUM(AO11:AO215)</f>
        <v>2235.5791534399127</v>
      </c>
      <c r="AP216" s="42"/>
      <c r="AQ216" s="41">
        <f>SUM(AQ11:AQ215)</f>
        <v>2082.2114774138854</v>
      </c>
      <c r="AR216" s="41">
        <f>SUM(AR11:AR215)</f>
        <v>2157.2286332854537</v>
      </c>
      <c r="AS216" s="42"/>
      <c r="AT216" s="41">
        <f>SUM(AT11:AT215)</f>
        <v>2.5437073588235108</v>
      </c>
      <c r="AU216" s="42"/>
      <c r="AV216" s="41">
        <f t="shared" ref="AV216:BB216" si="152">SUM(AV11:AV215)</f>
        <v>33.511343524556729</v>
      </c>
      <c r="AW216" s="41">
        <f t="shared" si="152"/>
        <v>1.8381131769229883E-2</v>
      </c>
      <c r="AX216" s="41">
        <f t="shared" si="152"/>
        <v>87.03538808031594</v>
      </c>
      <c r="AY216" s="41">
        <f t="shared" si="152"/>
        <v>22.077325452554323</v>
      </c>
      <c r="AZ216" s="41">
        <f t="shared" si="152"/>
        <v>2235.5791534399127</v>
      </c>
      <c r="BA216" s="41">
        <f t="shared" si="152"/>
        <v>5.4160055568623008E-3</v>
      </c>
      <c r="BB216" s="43">
        <f t="shared" si="152"/>
        <v>-0.30238048370421666</v>
      </c>
    </row>
    <row r="217" spans="12:55" x14ac:dyDescent="0.25">
      <c r="AA217" s="10"/>
      <c r="AB217" s="10"/>
      <c r="AC217" s="10"/>
      <c r="AD217" s="10"/>
      <c r="AE217" s="17"/>
      <c r="AF217" s="10"/>
      <c r="AG217" s="10"/>
    </row>
    <row r="218" spans="12:55" x14ac:dyDescent="0.25">
      <c r="AA218" s="10"/>
      <c r="AB218" s="10"/>
      <c r="AC218" s="10"/>
      <c r="AD218" s="10"/>
      <c r="AE218" s="17"/>
      <c r="AF218" s="10"/>
      <c r="AG218" s="10"/>
    </row>
    <row r="219" spans="12:55" x14ac:dyDescent="0.25">
      <c r="AA219" s="10"/>
      <c r="AB219" s="10"/>
      <c r="AC219" s="10"/>
      <c r="AD219" s="10"/>
      <c r="AE219" s="17"/>
      <c r="AF219" s="10"/>
      <c r="AG219" s="10"/>
    </row>
    <row r="220" spans="12:55" x14ac:dyDescent="0.25">
      <c r="AA220" s="10"/>
      <c r="AB220" s="10"/>
      <c r="AC220" s="10"/>
      <c r="AD220" s="10"/>
      <c r="AE220" s="17"/>
      <c r="AF220" s="10"/>
      <c r="AG220" s="10"/>
    </row>
    <row r="221" spans="12:55" x14ac:dyDescent="0.25">
      <c r="AA221" s="10"/>
      <c r="AB221" s="10"/>
      <c r="AC221" s="10"/>
      <c r="AD221" s="10"/>
      <c r="AE221" s="17"/>
      <c r="AF221" s="10"/>
      <c r="AG221" s="10"/>
    </row>
    <row r="222" spans="12:55" x14ac:dyDescent="0.25">
      <c r="AA222" s="10"/>
      <c r="AB222" s="10"/>
      <c r="AC222" s="10"/>
      <c r="AD222" s="10"/>
      <c r="AE222" s="17"/>
      <c r="AF222" s="10"/>
      <c r="AG222" s="10"/>
    </row>
    <row r="223" spans="12:55" x14ac:dyDescent="0.25">
      <c r="AA223" s="10"/>
      <c r="AB223" s="10"/>
      <c r="AC223" s="10"/>
      <c r="AD223" s="10"/>
      <c r="AE223" s="17"/>
      <c r="AF223" s="10"/>
      <c r="AG223" s="10"/>
    </row>
    <row r="224" spans="12:55" x14ac:dyDescent="0.25">
      <c r="AA224" s="10"/>
      <c r="AB224" s="10"/>
      <c r="AC224" s="10"/>
      <c r="AD224" s="10"/>
      <c r="AE224" s="17"/>
      <c r="AF224" s="10"/>
      <c r="AG224" s="10"/>
    </row>
    <row r="225" spans="27:33" x14ac:dyDescent="0.25">
      <c r="AA225" s="10"/>
      <c r="AB225" s="10"/>
      <c r="AC225" s="10"/>
      <c r="AD225" s="10"/>
      <c r="AE225" s="17"/>
      <c r="AF225" s="10"/>
      <c r="AG225" s="10"/>
    </row>
    <row r="226" spans="27:33" x14ac:dyDescent="0.25">
      <c r="AA226" s="10"/>
      <c r="AB226" s="10"/>
      <c r="AC226" s="10"/>
      <c r="AD226" s="10"/>
      <c r="AE226" s="17"/>
      <c r="AF226" s="10"/>
      <c r="AG226" s="10"/>
    </row>
    <row r="227" spans="27:33" x14ac:dyDescent="0.25">
      <c r="AA227" s="10"/>
      <c r="AB227" s="10"/>
      <c r="AC227" s="10"/>
      <c r="AD227" s="10"/>
      <c r="AE227" s="17"/>
      <c r="AF227" s="10"/>
      <c r="AG227" s="10"/>
    </row>
    <row r="228" spans="27:33" x14ac:dyDescent="0.25">
      <c r="AA228" s="10"/>
      <c r="AB228" s="10"/>
      <c r="AC228" s="10"/>
      <c r="AD228" s="10"/>
      <c r="AE228" s="17"/>
      <c r="AF228" s="10"/>
      <c r="AG228" s="10"/>
    </row>
    <row r="229" spans="27:33" x14ac:dyDescent="0.25">
      <c r="AA229" s="10"/>
      <c r="AB229" s="10"/>
      <c r="AC229" s="10"/>
      <c r="AD229" s="10"/>
      <c r="AE229" s="17"/>
      <c r="AF229" s="10"/>
      <c r="AG229" s="10"/>
    </row>
    <row r="230" spans="27:33" x14ac:dyDescent="0.25">
      <c r="AA230" s="10"/>
      <c r="AB230" s="10"/>
      <c r="AC230" s="10"/>
      <c r="AD230" s="10"/>
      <c r="AE230" s="17"/>
      <c r="AF230" s="10"/>
      <c r="AG230" s="10"/>
    </row>
    <row r="231" spans="27:33" x14ac:dyDescent="0.25">
      <c r="AA231" s="10"/>
      <c r="AB231" s="10"/>
      <c r="AC231" s="10"/>
      <c r="AD231" s="10"/>
      <c r="AE231" s="17"/>
      <c r="AF231" s="10"/>
      <c r="AG231" s="10"/>
    </row>
    <row r="232" spans="27:33" x14ac:dyDescent="0.25">
      <c r="AA232" s="10"/>
      <c r="AB232" s="10"/>
      <c r="AC232" s="10"/>
      <c r="AD232" s="10"/>
      <c r="AE232" s="17"/>
      <c r="AF232" s="10"/>
      <c r="AG232" s="10"/>
    </row>
    <row r="233" spans="27:33" x14ac:dyDescent="0.25">
      <c r="AA233" s="10"/>
      <c r="AB233" s="10"/>
      <c r="AC233" s="10"/>
      <c r="AD233" s="10"/>
      <c r="AE233" s="17"/>
      <c r="AF233" s="10"/>
      <c r="AG233" s="10"/>
    </row>
    <row r="234" spans="27:33" x14ac:dyDescent="0.25">
      <c r="AA234" s="10"/>
      <c r="AB234" s="10"/>
      <c r="AC234" s="10"/>
      <c r="AD234" s="10"/>
      <c r="AE234" s="17"/>
      <c r="AF234" s="10"/>
      <c r="AG234" s="10"/>
    </row>
    <row r="235" spans="27:33" x14ac:dyDescent="0.25">
      <c r="AA235" s="10"/>
      <c r="AB235" s="10"/>
      <c r="AC235" s="10"/>
      <c r="AD235" s="10"/>
      <c r="AE235" s="17"/>
      <c r="AF235" s="10"/>
      <c r="AG235" s="10"/>
    </row>
    <row r="236" spans="27:33" x14ac:dyDescent="0.25">
      <c r="AA236" s="10"/>
      <c r="AB236" s="10"/>
      <c r="AC236" s="10"/>
      <c r="AD236" s="10"/>
      <c r="AE236" s="17"/>
      <c r="AF236" s="10"/>
      <c r="AG236" s="10"/>
    </row>
    <row r="237" spans="27:33" x14ac:dyDescent="0.25">
      <c r="AA237" s="10"/>
      <c r="AB237" s="10"/>
      <c r="AC237" s="10"/>
      <c r="AD237" s="10"/>
      <c r="AE237" s="17"/>
      <c r="AF237" s="10"/>
      <c r="AG237" s="10"/>
    </row>
    <row r="238" spans="27:33" x14ac:dyDescent="0.25">
      <c r="AA238" s="10"/>
      <c r="AB238" s="10"/>
      <c r="AC238" s="10"/>
      <c r="AD238" s="10"/>
      <c r="AE238" s="17"/>
      <c r="AF238" s="10"/>
      <c r="AG238" s="10"/>
    </row>
    <row r="239" spans="27:33" x14ac:dyDescent="0.25">
      <c r="AA239" s="10"/>
      <c r="AB239" s="10"/>
      <c r="AC239" s="10"/>
      <c r="AD239" s="10"/>
      <c r="AE239" s="17"/>
      <c r="AF239" s="10"/>
      <c r="AG239" s="10"/>
    </row>
    <row r="240" spans="27:33" x14ac:dyDescent="0.25">
      <c r="AA240" s="10"/>
      <c r="AB240" s="10"/>
      <c r="AC240" s="10"/>
      <c r="AD240" s="10"/>
      <c r="AE240" s="17"/>
      <c r="AF240" s="10"/>
      <c r="AG240" s="10"/>
    </row>
    <row r="241" spans="27:33" x14ac:dyDescent="0.25">
      <c r="AA241" s="10"/>
      <c r="AB241" s="10"/>
      <c r="AC241" s="10"/>
      <c r="AD241" s="10"/>
      <c r="AE241" s="17"/>
      <c r="AF241" s="10"/>
      <c r="AG241" s="10"/>
    </row>
    <row r="242" spans="27:33" x14ac:dyDescent="0.25">
      <c r="AD242" s="10"/>
      <c r="AF242" s="10"/>
      <c r="AG242" s="10"/>
    </row>
    <row r="243" spans="27:33" x14ac:dyDescent="0.25">
      <c r="AD243" s="10"/>
      <c r="AF243" s="10"/>
      <c r="AG243" s="10"/>
    </row>
    <row r="244" spans="27:33" x14ac:dyDescent="0.25">
      <c r="AD244" s="10"/>
      <c r="AF244" s="10"/>
      <c r="AG244" s="10"/>
    </row>
    <row r="245" spans="27:33" x14ac:dyDescent="0.25">
      <c r="AD245" s="10"/>
      <c r="AF245" s="10"/>
      <c r="AG245" s="10"/>
    </row>
  </sheetData>
  <sheetProtection algorithmName="SHA-512" hashValue="ktevptlEdJfjjgEDGPh4DbpRfk4Mx1p/K8GUGShTA0S3L2Ecn3+8QLJyiJBatySUKh+E4rPYIHyP2JI/YN6BeA==" saltValue="wWTZSsV1XilYWckZgL66eA==" spinCount="100000" sheet="1" objects="1" scenarios="1" selectLockedCells="1"/>
  <mergeCells count="14">
    <mergeCell ref="U1:V1"/>
    <mergeCell ref="AI8:BB8"/>
    <mergeCell ref="AI9:AM9"/>
    <mergeCell ref="AN9:AR9"/>
    <mergeCell ref="AS9:AT9"/>
    <mergeCell ref="AU9:AV9"/>
    <mergeCell ref="AW9:AX9"/>
    <mergeCell ref="AY9:AZ9"/>
    <mergeCell ref="AA9:AH9"/>
    <mergeCell ref="B40:C40"/>
    <mergeCell ref="G33:H33"/>
    <mergeCell ref="B12:E12"/>
    <mergeCell ref="G12:H12"/>
    <mergeCell ref="S1:T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19</vt:i4>
      </vt:variant>
    </vt:vector>
  </HeadingPairs>
  <TitlesOfParts>
    <vt:vector size="20" baseType="lpstr">
      <vt:lpstr>Converter (Immediate)</vt:lpstr>
      <vt:lpstr>'Converter (Immediate)'!a</vt:lpstr>
      <vt:lpstr>'Converter (Immediate)'!k</vt:lpstr>
      <vt:lpstr>'Converter (Immediate)'!k0</vt:lpstr>
      <vt:lpstr>'Converter (Immediate)'!k1_</vt:lpstr>
      <vt:lpstr>'Converter (Immediate)'!k1__</vt:lpstr>
      <vt:lpstr>'Converter (Immediate)'!n</vt:lpstr>
      <vt:lpstr>'Converter (Immediate)'!n_VGM</vt:lpstr>
      <vt:lpstr>'Converter (Immediate)'!p</vt:lpstr>
      <vt:lpstr>'Converter (Immediate)'!P_GRT</vt:lpstr>
      <vt:lpstr>'Converter (Immediate)'!thetar</vt:lpstr>
      <vt:lpstr>'Converter (Immediate)'!thetaRL</vt:lpstr>
      <vt:lpstr>'Converter (Immediate)'!thetas</vt:lpstr>
      <vt:lpstr>'Converter (Immediate)'!x2_</vt:lpstr>
      <vt:lpstr>'Converter (Immediate)'!α</vt:lpstr>
      <vt:lpstr>'Converter (Immediate)'!β</vt:lpstr>
      <vt:lpstr>'Converter (Immediate)'!β_GRT</vt:lpstr>
      <vt:lpstr>'Converter (Immediate)'!λ</vt:lpstr>
      <vt:lpstr>'Converter (Immediate)'!λ_GRT</vt:lpstr>
      <vt:lpstr>'Converter (Immediate)'!ξ_GRT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CENA</cp:lastModifiedBy>
  <dcterms:created xsi:type="dcterms:W3CDTF">2018-04-06T20:29:13Z</dcterms:created>
  <dcterms:modified xsi:type="dcterms:W3CDTF">2021-02-17T17:20:39Z</dcterms:modified>
</cp:coreProperties>
</file>