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/>
  <mc:AlternateContent xmlns:mc="http://schemas.openxmlformats.org/markup-compatibility/2006">
    <mc:Choice Requires="x15">
      <x15ac:absPath xmlns:x15ac="http://schemas.microsoft.com/office/spreadsheetml/2010/11/ac" url="C:\Users\CENA\Desktop\"/>
    </mc:Choice>
  </mc:AlternateContent>
  <bookViews>
    <workbookView xWindow="0" yWindow="0" windowWidth="20730" windowHeight="11760"/>
  </bookViews>
  <sheets>
    <sheet name="Converter (Immediate)" sheetId="21" r:id="rId1"/>
  </sheets>
  <definedNames>
    <definedName name="a" localSheetId="0">'Converter (Immediate)'!$AF$11</definedName>
    <definedName name="a">#REF!</definedName>
    <definedName name="k" localSheetId="0">'Converter (Immediate)'!$F$9</definedName>
    <definedName name="k">#REF!</definedName>
    <definedName name="k0" localSheetId="0">'Converter (Immediate)'!$F$9</definedName>
    <definedName name="k0">#REF!</definedName>
    <definedName name="k1_" localSheetId="0">'Converter (Immediate)'!$H$7</definedName>
    <definedName name="k1_">#REF!</definedName>
    <definedName name="k1__" localSheetId="0">'Converter (Immediate)'!$AG$15</definedName>
    <definedName name="k1__">#REF!</definedName>
    <definedName name="n" localSheetId="0">'Converter (Immediate)'!$AG$13</definedName>
    <definedName name="n">#REF!</definedName>
    <definedName name="n_VGM" localSheetId="0">'Converter (Immediate)'!$C$10</definedName>
    <definedName name="n_VGM">#REF!</definedName>
    <definedName name="p" localSheetId="0">'Converter (Immediate)'!$F$10</definedName>
    <definedName name="p">#REF!</definedName>
    <definedName name="P_GRT" localSheetId="0">'Converter (Immediate)'!$AF$15</definedName>
    <definedName name="P_GRT">#REF!</definedName>
    <definedName name="solver_adj" localSheetId="0" hidden="1">'Converter (Immediate)'!$C$13,'Converter (Immediate)'!$C$21,'Converter (Immediate)'!$E$13,'Converter (Immediate)'!$E$21,'Converter (Immediate)'!#REF!,'Converter (Immediate)'!#REF!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'Converter (Immediate)'!$AF$15</definedName>
    <definedName name="solver_lhs2" localSheetId="0" hidden="1">'Converter (Immediate)'!$AF$15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'Converter (Immediate)'!$M$8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-6</definedName>
    <definedName name="solver_rhs2" localSheetId="0" hidden="1">-6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hetar" localSheetId="0">'Converter (Immediate)'!$F$8</definedName>
    <definedName name="thetar">#REF!</definedName>
    <definedName name="thetaRL" localSheetId="0">'Converter (Immediate)'!$AH$11</definedName>
    <definedName name="thetaRL">#REF!</definedName>
    <definedName name="thetas" localSheetId="0">'Converter (Immediate)'!$F$7</definedName>
    <definedName name="thetas">#REF!</definedName>
    <definedName name="x2_" localSheetId="0">'Converter (Immediate)'!$AG$11</definedName>
    <definedName name="x2_">#REF!</definedName>
    <definedName name="α" localSheetId="0">'Converter (Immediate)'!$C$9</definedName>
    <definedName name="α">#REF!</definedName>
    <definedName name="β" localSheetId="0">'Converter (Immediate)'!$AH$15</definedName>
    <definedName name="β">#REF!</definedName>
    <definedName name="β_GRT" localSheetId="0">'Converter (Immediate)'!$AH$15</definedName>
    <definedName name="β_GRT">#REF!</definedName>
    <definedName name="λ" localSheetId="0">'Converter (Immediate)'!$AH$13</definedName>
    <definedName name="λ">#REF!</definedName>
    <definedName name="λ_GRT" localSheetId="0">'Converter (Immediate)'!$AH$13</definedName>
    <definedName name="λ_GRT">#REF!</definedName>
    <definedName name="ξ_GRT" localSheetId="0">'Converter (Immediate)'!$AH$17</definedName>
    <definedName name="ξ_GRT">#REF!</definedName>
  </definedNames>
  <calcPr calcId="152511"/>
</workbook>
</file>

<file path=xl/calcChain.xml><?xml version="1.0" encoding="utf-8"?>
<calcChain xmlns="http://schemas.openxmlformats.org/spreadsheetml/2006/main">
  <c r="C23" i="21" l="1"/>
  <c r="AF15" i="21" l="1"/>
  <c r="F10" i="21"/>
  <c r="F8" i="21"/>
  <c r="F7" i="21"/>
  <c r="H7" i="21" s="1"/>
  <c r="C22" i="21"/>
  <c r="E22" i="21"/>
  <c r="AG13" i="21" l="1"/>
  <c r="AH17" i="21" s="1"/>
  <c r="AF11" i="21" s="1"/>
  <c r="M215" i="21"/>
  <c r="N215" i="21" s="1"/>
  <c r="O215" i="21" s="1"/>
  <c r="R215" i="21" s="1"/>
  <c r="M214" i="21"/>
  <c r="N214" i="21" s="1"/>
  <c r="O214" i="21" s="1"/>
  <c r="R214" i="21" s="1"/>
  <c r="M213" i="21"/>
  <c r="N213" i="21" s="1"/>
  <c r="O213" i="21" s="1"/>
  <c r="R213" i="21" s="1"/>
  <c r="M212" i="21"/>
  <c r="N212" i="21" s="1"/>
  <c r="O212" i="21" s="1"/>
  <c r="R212" i="21" s="1"/>
  <c r="M211" i="21"/>
  <c r="N211" i="21" s="1"/>
  <c r="O211" i="21" s="1"/>
  <c r="R211" i="21" s="1"/>
  <c r="M210" i="21"/>
  <c r="N210" i="21" s="1"/>
  <c r="O210" i="21" s="1"/>
  <c r="R210" i="21" s="1"/>
  <c r="M209" i="21"/>
  <c r="N209" i="21" s="1"/>
  <c r="O209" i="21" s="1"/>
  <c r="R209" i="21" s="1"/>
  <c r="M208" i="21"/>
  <c r="N208" i="21" s="1"/>
  <c r="O208" i="21" s="1"/>
  <c r="R208" i="21" s="1"/>
  <c r="M207" i="21"/>
  <c r="N207" i="21" s="1"/>
  <c r="O207" i="21" s="1"/>
  <c r="R207" i="21" s="1"/>
  <c r="M206" i="21"/>
  <c r="N206" i="21" s="1"/>
  <c r="O206" i="21" s="1"/>
  <c r="R206" i="21" s="1"/>
  <c r="M205" i="21"/>
  <c r="N205" i="21" s="1"/>
  <c r="O205" i="21" s="1"/>
  <c r="R205" i="21" s="1"/>
  <c r="M204" i="21"/>
  <c r="N204" i="21" s="1"/>
  <c r="O204" i="21" s="1"/>
  <c r="R204" i="21" s="1"/>
  <c r="M203" i="21"/>
  <c r="N203" i="21" s="1"/>
  <c r="O203" i="21" s="1"/>
  <c r="R203" i="21" s="1"/>
  <c r="M202" i="21"/>
  <c r="N202" i="21" s="1"/>
  <c r="O202" i="21" s="1"/>
  <c r="R202" i="21" s="1"/>
  <c r="M201" i="21"/>
  <c r="N201" i="21" s="1"/>
  <c r="O201" i="21" s="1"/>
  <c r="R201" i="21" s="1"/>
  <c r="M200" i="21"/>
  <c r="N200" i="21" s="1"/>
  <c r="O200" i="21" s="1"/>
  <c r="R200" i="21" s="1"/>
  <c r="M199" i="21"/>
  <c r="N199" i="21" s="1"/>
  <c r="O199" i="21" s="1"/>
  <c r="R199" i="21" s="1"/>
  <c r="M198" i="21"/>
  <c r="N198" i="21" s="1"/>
  <c r="O198" i="21" s="1"/>
  <c r="R198" i="21" s="1"/>
  <c r="M197" i="21"/>
  <c r="N197" i="21" s="1"/>
  <c r="O197" i="21" s="1"/>
  <c r="R197" i="21" s="1"/>
  <c r="M196" i="21"/>
  <c r="N196" i="21" s="1"/>
  <c r="O196" i="21" s="1"/>
  <c r="R196" i="21" s="1"/>
  <c r="M195" i="21"/>
  <c r="N195" i="21" s="1"/>
  <c r="O195" i="21" s="1"/>
  <c r="R195" i="21" s="1"/>
  <c r="M194" i="21"/>
  <c r="N194" i="21" s="1"/>
  <c r="O194" i="21" s="1"/>
  <c r="R194" i="21" s="1"/>
  <c r="M193" i="21"/>
  <c r="N193" i="21" s="1"/>
  <c r="O193" i="21" s="1"/>
  <c r="R193" i="21" s="1"/>
  <c r="M192" i="21"/>
  <c r="N192" i="21" s="1"/>
  <c r="O192" i="21" s="1"/>
  <c r="R192" i="21" s="1"/>
  <c r="M191" i="21"/>
  <c r="N191" i="21" s="1"/>
  <c r="O191" i="21" s="1"/>
  <c r="R191" i="21" s="1"/>
  <c r="M190" i="21"/>
  <c r="N190" i="21" s="1"/>
  <c r="O190" i="21" s="1"/>
  <c r="R190" i="21" s="1"/>
  <c r="M189" i="21"/>
  <c r="N189" i="21" s="1"/>
  <c r="O189" i="21" s="1"/>
  <c r="R189" i="21" s="1"/>
  <c r="M188" i="21"/>
  <c r="N188" i="21" s="1"/>
  <c r="O188" i="21" s="1"/>
  <c r="R188" i="21" s="1"/>
  <c r="M187" i="21"/>
  <c r="N187" i="21" s="1"/>
  <c r="O187" i="21" s="1"/>
  <c r="R187" i="21" s="1"/>
  <c r="M186" i="21"/>
  <c r="N186" i="21" s="1"/>
  <c r="O186" i="21" s="1"/>
  <c r="R186" i="21" s="1"/>
  <c r="M185" i="21"/>
  <c r="N185" i="21" s="1"/>
  <c r="O185" i="21" s="1"/>
  <c r="R185" i="21" s="1"/>
  <c r="M184" i="21"/>
  <c r="N184" i="21" s="1"/>
  <c r="O184" i="21" s="1"/>
  <c r="R184" i="21" s="1"/>
  <c r="M183" i="21"/>
  <c r="N183" i="21" s="1"/>
  <c r="O183" i="21" s="1"/>
  <c r="R183" i="21" s="1"/>
  <c r="M182" i="21"/>
  <c r="N182" i="21" s="1"/>
  <c r="O182" i="21" s="1"/>
  <c r="R182" i="21" s="1"/>
  <c r="M181" i="21"/>
  <c r="N181" i="21" s="1"/>
  <c r="O181" i="21" s="1"/>
  <c r="R181" i="21" s="1"/>
  <c r="M180" i="21"/>
  <c r="N180" i="21" s="1"/>
  <c r="O180" i="21" s="1"/>
  <c r="R180" i="21" s="1"/>
  <c r="M179" i="21"/>
  <c r="N179" i="21" s="1"/>
  <c r="O179" i="21" s="1"/>
  <c r="R179" i="21" s="1"/>
  <c r="M178" i="21"/>
  <c r="N178" i="21" s="1"/>
  <c r="O178" i="21" s="1"/>
  <c r="R178" i="21" s="1"/>
  <c r="M177" i="21"/>
  <c r="N177" i="21" s="1"/>
  <c r="O177" i="21" s="1"/>
  <c r="R177" i="21" s="1"/>
  <c r="M176" i="21"/>
  <c r="N176" i="21" s="1"/>
  <c r="O176" i="21" s="1"/>
  <c r="R176" i="21" s="1"/>
  <c r="M175" i="21"/>
  <c r="N175" i="21" s="1"/>
  <c r="O175" i="21" s="1"/>
  <c r="R175" i="21" s="1"/>
  <c r="M174" i="21"/>
  <c r="N174" i="21" s="1"/>
  <c r="O174" i="21" s="1"/>
  <c r="R174" i="21" s="1"/>
  <c r="M173" i="21"/>
  <c r="N173" i="21" s="1"/>
  <c r="O173" i="21" s="1"/>
  <c r="R173" i="21" s="1"/>
  <c r="M172" i="21"/>
  <c r="N172" i="21" s="1"/>
  <c r="O172" i="21" s="1"/>
  <c r="R172" i="21" s="1"/>
  <c r="M171" i="21"/>
  <c r="N171" i="21" s="1"/>
  <c r="O171" i="21" s="1"/>
  <c r="R171" i="21" s="1"/>
  <c r="M170" i="21"/>
  <c r="N170" i="21" s="1"/>
  <c r="O170" i="21" s="1"/>
  <c r="R170" i="21" s="1"/>
  <c r="M169" i="21"/>
  <c r="N169" i="21" s="1"/>
  <c r="O169" i="21" s="1"/>
  <c r="R169" i="21" s="1"/>
  <c r="M168" i="21"/>
  <c r="N168" i="21" s="1"/>
  <c r="O168" i="21" s="1"/>
  <c r="R168" i="21" s="1"/>
  <c r="M167" i="21"/>
  <c r="N167" i="21" s="1"/>
  <c r="O167" i="21" s="1"/>
  <c r="R167" i="21" s="1"/>
  <c r="M166" i="21"/>
  <c r="N166" i="21" s="1"/>
  <c r="O166" i="21" s="1"/>
  <c r="R166" i="21" s="1"/>
  <c r="M165" i="21"/>
  <c r="N165" i="21" s="1"/>
  <c r="O165" i="21" s="1"/>
  <c r="R165" i="21" s="1"/>
  <c r="M164" i="21"/>
  <c r="N164" i="21" s="1"/>
  <c r="O164" i="21" s="1"/>
  <c r="R164" i="21" s="1"/>
  <c r="M163" i="21"/>
  <c r="N163" i="21" s="1"/>
  <c r="O163" i="21" s="1"/>
  <c r="R163" i="21" s="1"/>
  <c r="M162" i="21"/>
  <c r="N162" i="21" s="1"/>
  <c r="O162" i="21" s="1"/>
  <c r="R162" i="21" s="1"/>
  <c r="M161" i="21"/>
  <c r="N161" i="21" s="1"/>
  <c r="O161" i="21" s="1"/>
  <c r="R161" i="21" s="1"/>
  <c r="M160" i="21"/>
  <c r="N160" i="21" s="1"/>
  <c r="O160" i="21" s="1"/>
  <c r="R160" i="21" s="1"/>
  <c r="M159" i="21"/>
  <c r="N159" i="21" s="1"/>
  <c r="O159" i="21" s="1"/>
  <c r="R159" i="21" s="1"/>
  <c r="M158" i="21"/>
  <c r="N158" i="21" s="1"/>
  <c r="O158" i="21" s="1"/>
  <c r="R158" i="21" s="1"/>
  <c r="M157" i="21"/>
  <c r="N157" i="21" s="1"/>
  <c r="O157" i="21" s="1"/>
  <c r="R157" i="21" s="1"/>
  <c r="M156" i="21"/>
  <c r="N156" i="21" s="1"/>
  <c r="O156" i="21" s="1"/>
  <c r="R156" i="21" s="1"/>
  <c r="M155" i="21"/>
  <c r="N155" i="21" s="1"/>
  <c r="O155" i="21" s="1"/>
  <c r="R155" i="21" s="1"/>
  <c r="M154" i="21"/>
  <c r="N154" i="21" s="1"/>
  <c r="O154" i="21" s="1"/>
  <c r="R154" i="21" s="1"/>
  <c r="M153" i="21"/>
  <c r="N153" i="21" s="1"/>
  <c r="O153" i="21" s="1"/>
  <c r="R153" i="21" s="1"/>
  <c r="M152" i="21"/>
  <c r="N152" i="21" s="1"/>
  <c r="O152" i="21" s="1"/>
  <c r="R152" i="21" s="1"/>
  <c r="M151" i="21"/>
  <c r="N151" i="21" s="1"/>
  <c r="O151" i="21" s="1"/>
  <c r="R151" i="21" s="1"/>
  <c r="M150" i="21"/>
  <c r="N150" i="21" s="1"/>
  <c r="O150" i="21" s="1"/>
  <c r="R150" i="21" s="1"/>
  <c r="M149" i="21"/>
  <c r="N149" i="21" s="1"/>
  <c r="O149" i="21" s="1"/>
  <c r="R149" i="21" s="1"/>
  <c r="M148" i="21"/>
  <c r="N148" i="21" s="1"/>
  <c r="O148" i="21" s="1"/>
  <c r="R148" i="21" s="1"/>
  <c r="M147" i="21"/>
  <c r="N147" i="21" s="1"/>
  <c r="O147" i="21" s="1"/>
  <c r="R147" i="21" s="1"/>
  <c r="M146" i="21"/>
  <c r="N146" i="21" s="1"/>
  <c r="O146" i="21" s="1"/>
  <c r="R146" i="21" s="1"/>
  <c r="M145" i="21"/>
  <c r="N145" i="21" s="1"/>
  <c r="O145" i="21" s="1"/>
  <c r="R145" i="21" s="1"/>
  <c r="M144" i="21"/>
  <c r="N144" i="21" s="1"/>
  <c r="O144" i="21" s="1"/>
  <c r="R144" i="21" s="1"/>
  <c r="M143" i="21"/>
  <c r="N143" i="21" s="1"/>
  <c r="O143" i="21" s="1"/>
  <c r="R143" i="21" s="1"/>
  <c r="M142" i="21"/>
  <c r="N142" i="21" s="1"/>
  <c r="O142" i="21" s="1"/>
  <c r="R142" i="21" s="1"/>
  <c r="M141" i="21"/>
  <c r="N141" i="21" s="1"/>
  <c r="O141" i="21" s="1"/>
  <c r="R141" i="21" s="1"/>
  <c r="M140" i="21"/>
  <c r="N140" i="21" s="1"/>
  <c r="O140" i="21" s="1"/>
  <c r="R140" i="21" s="1"/>
  <c r="M139" i="21"/>
  <c r="N139" i="21" s="1"/>
  <c r="O139" i="21" s="1"/>
  <c r="R139" i="21" s="1"/>
  <c r="M138" i="21"/>
  <c r="N138" i="21" s="1"/>
  <c r="O138" i="21" s="1"/>
  <c r="R138" i="21" s="1"/>
  <c r="M137" i="21"/>
  <c r="N137" i="21" s="1"/>
  <c r="O137" i="21" s="1"/>
  <c r="R137" i="21" s="1"/>
  <c r="M136" i="21"/>
  <c r="N136" i="21" s="1"/>
  <c r="O136" i="21" s="1"/>
  <c r="R136" i="21" s="1"/>
  <c r="M135" i="21"/>
  <c r="N135" i="21" s="1"/>
  <c r="O135" i="21" s="1"/>
  <c r="R135" i="21" s="1"/>
  <c r="M134" i="21"/>
  <c r="N134" i="21" s="1"/>
  <c r="O134" i="21" s="1"/>
  <c r="R134" i="21" s="1"/>
  <c r="M133" i="21"/>
  <c r="N133" i="21" s="1"/>
  <c r="O133" i="21" s="1"/>
  <c r="R133" i="21" s="1"/>
  <c r="M132" i="21"/>
  <c r="N132" i="21" s="1"/>
  <c r="O132" i="21" s="1"/>
  <c r="R132" i="21" s="1"/>
  <c r="M131" i="21"/>
  <c r="N131" i="21" s="1"/>
  <c r="O131" i="21" s="1"/>
  <c r="R131" i="21" s="1"/>
  <c r="M130" i="21"/>
  <c r="N130" i="21" s="1"/>
  <c r="O130" i="21" s="1"/>
  <c r="R130" i="21" s="1"/>
  <c r="M129" i="21"/>
  <c r="N129" i="21" s="1"/>
  <c r="O129" i="21" s="1"/>
  <c r="R129" i="21" s="1"/>
  <c r="M128" i="21"/>
  <c r="N128" i="21" s="1"/>
  <c r="O128" i="21" s="1"/>
  <c r="R128" i="21" s="1"/>
  <c r="M127" i="21"/>
  <c r="N127" i="21" s="1"/>
  <c r="O127" i="21" s="1"/>
  <c r="R127" i="21" s="1"/>
  <c r="M126" i="21"/>
  <c r="N126" i="21" s="1"/>
  <c r="O126" i="21" s="1"/>
  <c r="R126" i="21" s="1"/>
  <c r="M125" i="21"/>
  <c r="N125" i="21" s="1"/>
  <c r="O125" i="21" s="1"/>
  <c r="R125" i="21" s="1"/>
  <c r="M124" i="21"/>
  <c r="N124" i="21" s="1"/>
  <c r="O124" i="21" s="1"/>
  <c r="R124" i="21" s="1"/>
  <c r="M123" i="21"/>
  <c r="N123" i="21" s="1"/>
  <c r="O123" i="21" s="1"/>
  <c r="R123" i="21" s="1"/>
  <c r="M122" i="21"/>
  <c r="N122" i="21" s="1"/>
  <c r="O122" i="21" s="1"/>
  <c r="R122" i="21" s="1"/>
  <c r="M121" i="21"/>
  <c r="N121" i="21" s="1"/>
  <c r="O121" i="21" s="1"/>
  <c r="R121" i="21" s="1"/>
  <c r="M120" i="21"/>
  <c r="N120" i="21" s="1"/>
  <c r="O120" i="21" s="1"/>
  <c r="R120" i="21" s="1"/>
  <c r="M119" i="21"/>
  <c r="N119" i="21" s="1"/>
  <c r="O119" i="21" s="1"/>
  <c r="R119" i="21" s="1"/>
  <c r="M118" i="21"/>
  <c r="N118" i="21" s="1"/>
  <c r="O118" i="21" s="1"/>
  <c r="R118" i="21" s="1"/>
  <c r="M117" i="21"/>
  <c r="N117" i="21" s="1"/>
  <c r="O117" i="21" s="1"/>
  <c r="R117" i="21" s="1"/>
  <c r="M116" i="21"/>
  <c r="N116" i="21" s="1"/>
  <c r="O116" i="21" s="1"/>
  <c r="R116" i="21" s="1"/>
  <c r="M115" i="21"/>
  <c r="N115" i="21" s="1"/>
  <c r="O115" i="21" s="1"/>
  <c r="R115" i="21" s="1"/>
  <c r="M114" i="21"/>
  <c r="N114" i="21" s="1"/>
  <c r="O114" i="21" s="1"/>
  <c r="R114" i="21" s="1"/>
  <c r="M113" i="21"/>
  <c r="N113" i="21" s="1"/>
  <c r="O113" i="21" s="1"/>
  <c r="R113" i="21" s="1"/>
  <c r="M112" i="21"/>
  <c r="N112" i="21" s="1"/>
  <c r="O112" i="21" s="1"/>
  <c r="R112" i="21" s="1"/>
  <c r="M111" i="21"/>
  <c r="N111" i="21" s="1"/>
  <c r="O111" i="21" s="1"/>
  <c r="R111" i="21" s="1"/>
  <c r="M110" i="21"/>
  <c r="N110" i="21" s="1"/>
  <c r="O110" i="21" s="1"/>
  <c r="R110" i="21" s="1"/>
  <c r="M109" i="21"/>
  <c r="N109" i="21" s="1"/>
  <c r="O109" i="21" s="1"/>
  <c r="R109" i="21" s="1"/>
  <c r="M108" i="21"/>
  <c r="N108" i="21" s="1"/>
  <c r="O108" i="21" s="1"/>
  <c r="R108" i="21" s="1"/>
  <c r="M107" i="21"/>
  <c r="N107" i="21" s="1"/>
  <c r="O107" i="21" s="1"/>
  <c r="R107" i="21" s="1"/>
  <c r="M106" i="21"/>
  <c r="N106" i="21" s="1"/>
  <c r="O106" i="21" s="1"/>
  <c r="R106" i="21" s="1"/>
  <c r="M105" i="21"/>
  <c r="N105" i="21" s="1"/>
  <c r="O105" i="21" s="1"/>
  <c r="R105" i="21" s="1"/>
  <c r="M104" i="21"/>
  <c r="N104" i="21" s="1"/>
  <c r="O104" i="21" s="1"/>
  <c r="R104" i="21" s="1"/>
  <c r="M103" i="21"/>
  <c r="N103" i="21" s="1"/>
  <c r="O103" i="21" s="1"/>
  <c r="R103" i="21" s="1"/>
  <c r="M102" i="21"/>
  <c r="N102" i="21" s="1"/>
  <c r="O102" i="21" s="1"/>
  <c r="R102" i="21" s="1"/>
  <c r="M101" i="21"/>
  <c r="N101" i="21" s="1"/>
  <c r="O101" i="21" s="1"/>
  <c r="R101" i="21" s="1"/>
  <c r="M100" i="21"/>
  <c r="N100" i="21" s="1"/>
  <c r="O100" i="21" s="1"/>
  <c r="R100" i="21" s="1"/>
  <c r="M99" i="21"/>
  <c r="N99" i="21" s="1"/>
  <c r="O99" i="21" s="1"/>
  <c r="R99" i="21" s="1"/>
  <c r="M98" i="21"/>
  <c r="N98" i="21" s="1"/>
  <c r="O98" i="21" s="1"/>
  <c r="R98" i="21" s="1"/>
  <c r="M97" i="21"/>
  <c r="N97" i="21" s="1"/>
  <c r="O97" i="21" s="1"/>
  <c r="R97" i="21" s="1"/>
  <c r="M96" i="21"/>
  <c r="N96" i="21" s="1"/>
  <c r="O96" i="21" s="1"/>
  <c r="R96" i="21" s="1"/>
  <c r="M95" i="21"/>
  <c r="N95" i="21" s="1"/>
  <c r="O95" i="21" s="1"/>
  <c r="R95" i="21" s="1"/>
  <c r="M94" i="21"/>
  <c r="N94" i="21" s="1"/>
  <c r="O94" i="21" s="1"/>
  <c r="R94" i="21" s="1"/>
  <c r="M93" i="21"/>
  <c r="N93" i="21" s="1"/>
  <c r="O93" i="21" s="1"/>
  <c r="R93" i="21" s="1"/>
  <c r="M92" i="21"/>
  <c r="N92" i="21" s="1"/>
  <c r="O92" i="21" s="1"/>
  <c r="R92" i="21" s="1"/>
  <c r="M91" i="21"/>
  <c r="N91" i="21" s="1"/>
  <c r="O91" i="21" s="1"/>
  <c r="R91" i="21" s="1"/>
  <c r="M90" i="21"/>
  <c r="N90" i="21" s="1"/>
  <c r="O90" i="21" s="1"/>
  <c r="R90" i="21" s="1"/>
  <c r="M89" i="21"/>
  <c r="N89" i="21" s="1"/>
  <c r="O89" i="21" s="1"/>
  <c r="R89" i="21" s="1"/>
  <c r="M88" i="21"/>
  <c r="N88" i="21" s="1"/>
  <c r="O88" i="21" s="1"/>
  <c r="R88" i="21" s="1"/>
  <c r="M87" i="21"/>
  <c r="N87" i="21" s="1"/>
  <c r="O87" i="21" s="1"/>
  <c r="R87" i="21" s="1"/>
  <c r="M86" i="21"/>
  <c r="N86" i="21" s="1"/>
  <c r="O86" i="21" s="1"/>
  <c r="R86" i="21" s="1"/>
  <c r="M85" i="21"/>
  <c r="N85" i="21" s="1"/>
  <c r="O85" i="21" s="1"/>
  <c r="R85" i="21" s="1"/>
  <c r="M84" i="21"/>
  <c r="N84" i="21" s="1"/>
  <c r="O84" i="21" s="1"/>
  <c r="R84" i="21" s="1"/>
  <c r="M83" i="21"/>
  <c r="N83" i="21" s="1"/>
  <c r="O83" i="21" s="1"/>
  <c r="R83" i="21" s="1"/>
  <c r="M82" i="21"/>
  <c r="N82" i="21" s="1"/>
  <c r="O82" i="21" s="1"/>
  <c r="R82" i="21" s="1"/>
  <c r="M81" i="21"/>
  <c r="N81" i="21" s="1"/>
  <c r="O81" i="21" s="1"/>
  <c r="R81" i="21" s="1"/>
  <c r="M80" i="21"/>
  <c r="N80" i="21" s="1"/>
  <c r="O80" i="21" s="1"/>
  <c r="R80" i="21" s="1"/>
  <c r="M79" i="21"/>
  <c r="N79" i="21" s="1"/>
  <c r="O79" i="21" s="1"/>
  <c r="R79" i="21" s="1"/>
  <c r="M78" i="21"/>
  <c r="N78" i="21" s="1"/>
  <c r="O78" i="21" s="1"/>
  <c r="R78" i="21" s="1"/>
  <c r="M77" i="21"/>
  <c r="N77" i="21" s="1"/>
  <c r="O77" i="21" s="1"/>
  <c r="R77" i="21" s="1"/>
  <c r="M76" i="21"/>
  <c r="N76" i="21" s="1"/>
  <c r="M75" i="21"/>
  <c r="N75" i="21" s="1"/>
  <c r="O75" i="21" s="1"/>
  <c r="R75" i="21" s="1"/>
  <c r="M74" i="21"/>
  <c r="N74" i="21" s="1"/>
  <c r="O74" i="21" s="1"/>
  <c r="R74" i="21" s="1"/>
  <c r="M73" i="21"/>
  <c r="N73" i="21" s="1"/>
  <c r="O73" i="21" s="1"/>
  <c r="R73" i="21" s="1"/>
  <c r="M72" i="21"/>
  <c r="N72" i="21" s="1"/>
  <c r="O72" i="21" s="1"/>
  <c r="R72" i="21" s="1"/>
  <c r="M71" i="21"/>
  <c r="N71" i="21" s="1"/>
  <c r="O71" i="21" s="1"/>
  <c r="R71" i="21" s="1"/>
  <c r="M70" i="21"/>
  <c r="N70" i="21" s="1"/>
  <c r="O70" i="21" s="1"/>
  <c r="R70" i="21" s="1"/>
  <c r="M69" i="21"/>
  <c r="N69" i="21" s="1"/>
  <c r="O69" i="21" s="1"/>
  <c r="R69" i="21" s="1"/>
  <c r="M68" i="21"/>
  <c r="N68" i="21" s="1"/>
  <c r="O68" i="21" s="1"/>
  <c r="R68" i="21" s="1"/>
  <c r="M67" i="21"/>
  <c r="N67" i="21" s="1"/>
  <c r="O67" i="21" s="1"/>
  <c r="R67" i="21" s="1"/>
  <c r="M66" i="21"/>
  <c r="N66" i="21" s="1"/>
  <c r="O66" i="21" s="1"/>
  <c r="R66" i="21" s="1"/>
  <c r="M65" i="21"/>
  <c r="N65" i="21" s="1"/>
  <c r="O65" i="21" s="1"/>
  <c r="R65" i="21" s="1"/>
  <c r="M64" i="21"/>
  <c r="N64" i="21" s="1"/>
  <c r="O64" i="21" s="1"/>
  <c r="R64" i="21" s="1"/>
  <c r="M63" i="21"/>
  <c r="N63" i="21" s="1"/>
  <c r="O63" i="21" s="1"/>
  <c r="R63" i="21" s="1"/>
  <c r="M62" i="21"/>
  <c r="N62" i="21" s="1"/>
  <c r="O62" i="21" s="1"/>
  <c r="R62" i="21" s="1"/>
  <c r="M61" i="21"/>
  <c r="N61" i="21" s="1"/>
  <c r="O61" i="21" s="1"/>
  <c r="R61" i="21" s="1"/>
  <c r="M60" i="21"/>
  <c r="N60" i="21" s="1"/>
  <c r="O60" i="21" s="1"/>
  <c r="R60" i="21" s="1"/>
  <c r="M59" i="21"/>
  <c r="N59" i="21" s="1"/>
  <c r="O59" i="21" s="1"/>
  <c r="R59" i="21" s="1"/>
  <c r="M58" i="21"/>
  <c r="N58" i="21" s="1"/>
  <c r="O58" i="21" s="1"/>
  <c r="R58" i="21" s="1"/>
  <c r="M57" i="21"/>
  <c r="N57" i="21" s="1"/>
  <c r="O57" i="21" s="1"/>
  <c r="R57" i="21" s="1"/>
  <c r="M56" i="21"/>
  <c r="N56" i="21" s="1"/>
  <c r="O56" i="21" s="1"/>
  <c r="R56" i="21" s="1"/>
  <c r="M55" i="21"/>
  <c r="N55" i="21" s="1"/>
  <c r="O55" i="21" s="1"/>
  <c r="R55" i="21" s="1"/>
  <c r="M54" i="21"/>
  <c r="N54" i="21" s="1"/>
  <c r="O54" i="21" s="1"/>
  <c r="R54" i="21" s="1"/>
  <c r="M53" i="21"/>
  <c r="N53" i="21" s="1"/>
  <c r="O53" i="21" s="1"/>
  <c r="R53" i="21" s="1"/>
  <c r="M52" i="21"/>
  <c r="N52" i="21" s="1"/>
  <c r="O52" i="21" s="1"/>
  <c r="R52" i="21" s="1"/>
  <c r="M51" i="21"/>
  <c r="N51" i="21" s="1"/>
  <c r="O51" i="21" s="1"/>
  <c r="R51" i="21" s="1"/>
  <c r="M50" i="21"/>
  <c r="N50" i="21" s="1"/>
  <c r="O50" i="21" s="1"/>
  <c r="R50" i="21" s="1"/>
  <c r="M49" i="21"/>
  <c r="N49" i="21" s="1"/>
  <c r="O49" i="21" s="1"/>
  <c r="R49" i="21" s="1"/>
  <c r="M48" i="21"/>
  <c r="N48" i="21" s="1"/>
  <c r="O48" i="21" s="1"/>
  <c r="R48" i="21" s="1"/>
  <c r="M47" i="21"/>
  <c r="N47" i="21" s="1"/>
  <c r="O47" i="21" s="1"/>
  <c r="R47" i="21" s="1"/>
  <c r="M46" i="21"/>
  <c r="N46" i="21" s="1"/>
  <c r="O46" i="21" s="1"/>
  <c r="R46" i="21" s="1"/>
  <c r="M45" i="21"/>
  <c r="N45" i="21" s="1"/>
  <c r="O45" i="21" s="1"/>
  <c r="R45" i="21" s="1"/>
  <c r="M44" i="21"/>
  <c r="N44" i="21" s="1"/>
  <c r="O44" i="21" s="1"/>
  <c r="R44" i="21" s="1"/>
  <c r="M43" i="21"/>
  <c r="N43" i="21" s="1"/>
  <c r="O43" i="21" s="1"/>
  <c r="R43" i="21" s="1"/>
  <c r="M42" i="21"/>
  <c r="N42" i="21" s="1"/>
  <c r="O42" i="21" s="1"/>
  <c r="R42" i="21" s="1"/>
  <c r="M41" i="21"/>
  <c r="N41" i="21" s="1"/>
  <c r="O41" i="21" s="1"/>
  <c r="R41" i="21" s="1"/>
  <c r="M40" i="21"/>
  <c r="N40" i="21" s="1"/>
  <c r="O40" i="21" s="1"/>
  <c r="R40" i="21" s="1"/>
  <c r="M39" i="21"/>
  <c r="N39" i="21" s="1"/>
  <c r="O39" i="21" s="1"/>
  <c r="R39" i="21" s="1"/>
  <c r="M38" i="21"/>
  <c r="N38" i="21" s="1"/>
  <c r="O38" i="21" s="1"/>
  <c r="R38" i="21" s="1"/>
  <c r="M37" i="21"/>
  <c r="N37" i="21" s="1"/>
  <c r="O37" i="21" s="1"/>
  <c r="R37" i="21" s="1"/>
  <c r="M36" i="21"/>
  <c r="N36" i="21" s="1"/>
  <c r="O36" i="21" s="1"/>
  <c r="R36" i="21" s="1"/>
  <c r="M35" i="21"/>
  <c r="N35" i="21" s="1"/>
  <c r="O35" i="21" s="1"/>
  <c r="R35" i="21" s="1"/>
  <c r="M34" i="21"/>
  <c r="N34" i="21" s="1"/>
  <c r="O34" i="21" s="1"/>
  <c r="R34" i="21" s="1"/>
  <c r="M33" i="21"/>
  <c r="N33" i="21" s="1"/>
  <c r="O33" i="21" s="1"/>
  <c r="R33" i="21" s="1"/>
  <c r="M32" i="21"/>
  <c r="N32" i="21" s="1"/>
  <c r="O32" i="21" s="1"/>
  <c r="R32" i="21" s="1"/>
  <c r="M31" i="21"/>
  <c r="N31" i="21" s="1"/>
  <c r="O31" i="21" s="1"/>
  <c r="R31" i="21" s="1"/>
  <c r="M30" i="21"/>
  <c r="N30" i="21" s="1"/>
  <c r="O30" i="21" s="1"/>
  <c r="R30" i="21" s="1"/>
  <c r="M29" i="21"/>
  <c r="N29" i="21" s="1"/>
  <c r="O29" i="21" s="1"/>
  <c r="R29" i="21" s="1"/>
  <c r="M28" i="21"/>
  <c r="N28" i="21" s="1"/>
  <c r="O28" i="21" s="1"/>
  <c r="R28" i="21" s="1"/>
  <c r="M27" i="21"/>
  <c r="N27" i="21" s="1"/>
  <c r="O27" i="21" s="1"/>
  <c r="R27" i="21" s="1"/>
  <c r="M26" i="21"/>
  <c r="N26" i="21" s="1"/>
  <c r="M25" i="21"/>
  <c r="N25" i="21" s="1"/>
  <c r="O25" i="21" s="1"/>
  <c r="R25" i="21" s="1"/>
  <c r="M24" i="21"/>
  <c r="N24" i="21" s="1"/>
  <c r="O24" i="21" s="1"/>
  <c r="R24" i="21" s="1"/>
  <c r="M23" i="21"/>
  <c r="N23" i="21" s="1"/>
  <c r="O23" i="21" s="1"/>
  <c r="R23" i="21" s="1"/>
  <c r="M22" i="21"/>
  <c r="N22" i="21" s="1"/>
  <c r="M21" i="21"/>
  <c r="N21" i="21" s="1"/>
  <c r="O21" i="21" s="1"/>
  <c r="R21" i="21" s="1"/>
  <c r="M20" i="21"/>
  <c r="N20" i="21" s="1"/>
  <c r="O20" i="21" s="1"/>
  <c r="R20" i="21" s="1"/>
  <c r="M19" i="21"/>
  <c r="N19" i="21" s="1"/>
  <c r="O19" i="21" s="1"/>
  <c r="R19" i="21" s="1"/>
  <c r="M18" i="21"/>
  <c r="N18" i="21" s="1"/>
  <c r="M17" i="21"/>
  <c r="N17" i="21" s="1"/>
  <c r="M16" i="21"/>
  <c r="N16" i="21" s="1"/>
  <c r="O16" i="21" s="1"/>
  <c r="R16" i="21" s="1"/>
  <c r="M15" i="21"/>
  <c r="N15" i="21" s="1"/>
  <c r="O15" i="21" s="1"/>
  <c r="R15" i="21" s="1"/>
  <c r="M14" i="21"/>
  <c r="N14" i="21" s="1"/>
  <c r="M13" i="21"/>
  <c r="N13" i="21" s="1"/>
  <c r="M12" i="21"/>
  <c r="N12" i="21" s="1"/>
  <c r="O12" i="21" s="1"/>
  <c r="R12" i="21" s="1"/>
  <c r="M11" i="21"/>
  <c r="N11" i="21" s="1"/>
  <c r="O11" i="21" s="1"/>
  <c r="R11" i="21" s="1"/>
  <c r="Q50" i="21" l="1"/>
  <c r="U50" i="21" s="1"/>
  <c r="AI50" i="21"/>
  <c r="AJ50" i="21" s="1"/>
  <c r="AX50" i="21" s="1"/>
  <c r="Q44" i="21"/>
  <c r="U44" i="21" s="1"/>
  <c r="AI44" i="21"/>
  <c r="AJ44" i="21" s="1"/>
  <c r="AX44" i="21" s="1"/>
  <c r="Q47" i="21"/>
  <c r="U47" i="21" s="1"/>
  <c r="AI47" i="21"/>
  <c r="AJ47" i="21" s="1"/>
  <c r="AX47" i="21" s="1"/>
  <c r="Q30" i="21"/>
  <c r="U30" i="21" s="1"/>
  <c r="AI30" i="21"/>
  <c r="AJ30" i="21" s="1"/>
  <c r="AX30" i="21" s="1"/>
  <c r="Q11" i="21"/>
  <c r="U11" i="21" s="1"/>
  <c r="AI11" i="21"/>
  <c r="AJ11" i="21" s="1"/>
  <c r="Q19" i="21"/>
  <c r="U19" i="21" s="1"/>
  <c r="AI19" i="21"/>
  <c r="AJ19" i="21" s="1"/>
  <c r="AX19" i="21" s="1"/>
  <c r="Q27" i="21"/>
  <c r="U27" i="21" s="1"/>
  <c r="AI27" i="21"/>
  <c r="AJ27" i="21" s="1"/>
  <c r="AX27" i="21" s="1"/>
  <c r="Q35" i="21"/>
  <c r="U35" i="21" s="1"/>
  <c r="AI35" i="21"/>
  <c r="AJ35" i="21" s="1"/>
  <c r="AX35" i="21" s="1"/>
  <c r="Q43" i="21"/>
  <c r="U43" i="21" s="1"/>
  <c r="AI43" i="21"/>
  <c r="AJ43" i="21" s="1"/>
  <c r="AX43" i="21" s="1"/>
  <c r="Q49" i="21"/>
  <c r="U49" i="21" s="1"/>
  <c r="AI49" i="21"/>
  <c r="AJ49" i="21" s="1"/>
  <c r="AX49" i="21" s="1"/>
  <c r="Q56" i="21"/>
  <c r="U56" i="21" s="1"/>
  <c r="AI56" i="21"/>
  <c r="AJ56" i="21" s="1"/>
  <c r="AX56" i="21" s="1"/>
  <c r="Q64" i="21"/>
  <c r="U64" i="21" s="1"/>
  <c r="AI64" i="21"/>
  <c r="AJ64" i="21" s="1"/>
  <c r="AX64" i="21" s="1"/>
  <c r="Q72" i="21"/>
  <c r="U72" i="21" s="1"/>
  <c r="AI72" i="21"/>
  <c r="AJ72" i="21" s="1"/>
  <c r="AX72" i="21" s="1"/>
  <c r="Q88" i="21"/>
  <c r="U88" i="21" s="1"/>
  <c r="AI88" i="21"/>
  <c r="AJ88" i="21" s="1"/>
  <c r="AX88" i="21" s="1"/>
  <c r="Q104" i="21"/>
  <c r="U104" i="21" s="1"/>
  <c r="AI104" i="21"/>
  <c r="AJ104" i="21" s="1"/>
  <c r="AX104" i="21" s="1"/>
  <c r="Q112" i="21"/>
  <c r="U112" i="21" s="1"/>
  <c r="AI112" i="21"/>
  <c r="AJ112" i="21" s="1"/>
  <c r="AX112" i="21" s="1"/>
  <c r="Q116" i="21"/>
  <c r="U116" i="21" s="1"/>
  <c r="AI116" i="21"/>
  <c r="AJ116" i="21" s="1"/>
  <c r="AX116" i="21" s="1"/>
  <c r="Q124" i="21"/>
  <c r="U124" i="21" s="1"/>
  <c r="AI124" i="21"/>
  <c r="AJ124" i="21" s="1"/>
  <c r="AX124" i="21" s="1"/>
  <c r="Q132" i="21"/>
  <c r="U132" i="21" s="1"/>
  <c r="AI132" i="21"/>
  <c r="AJ132" i="21" s="1"/>
  <c r="AX132" i="21" s="1"/>
  <c r="Q140" i="21"/>
  <c r="U140" i="21" s="1"/>
  <c r="AI140" i="21"/>
  <c r="AJ140" i="21" s="1"/>
  <c r="AX140" i="21" s="1"/>
  <c r="Q148" i="21"/>
  <c r="U148" i="21" s="1"/>
  <c r="AI148" i="21"/>
  <c r="AJ148" i="21" s="1"/>
  <c r="AX148" i="21" s="1"/>
  <c r="Q156" i="21"/>
  <c r="U156" i="21" s="1"/>
  <c r="AI156" i="21"/>
  <c r="AJ156" i="21" s="1"/>
  <c r="AX156" i="21" s="1"/>
  <c r="Q164" i="21"/>
  <c r="U164" i="21" s="1"/>
  <c r="AI164" i="21"/>
  <c r="AJ164" i="21" s="1"/>
  <c r="AX164" i="21" s="1"/>
  <c r="Q172" i="21"/>
  <c r="U172" i="21" s="1"/>
  <c r="AI172" i="21"/>
  <c r="AJ172" i="21" s="1"/>
  <c r="AX172" i="21" s="1"/>
  <c r="Q180" i="21"/>
  <c r="U180" i="21" s="1"/>
  <c r="AI180" i="21"/>
  <c r="AJ180" i="21" s="1"/>
  <c r="AX180" i="21" s="1"/>
  <c r="Q188" i="21"/>
  <c r="U188" i="21" s="1"/>
  <c r="AI188" i="21"/>
  <c r="AJ188" i="21" s="1"/>
  <c r="AX188" i="21" s="1"/>
  <c r="Q196" i="21"/>
  <c r="U196" i="21" s="1"/>
  <c r="AI196" i="21"/>
  <c r="AJ196" i="21" s="1"/>
  <c r="AX196" i="21" s="1"/>
  <c r="Q204" i="21"/>
  <c r="U204" i="21" s="1"/>
  <c r="AI204" i="21"/>
  <c r="AJ204" i="21" s="1"/>
  <c r="AX204" i="21" s="1"/>
  <c r="Q208" i="21"/>
  <c r="U208" i="21" s="1"/>
  <c r="AI208" i="21"/>
  <c r="AJ208" i="21" s="1"/>
  <c r="AX208" i="21" s="1"/>
  <c r="Q16" i="21"/>
  <c r="U16" i="21" s="1"/>
  <c r="AI16" i="21"/>
  <c r="AJ16" i="21" s="1"/>
  <c r="AX16" i="21" s="1"/>
  <c r="Q20" i="21"/>
  <c r="U20" i="21" s="1"/>
  <c r="AI20" i="21"/>
  <c r="AJ20" i="21" s="1"/>
  <c r="AX20" i="21" s="1"/>
  <c r="Q24" i="21"/>
  <c r="U24" i="21" s="1"/>
  <c r="AI24" i="21"/>
  <c r="AJ24" i="21" s="1"/>
  <c r="AX24" i="21" s="1"/>
  <c r="Q28" i="21"/>
  <c r="U28" i="21" s="1"/>
  <c r="AI28" i="21"/>
  <c r="AJ28" i="21" s="1"/>
  <c r="AX28" i="21" s="1"/>
  <c r="Q32" i="21"/>
  <c r="U32" i="21" s="1"/>
  <c r="AI32" i="21"/>
  <c r="AJ32" i="21" s="1"/>
  <c r="AX32" i="21" s="1"/>
  <c r="Q36" i="21"/>
  <c r="U36" i="21" s="1"/>
  <c r="AI36" i="21"/>
  <c r="AJ36" i="21" s="1"/>
  <c r="AX36" i="21" s="1"/>
  <c r="Q40" i="21"/>
  <c r="U40" i="21" s="1"/>
  <c r="AI40" i="21"/>
  <c r="AJ40" i="21" s="1"/>
  <c r="AX40" i="21" s="1"/>
  <c r="Q53" i="21"/>
  <c r="U53" i="21" s="1"/>
  <c r="AI53" i="21"/>
  <c r="AJ53" i="21" s="1"/>
  <c r="AX53" i="21" s="1"/>
  <c r="Q57" i="21"/>
  <c r="U57" i="21" s="1"/>
  <c r="AI57" i="21"/>
  <c r="AJ57" i="21" s="1"/>
  <c r="AX57" i="21" s="1"/>
  <c r="Q61" i="21"/>
  <c r="U61" i="21" s="1"/>
  <c r="AI61" i="21"/>
  <c r="AJ61" i="21" s="1"/>
  <c r="AX61" i="21" s="1"/>
  <c r="Q65" i="21"/>
  <c r="U65" i="21" s="1"/>
  <c r="AI65" i="21"/>
  <c r="AJ65" i="21" s="1"/>
  <c r="AX65" i="21" s="1"/>
  <c r="Q69" i="21"/>
  <c r="U69" i="21" s="1"/>
  <c r="AI69" i="21"/>
  <c r="AJ69" i="21" s="1"/>
  <c r="AX69" i="21" s="1"/>
  <c r="Q73" i="21"/>
  <c r="U73" i="21" s="1"/>
  <c r="AI73" i="21"/>
  <c r="AJ73" i="21" s="1"/>
  <c r="AX73" i="21" s="1"/>
  <c r="Q77" i="21"/>
  <c r="U77" i="21" s="1"/>
  <c r="AI77" i="21"/>
  <c r="AJ77" i="21" s="1"/>
  <c r="AX77" i="21" s="1"/>
  <c r="Q81" i="21"/>
  <c r="U81" i="21" s="1"/>
  <c r="AI81" i="21"/>
  <c r="AJ81" i="21" s="1"/>
  <c r="AX81" i="21" s="1"/>
  <c r="Q85" i="21"/>
  <c r="U85" i="21" s="1"/>
  <c r="AI85" i="21"/>
  <c r="AJ85" i="21" s="1"/>
  <c r="AX85" i="21" s="1"/>
  <c r="Q89" i="21"/>
  <c r="U89" i="21" s="1"/>
  <c r="AI89" i="21"/>
  <c r="AJ89" i="21" s="1"/>
  <c r="AX89" i="21" s="1"/>
  <c r="Q93" i="21"/>
  <c r="U93" i="21" s="1"/>
  <c r="AI93" i="21"/>
  <c r="AJ93" i="21" s="1"/>
  <c r="AX93" i="21" s="1"/>
  <c r="Q97" i="21"/>
  <c r="U97" i="21" s="1"/>
  <c r="AI97" i="21"/>
  <c r="AJ97" i="21" s="1"/>
  <c r="AX97" i="21" s="1"/>
  <c r="Q101" i="21"/>
  <c r="U101" i="21" s="1"/>
  <c r="AI101" i="21"/>
  <c r="AJ101" i="21" s="1"/>
  <c r="AX101" i="21" s="1"/>
  <c r="Q105" i="21"/>
  <c r="U105" i="21" s="1"/>
  <c r="AI105" i="21"/>
  <c r="AJ105" i="21" s="1"/>
  <c r="AX105" i="21" s="1"/>
  <c r="Q109" i="21"/>
  <c r="U109" i="21" s="1"/>
  <c r="AI109" i="21"/>
  <c r="AJ109" i="21" s="1"/>
  <c r="AX109" i="21" s="1"/>
  <c r="Q113" i="21"/>
  <c r="U113" i="21" s="1"/>
  <c r="AI113" i="21"/>
  <c r="AJ113" i="21" s="1"/>
  <c r="AX113" i="21" s="1"/>
  <c r="Q117" i="21"/>
  <c r="U117" i="21" s="1"/>
  <c r="AI117" i="21"/>
  <c r="AJ117" i="21" s="1"/>
  <c r="AX117" i="21" s="1"/>
  <c r="Q121" i="21"/>
  <c r="U121" i="21" s="1"/>
  <c r="AI121" i="21"/>
  <c r="AJ121" i="21" s="1"/>
  <c r="AX121" i="21" s="1"/>
  <c r="Q125" i="21"/>
  <c r="U125" i="21" s="1"/>
  <c r="AI125" i="21"/>
  <c r="AJ125" i="21" s="1"/>
  <c r="AX125" i="21" s="1"/>
  <c r="Q129" i="21"/>
  <c r="U129" i="21" s="1"/>
  <c r="AI129" i="21"/>
  <c r="AJ129" i="21" s="1"/>
  <c r="AX129" i="21" s="1"/>
  <c r="Q133" i="21"/>
  <c r="U133" i="21" s="1"/>
  <c r="AI133" i="21"/>
  <c r="AJ133" i="21" s="1"/>
  <c r="AX133" i="21" s="1"/>
  <c r="Q137" i="21"/>
  <c r="U137" i="21" s="1"/>
  <c r="AI137" i="21"/>
  <c r="AJ137" i="21" s="1"/>
  <c r="AX137" i="21" s="1"/>
  <c r="Q141" i="21"/>
  <c r="U141" i="21" s="1"/>
  <c r="AI141" i="21"/>
  <c r="AJ141" i="21" s="1"/>
  <c r="AX141" i="21" s="1"/>
  <c r="Q145" i="21"/>
  <c r="U145" i="21" s="1"/>
  <c r="AI145" i="21"/>
  <c r="AJ145" i="21" s="1"/>
  <c r="AX145" i="21" s="1"/>
  <c r="Q149" i="21"/>
  <c r="U149" i="21" s="1"/>
  <c r="AI149" i="21"/>
  <c r="AJ149" i="21" s="1"/>
  <c r="AX149" i="21" s="1"/>
  <c r="Q153" i="21"/>
  <c r="U153" i="21" s="1"/>
  <c r="AI153" i="21"/>
  <c r="AJ153" i="21" s="1"/>
  <c r="AX153" i="21" s="1"/>
  <c r="Q157" i="21"/>
  <c r="U157" i="21" s="1"/>
  <c r="AI157" i="21"/>
  <c r="AJ157" i="21" s="1"/>
  <c r="AX157" i="21" s="1"/>
  <c r="Q161" i="21"/>
  <c r="U161" i="21" s="1"/>
  <c r="AI161" i="21"/>
  <c r="AJ161" i="21" s="1"/>
  <c r="AX161" i="21" s="1"/>
  <c r="Q165" i="21"/>
  <c r="U165" i="21" s="1"/>
  <c r="AI165" i="21"/>
  <c r="AJ165" i="21" s="1"/>
  <c r="AX165" i="21" s="1"/>
  <c r="Q169" i="21"/>
  <c r="U169" i="21" s="1"/>
  <c r="AI169" i="21"/>
  <c r="AJ169" i="21" s="1"/>
  <c r="AX169" i="21" s="1"/>
  <c r="Q173" i="21"/>
  <c r="U173" i="21" s="1"/>
  <c r="AI173" i="21"/>
  <c r="AJ173" i="21" s="1"/>
  <c r="AX173" i="21" s="1"/>
  <c r="Q177" i="21"/>
  <c r="U177" i="21" s="1"/>
  <c r="AI177" i="21"/>
  <c r="AJ177" i="21" s="1"/>
  <c r="AX177" i="21" s="1"/>
  <c r="Q181" i="21"/>
  <c r="U181" i="21" s="1"/>
  <c r="AI181" i="21"/>
  <c r="AJ181" i="21" s="1"/>
  <c r="AX181" i="21" s="1"/>
  <c r="Q185" i="21"/>
  <c r="U185" i="21" s="1"/>
  <c r="AI185" i="21"/>
  <c r="AJ185" i="21" s="1"/>
  <c r="AX185" i="21" s="1"/>
  <c r="Q189" i="21"/>
  <c r="U189" i="21" s="1"/>
  <c r="AI189" i="21"/>
  <c r="AJ189" i="21" s="1"/>
  <c r="AX189" i="21" s="1"/>
  <c r="Q193" i="21"/>
  <c r="U193" i="21" s="1"/>
  <c r="AI193" i="21"/>
  <c r="AJ193" i="21" s="1"/>
  <c r="AX193" i="21" s="1"/>
  <c r="Q197" i="21"/>
  <c r="U197" i="21" s="1"/>
  <c r="AI197" i="21"/>
  <c r="AJ197" i="21" s="1"/>
  <c r="AX197" i="21" s="1"/>
  <c r="Q201" i="21"/>
  <c r="U201" i="21" s="1"/>
  <c r="AI201" i="21"/>
  <c r="AJ201" i="21" s="1"/>
  <c r="AX201" i="21" s="1"/>
  <c r="Q205" i="21"/>
  <c r="U205" i="21" s="1"/>
  <c r="AI205" i="21"/>
  <c r="AJ205" i="21" s="1"/>
  <c r="AX205" i="21" s="1"/>
  <c r="Q209" i="21"/>
  <c r="U209" i="21" s="1"/>
  <c r="AI209" i="21"/>
  <c r="AJ209" i="21" s="1"/>
  <c r="AX209" i="21" s="1"/>
  <c r="Q213" i="21"/>
  <c r="U213" i="21" s="1"/>
  <c r="AI213" i="21"/>
  <c r="AJ213" i="21" s="1"/>
  <c r="AX213" i="21" s="1"/>
  <c r="Q34" i="21"/>
  <c r="U34" i="21" s="1"/>
  <c r="AI34" i="21"/>
  <c r="AJ34" i="21" s="1"/>
  <c r="AX34" i="21" s="1"/>
  <c r="Q15" i="21"/>
  <c r="U15" i="21" s="1"/>
  <c r="AI15" i="21"/>
  <c r="AJ15" i="21" s="1"/>
  <c r="AX15" i="21" s="1"/>
  <c r="Q23" i="21"/>
  <c r="U23" i="21" s="1"/>
  <c r="AI23" i="21"/>
  <c r="AJ23" i="21" s="1"/>
  <c r="AX23" i="21" s="1"/>
  <c r="Q31" i="21"/>
  <c r="U31" i="21" s="1"/>
  <c r="AI31" i="21"/>
  <c r="AJ31" i="21" s="1"/>
  <c r="AX31" i="21" s="1"/>
  <c r="Q39" i="21"/>
  <c r="U39" i="21" s="1"/>
  <c r="AI39" i="21"/>
  <c r="AJ39" i="21" s="1"/>
  <c r="AX39" i="21" s="1"/>
  <c r="Q46" i="21"/>
  <c r="U46" i="21" s="1"/>
  <c r="AI46" i="21"/>
  <c r="AJ46" i="21" s="1"/>
  <c r="AX46" i="21" s="1"/>
  <c r="Q52" i="21"/>
  <c r="U52" i="21" s="1"/>
  <c r="AI52" i="21"/>
  <c r="AJ52" i="21" s="1"/>
  <c r="AX52" i="21" s="1"/>
  <c r="Q60" i="21"/>
  <c r="U60" i="21" s="1"/>
  <c r="AI60" i="21"/>
  <c r="AJ60" i="21" s="1"/>
  <c r="AX60" i="21" s="1"/>
  <c r="Q68" i="21"/>
  <c r="U68" i="21" s="1"/>
  <c r="AI68" i="21"/>
  <c r="AJ68" i="21" s="1"/>
  <c r="AX68" i="21" s="1"/>
  <c r="Q80" i="21"/>
  <c r="U80" i="21" s="1"/>
  <c r="AI80" i="21"/>
  <c r="AJ80" i="21" s="1"/>
  <c r="AX80" i="21" s="1"/>
  <c r="Q84" i="21"/>
  <c r="U84" i="21" s="1"/>
  <c r="AI84" i="21"/>
  <c r="AJ84" i="21" s="1"/>
  <c r="AX84" i="21" s="1"/>
  <c r="Q92" i="21"/>
  <c r="U92" i="21" s="1"/>
  <c r="AI92" i="21"/>
  <c r="AJ92" i="21" s="1"/>
  <c r="AX92" i="21" s="1"/>
  <c r="Q96" i="21"/>
  <c r="U96" i="21" s="1"/>
  <c r="AI96" i="21"/>
  <c r="AJ96" i="21" s="1"/>
  <c r="AX96" i="21" s="1"/>
  <c r="Q100" i="21"/>
  <c r="U100" i="21" s="1"/>
  <c r="AI100" i="21"/>
  <c r="AJ100" i="21" s="1"/>
  <c r="AX100" i="21" s="1"/>
  <c r="Q108" i="21"/>
  <c r="U108" i="21" s="1"/>
  <c r="AI108" i="21"/>
  <c r="AJ108" i="21" s="1"/>
  <c r="AX108" i="21" s="1"/>
  <c r="Q120" i="21"/>
  <c r="U120" i="21" s="1"/>
  <c r="AI120" i="21"/>
  <c r="AJ120" i="21" s="1"/>
  <c r="AX120" i="21" s="1"/>
  <c r="Q128" i="21"/>
  <c r="U128" i="21" s="1"/>
  <c r="AI128" i="21"/>
  <c r="AJ128" i="21" s="1"/>
  <c r="AX128" i="21" s="1"/>
  <c r="Q136" i="21"/>
  <c r="U136" i="21" s="1"/>
  <c r="AI136" i="21"/>
  <c r="AJ136" i="21" s="1"/>
  <c r="AX136" i="21" s="1"/>
  <c r="Q144" i="21"/>
  <c r="U144" i="21" s="1"/>
  <c r="AI144" i="21"/>
  <c r="AJ144" i="21" s="1"/>
  <c r="AX144" i="21" s="1"/>
  <c r="Q152" i="21"/>
  <c r="U152" i="21" s="1"/>
  <c r="AI152" i="21"/>
  <c r="AJ152" i="21" s="1"/>
  <c r="AX152" i="21" s="1"/>
  <c r="Q160" i="21"/>
  <c r="U160" i="21" s="1"/>
  <c r="AI160" i="21"/>
  <c r="AJ160" i="21" s="1"/>
  <c r="AX160" i="21" s="1"/>
  <c r="Q168" i="21"/>
  <c r="U168" i="21" s="1"/>
  <c r="AI168" i="21"/>
  <c r="AJ168" i="21" s="1"/>
  <c r="AX168" i="21" s="1"/>
  <c r="Q176" i="21"/>
  <c r="U176" i="21" s="1"/>
  <c r="AI176" i="21"/>
  <c r="AJ176" i="21" s="1"/>
  <c r="AX176" i="21" s="1"/>
  <c r="Q184" i="21"/>
  <c r="U184" i="21" s="1"/>
  <c r="AI184" i="21"/>
  <c r="AJ184" i="21" s="1"/>
  <c r="AX184" i="21" s="1"/>
  <c r="Q192" i="21"/>
  <c r="U192" i="21" s="1"/>
  <c r="AI192" i="21"/>
  <c r="AJ192" i="21" s="1"/>
  <c r="AX192" i="21" s="1"/>
  <c r="Q200" i="21"/>
  <c r="U200" i="21" s="1"/>
  <c r="AI200" i="21"/>
  <c r="AJ200" i="21" s="1"/>
  <c r="AX200" i="21" s="1"/>
  <c r="Q212" i="21"/>
  <c r="U212" i="21" s="1"/>
  <c r="AI212" i="21"/>
  <c r="AJ212" i="21" s="1"/>
  <c r="AX212" i="21" s="1"/>
  <c r="Q12" i="21"/>
  <c r="U12" i="21" s="1"/>
  <c r="AI12" i="21"/>
  <c r="AJ12" i="21" s="1"/>
  <c r="AX12" i="21" s="1"/>
  <c r="Q21" i="21"/>
  <c r="U21" i="21" s="1"/>
  <c r="AI21" i="21"/>
  <c r="AJ21" i="21" s="1"/>
  <c r="AX21" i="21" s="1"/>
  <c r="Q25" i="21"/>
  <c r="U25" i="21" s="1"/>
  <c r="AI25" i="21"/>
  <c r="AJ25" i="21" s="1"/>
  <c r="AX25" i="21" s="1"/>
  <c r="Q29" i="21"/>
  <c r="U29" i="21" s="1"/>
  <c r="AI29" i="21"/>
  <c r="AJ29" i="21" s="1"/>
  <c r="AX29" i="21" s="1"/>
  <c r="Q33" i="21"/>
  <c r="U33" i="21" s="1"/>
  <c r="AI33" i="21"/>
  <c r="AJ33" i="21" s="1"/>
  <c r="AX33" i="21" s="1"/>
  <c r="Q37" i="21"/>
  <c r="U37" i="21" s="1"/>
  <c r="AI37" i="21"/>
  <c r="AJ37" i="21" s="1"/>
  <c r="AX37" i="21" s="1"/>
  <c r="Q41" i="21"/>
  <c r="U41" i="21" s="1"/>
  <c r="AI41" i="21"/>
  <c r="AJ41" i="21" s="1"/>
  <c r="AX41" i="21" s="1"/>
  <c r="Q54" i="21"/>
  <c r="U54" i="21" s="1"/>
  <c r="AI54" i="21"/>
  <c r="AJ54" i="21" s="1"/>
  <c r="AX54" i="21" s="1"/>
  <c r="Q58" i="21"/>
  <c r="U58" i="21" s="1"/>
  <c r="AI58" i="21"/>
  <c r="AJ58" i="21" s="1"/>
  <c r="AX58" i="21" s="1"/>
  <c r="Q62" i="21"/>
  <c r="U62" i="21" s="1"/>
  <c r="AI62" i="21"/>
  <c r="AJ62" i="21" s="1"/>
  <c r="AX62" i="21" s="1"/>
  <c r="Q66" i="21"/>
  <c r="U66" i="21" s="1"/>
  <c r="AI66" i="21"/>
  <c r="AJ66" i="21" s="1"/>
  <c r="AX66" i="21" s="1"/>
  <c r="Q70" i="21"/>
  <c r="U70" i="21" s="1"/>
  <c r="AI70" i="21"/>
  <c r="AJ70" i="21" s="1"/>
  <c r="AX70" i="21" s="1"/>
  <c r="Q74" i="21"/>
  <c r="U74" i="21" s="1"/>
  <c r="AI74" i="21"/>
  <c r="AJ74" i="21" s="1"/>
  <c r="AX74" i="21" s="1"/>
  <c r="Q78" i="21"/>
  <c r="U78" i="21" s="1"/>
  <c r="AI78" i="21"/>
  <c r="AJ78" i="21" s="1"/>
  <c r="AX78" i="21" s="1"/>
  <c r="Q82" i="21"/>
  <c r="U82" i="21" s="1"/>
  <c r="AI82" i="21"/>
  <c r="AJ82" i="21" s="1"/>
  <c r="AX82" i="21" s="1"/>
  <c r="Q86" i="21"/>
  <c r="U86" i="21" s="1"/>
  <c r="AI86" i="21"/>
  <c r="AJ86" i="21" s="1"/>
  <c r="AX86" i="21" s="1"/>
  <c r="Q90" i="21"/>
  <c r="U90" i="21" s="1"/>
  <c r="AI90" i="21"/>
  <c r="AJ90" i="21" s="1"/>
  <c r="AX90" i="21" s="1"/>
  <c r="Q94" i="21"/>
  <c r="U94" i="21" s="1"/>
  <c r="AI94" i="21"/>
  <c r="AJ94" i="21" s="1"/>
  <c r="AX94" i="21" s="1"/>
  <c r="Q98" i="21"/>
  <c r="U98" i="21" s="1"/>
  <c r="AI98" i="21"/>
  <c r="AJ98" i="21" s="1"/>
  <c r="AX98" i="21" s="1"/>
  <c r="Q102" i="21"/>
  <c r="U102" i="21" s="1"/>
  <c r="AI102" i="21"/>
  <c r="AJ102" i="21" s="1"/>
  <c r="AX102" i="21" s="1"/>
  <c r="Q106" i="21"/>
  <c r="U106" i="21" s="1"/>
  <c r="AI106" i="21"/>
  <c r="AJ106" i="21" s="1"/>
  <c r="AX106" i="21" s="1"/>
  <c r="Q110" i="21"/>
  <c r="U110" i="21" s="1"/>
  <c r="AI110" i="21"/>
  <c r="AJ110" i="21" s="1"/>
  <c r="AX110" i="21" s="1"/>
  <c r="Q114" i="21"/>
  <c r="U114" i="21" s="1"/>
  <c r="AI114" i="21"/>
  <c r="AJ114" i="21" s="1"/>
  <c r="AX114" i="21" s="1"/>
  <c r="Q118" i="21"/>
  <c r="U118" i="21" s="1"/>
  <c r="AI118" i="21"/>
  <c r="AJ118" i="21" s="1"/>
  <c r="AX118" i="21" s="1"/>
  <c r="Q122" i="21"/>
  <c r="U122" i="21" s="1"/>
  <c r="AI122" i="21"/>
  <c r="AJ122" i="21" s="1"/>
  <c r="AX122" i="21" s="1"/>
  <c r="Q126" i="21"/>
  <c r="U126" i="21" s="1"/>
  <c r="AI126" i="21"/>
  <c r="AJ126" i="21" s="1"/>
  <c r="AX126" i="21" s="1"/>
  <c r="Q130" i="21"/>
  <c r="U130" i="21" s="1"/>
  <c r="AI130" i="21"/>
  <c r="AJ130" i="21" s="1"/>
  <c r="AX130" i="21" s="1"/>
  <c r="Q134" i="21"/>
  <c r="U134" i="21" s="1"/>
  <c r="AI134" i="21"/>
  <c r="AJ134" i="21" s="1"/>
  <c r="AX134" i="21" s="1"/>
  <c r="Q138" i="21"/>
  <c r="U138" i="21" s="1"/>
  <c r="AI138" i="21"/>
  <c r="AJ138" i="21" s="1"/>
  <c r="AX138" i="21" s="1"/>
  <c r="Q142" i="21"/>
  <c r="U142" i="21" s="1"/>
  <c r="AI142" i="21"/>
  <c r="AJ142" i="21" s="1"/>
  <c r="AX142" i="21" s="1"/>
  <c r="Q146" i="21"/>
  <c r="U146" i="21" s="1"/>
  <c r="AI146" i="21"/>
  <c r="AJ146" i="21" s="1"/>
  <c r="AX146" i="21" s="1"/>
  <c r="Q150" i="21"/>
  <c r="U150" i="21" s="1"/>
  <c r="AI150" i="21"/>
  <c r="AJ150" i="21" s="1"/>
  <c r="AX150" i="21" s="1"/>
  <c r="Q154" i="21"/>
  <c r="U154" i="21" s="1"/>
  <c r="AI154" i="21"/>
  <c r="AJ154" i="21" s="1"/>
  <c r="AX154" i="21" s="1"/>
  <c r="Q158" i="21"/>
  <c r="U158" i="21" s="1"/>
  <c r="AI158" i="21"/>
  <c r="AJ158" i="21" s="1"/>
  <c r="AX158" i="21" s="1"/>
  <c r="Q162" i="21"/>
  <c r="U162" i="21" s="1"/>
  <c r="AI162" i="21"/>
  <c r="AJ162" i="21" s="1"/>
  <c r="AX162" i="21" s="1"/>
  <c r="Q166" i="21"/>
  <c r="U166" i="21" s="1"/>
  <c r="AI166" i="21"/>
  <c r="AJ166" i="21" s="1"/>
  <c r="AX166" i="21" s="1"/>
  <c r="Q170" i="21"/>
  <c r="U170" i="21" s="1"/>
  <c r="AI170" i="21"/>
  <c r="AJ170" i="21" s="1"/>
  <c r="AX170" i="21" s="1"/>
  <c r="Q174" i="21"/>
  <c r="U174" i="21" s="1"/>
  <c r="AI174" i="21"/>
  <c r="AJ174" i="21" s="1"/>
  <c r="AX174" i="21" s="1"/>
  <c r="Q178" i="21"/>
  <c r="U178" i="21" s="1"/>
  <c r="AI178" i="21"/>
  <c r="AJ178" i="21" s="1"/>
  <c r="AX178" i="21" s="1"/>
  <c r="Q182" i="21"/>
  <c r="U182" i="21" s="1"/>
  <c r="AI182" i="21"/>
  <c r="AJ182" i="21" s="1"/>
  <c r="AX182" i="21" s="1"/>
  <c r="Q186" i="21"/>
  <c r="U186" i="21" s="1"/>
  <c r="AI186" i="21"/>
  <c r="AJ186" i="21" s="1"/>
  <c r="AX186" i="21" s="1"/>
  <c r="Q190" i="21"/>
  <c r="U190" i="21" s="1"/>
  <c r="AI190" i="21"/>
  <c r="AJ190" i="21" s="1"/>
  <c r="AX190" i="21" s="1"/>
  <c r="Q194" i="21"/>
  <c r="U194" i="21" s="1"/>
  <c r="AI194" i="21"/>
  <c r="AJ194" i="21" s="1"/>
  <c r="AX194" i="21" s="1"/>
  <c r="Q198" i="21"/>
  <c r="U198" i="21" s="1"/>
  <c r="AI198" i="21"/>
  <c r="AJ198" i="21" s="1"/>
  <c r="AX198" i="21" s="1"/>
  <c r="Q202" i="21"/>
  <c r="U202" i="21" s="1"/>
  <c r="AI202" i="21"/>
  <c r="AJ202" i="21" s="1"/>
  <c r="AX202" i="21" s="1"/>
  <c r="Q206" i="21"/>
  <c r="U206" i="21" s="1"/>
  <c r="AI206" i="21"/>
  <c r="AJ206" i="21" s="1"/>
  <c r="AX206" i="21" s="1"/>
  <c r="Q210" i="21"/>
  <c r="U210" i="21" s="1"/>
  <c r="AI210" i="21"/>
  <c r="AJ210" i="21" s="1"/>
  <c r="AX210" i="21" s="1"/>
  <c r="Q214" i="21"/>
  <c r="U214" i="21" s="1"/>
  <c r="AI214" i="21"/>
  <c r="AJ214" i="21" s="1"/>
  <c r="AX214" i="21" s="1"/>
  <c r="Q38" i="21"/>
  <c r="U38" i="21" s="1"/>
  <c r="AI38" i="21"/>
  <c r="AJ38" i="21" s="1"/>
  <c r="AX38" i="21" s="1"/>
  <c r="Q42" i="21"/>
  <c r="U42" i="21" s="1"/>
  <c r="AI42" i="21"/>
  <c r="AJ42" i="21" s="1"/>
  <c r="AX42" i="21" s="1"/>
  <c r="Q45" i="21"/>
  <c r="U45" i="21" s="1"/>
  <c r="AI45" i="21"/>
  <c r="AJ45" i="21" s="1"/>
  <c r="AX45" i="21" s="1"/>
  <c r="Q48" i="21"/>
  <c r="U48" i="21" s="1"/>
  <c r="AI48" i="21"/>
  <c r="AJ48" i="21" s="1"/>
  <c r="AX48" i="21" s="1"/>
  <c r="Q51" i="21"/>
  <c r="U51" i="21" s="1"/>
  <c r="AI51" i="21"/>
  <c r="AJ51" i="21" s="1"/>
  <c r="AX51" i="21" s="1"/>
  <c r="Q55" i="21"/>
  <c r="U55" i="21" s="1"/>
  <c r="AI55" i="21"/>
  <c r="AJ55" i="21" s="1"/>
  <c r="AX55" i="21" s="1"/>
  <c r="Q59" i="21"/>
  <c r="U59" i="21" s="1"/>
  <c r="AI59" i="21"/>
  <c r="AJ59" i="21" s="1"/>
  <c r="AX59" i="21" s="1"/>
  <c r="Q63" i="21"/>
  <c r="U63" i="21" s="1"/>
  <c r="AI63" i="21"/>
  <c r="AJ63" i="21" s="1"/>
  <c r="AX63" i="21" s="1"/>
  <c r="Q67" i="21"/>
  <c r="U67" i="21" s="1"/>
  <c r="AI67" i="21"/>
  <c r="AJ67" i="21" s="1"/>
  <c r="AX67" i="21" s="1"/>
  <c r="Q71" i="21"/>
  <c r="U71" i="21" s="1"/>
  <c r="AI71" i="21"/>
  <c r="AJ71" i="21" s="1"/>
  <c r="AX71" i="21" s="1"/>
  <c r="Q75" i="21"/>
  <c r="U75" i="21" s="1"/>
  <c r="AI75" i="21"/>
  <c r="AJ75" i="21" s="1"/>
  <c r="AX75" i="21" s="1"/>
  <c r="Q79" i="21"/>
  <c r="U79" i="21" s="1"/>
  <c r="AI79" i="21"/>
  <c r="AJ79" i="21" s="1"/>
  <c r="AX79" i="21" s="1"/>
  <c r="Q83" i="21"/>
  <c r="U83" i="21" s="1"/>
  <c r="AI83" i="21"/>
  <c r="AJ83" i="21" s="1"/>
  <c r="AX83" i="21" s="1"/>
  <c r="Q87" i="21"/>
  <c r="U87" i="21" s="1"/>
  <c r="AI87" i="21"/>
  <c r="AJ87" i="21" s="1"/>
  <c r="AX87" i="21" s="1"/>
  <c r="Q91" i="21"/>
  <c r="U91" i="21" s="1"/>
  <c r="AI91" i="21"/>
  <c r="AJ91" i="21" s="1"/>
  <c r="AX91" i="21" s="1"/>
  <c r="Q95" i="21"/>
  <c r="U95" i="21" s="1"/>
  <c r="AI95" i="21"/>
  <c r="AJ95" i="21" s="1"/>
  <c r="AX95" i="21" s="1"/>
  <c r="Q99" i="21"/>
  <c r="U99" i="21" s="1"/>
  <c r="AI99" i="21"/>
  <c r="AJ99" i="21" s="1"/>
  <c r="AX99" i="21" s="1"/>
  <c r="Q103" i="21"/>
  <c r="U103" i="21" s="1"/>
  <c r="AI103" i="21"/>
  <c r="AJ103" i="21" s="1"/>
  <c r="AX103" i="21" s="1"/>
  <c r="Q107" i="21"/>
  <c r="U107" i="21" s="1"/>
  <c r="AI107" i="21"/>
  <c r="AJ107" i="21" s="1"/>
  <c r="AX107" i="21" s="1"/>
  <c r="Q111" i="21"/>
  <c r="U111" i="21" s="1"/>
  <c r="AI111" i="21"/>
  <c r="AJ111" i="21" s="1"/>
  <c r="AX111" i="21" s="1"/>
  <c r="Q115" i="21"/>
  <c r="U115" i="21" s="1"/>
  <c r="AI115" i="21"/>
  <c r="AJ115" i="21" s="1"/>
  <c r="AX115" i="21" s="1"/>
  <c r="Q119" i="21"/>
  <c r="U119" i="21" s="1"/>
  <c r="AI119" i="21"/>
  <c r="AJ119" i="21" s="1"/>
  <c r="AX119" i="21" s="1"/>
  <c r="Q123" i="21"/>
  <c r="U123" i="21" s="1"/>
  <c r="AI123" i="21"/>
  <c r="AJ123" i="21" s="1"/>
  <c r="AX123" i="21" s="1"/>
  <c r="Q127" i="21"/>
  <c r="U127" i="21" s="1"/>
  <c r="AI127" i="21"/>
  <c r="AJ127" i="21" s="1"/>
  <c r="AX127" i="21" s="1"/>
  <c r="Q131" i="21"/>
  <c r="U131" i="21" s="1"/>
  <c r="AI131" i="21"/>
  <c r="AJ131" i="21" s="1"/>
  <c r="AX131" i="21" s="1"/>
  <c r="Q135" i="21"/>
  <c r="U135" i="21" s="1"/>
  <c r="AI135" i="21"/>
  <c r="AJ135" i="21" s="1"/>
  <c r="AX135" i="21" s="1"/>
  <c r="Q139" i="21"/>
  <c r="U139" i="21" s="1"/>
  <c r="AI139" i="21"/>
  <c r="AJ139" i="21" s="1"/>
  <c r="AX139" i="21" s="1"/>
  <c r="Q143" i="21"/>
  <c r="U143" i="21" s="1"/>
  <c r="AI143" i="21"/>
  <c r="AJ143" i="21" s="1"/>
  <c r="AX143" i="21" s="1"/>
  <c r="Q147" i="21"/>
  <c r="U147" i="21" s="1"/>
  <c r="AI147" i="21"/>
  <c r="AJ147" i="21" s="1"/>
  <c r="AX147" i="21" s="1"/>
  <c r="Q151" i="21"/>
  <c r="U151" i="21" s="1"/>
  <c r="AI151" i="21"/>
  <c r="AJ151" i="21" s="1"/>
  <c r="AX151" i="21" s="1"/>
  <c r="Q155" i="21"/>
  <c r="U155" i="21" s="1"/>
  <c r="AI155" i="21"/>
  <c r="AJ155" i="21" s="1"/>
  <c r="AX155" i="21" s="1"/>
  <c r="Q159" i="21"/>
  <c r="U159" i="21" s="1"/>
  <c r="AI159" i="21"/>
  <c r="AJ159" i="21" s="1"/>
  <c r="AX159" i="21" s="1"/>
  <c r="Q163" i="21"/>
  <c r="U163" i="21" s="1"/>
  <c r="AI163" i="21"/>
  <c r="AJ163" i="21" s="1"/>
  <c r="AX163" i="21" s="1"/>
  <c r="Q167" i="21"/>
  <c r="U167" i="21" s="1"/>
  <c r="AI167" i="21"/>
  <c r="AJ167" i="21" s="1"/>
  <c r="AX167" i="21" s="1"/>
  <c r="Q171" i="21"/>
  <c r="U171" i="21" s="1"/>
  <c r="AI171" i="21"/>
  <c r="AJ171" i="21" s="1"/>
  <c r="AX171" i="21" s="1"/>
  <c r="Q175" i="21"/>
  <c r="U175" i="21" s="1"/>
  <c r="AI175" i="21"/>
  <c r="AJ175" i="21" s="1"/>
  <c r="AX175" i="21" s="1"/>
  <c r="Q179" i="21"/>
  <c r="U179" i="21" s="1"/>
  <c r="AI179" i="21"/>
  <c r="AJ179" i="21" s="1"/>
  <c r="AX179" i="21" s="1"/>
  <c r="Q183" i="21"/>
  <c r="U183" i="21" s="1"/>
  <c r="AI183" i="21"/>
  <c r="AJ183" i="21" s="1"/>
  <c r="AX183" i="21" s="1"/>
  <c r="Q187" i="21"/>
  <c r="U187" i="21" s="1"/>
  <c r="AI187" i="21"/>
  <c r="AJ187" i="21" s="1"/>
  <c r="AX187" i="21" s="1"/>
  <c r="Q191" i="21"/>
  <c r="U191" i="21" s="1"/>
  <c r="AI191" i="21"/>
  <c r="AJ191" i="21" s="1"/>
  <c r="AX191" i="21" s="1"/>
  <c r="Q195" i="21"/>
  <c r="U195" i="21" s="1"/>
  <c r="AI195" i="21"/>
  <c r="AJ195" i="21" s="1"/>
  <c r="AX195" i="21" s="1"/>
  <c r="Q199" i="21"/>
  <c r="U199" i="21" s="1"/>
  <c r="AI199" i="21"/>
  <c r="AJ199" i="21" s="1"/>
  <c r="AX199" i="21" s="1"/>
  <c r="Q203" i="21"/>
  <c r="U203" i="21" s="1"/>
  <c r="AI203" i="21"/>
  <c r="AJ203" i="21" s="1"/>
  <c r="AX203" i="21" s="1"/>
  <c r="Q207" i="21"/>
  <c r="U207" i="21" s="1"/>
  <c r="AI207" i="21"/>
  <c r="AJ207" i="21" s="1"/>
  <c r="AX207" i="21" s="1"/>
  <c r="Q211" i="21"/>
  <c r="U211" i="21" s="1"/>
  <c r="AI211" i="21"/>
  <c r="AJ211" i="21" s="1"/>
  <c r="AX211" i="21" s="1"/>
  <c r="Q215" i="21"/>
  <c r="U215" i="21" s="1"/>
  <c r="AI215" i="21"/>
  <c r="AJ215" i="21" s="1"/>
  <c r="AX215" i="21" s="1"/>
  <c r="F9" i="21"/>
  <c r="P149" i="21" s="1"/>
  <c r="S149" i="21" s="1"/>
  <c r="AG15" i="21"/>
  <c r="AH13" i="21" s="1"/>
  <c r="O13" i="21"/>
  <c r="R13" i="21" s="1"/>
  <c r="O22" i="21"/>
  <c r="R22" i="21" s="1"/>
  <c r="O26" i="21"/>
  <c r="R26" i="21" s="1"/>
  <c r="O17" i="21"/>
  <c r="R17" i="21" s="1"/>
  <c r="O18" i="21"/>
  <c r="R18" i="21" s="1"/>
  <c r="O14" i="21"/>
  <c r="R14" i="21" s="1"/>
  <c r="O76" i="21"/>
  <c r="R76" i="21" s="1"/>
  <c r="X215" i="21" l="1"/>
  <c r="X199" i="21"/>
  <c r="X183" i="21"/>
  <c r="X159" i="21"/>
  <c r="X143" i="21"/>
  <c r="X127" i="21"/>
  <c r="X103" i="21"/>
  <c r="X87" i="21"/>
  <c r="X71" i="21"/>
  <c r="X55" i="21"/>
  <c r="X42" i="21"/>
  <c r="X214" i="21"/>
  <c r="X198" i="21"/>
  <c r="X190" i="21"/>
  <c r="X182" i="21"/>
  <c r="X174" i="21"/>
  <c r="X166" i="21"/>
  <c r="X158" i="21"/>
  <c r="X150" i="21"/>
  <c r="X142" i="21"/>
  <c r="X134" i="21"/>
  <c r="X126" i="21"/>
  <c r="X118" i="21"/>
  <c r="X110" i="21"/>
  <c r="X102" i="21"/>
  <c r="X94" i="21"/>
  <c r="X86" i="21"/>
  <c r="X78" i="21"/>
  <c r="X70" i="21"/>
  <c r="X62" i="21"/>
  <c r="X54" i="21"/>
  <c r="X37" i="21"/>
  <c r="X29" i="21"/>
  <c r="X21" i="21"/>
  <c r="X212" i="21"/>
  <c r="X192" i="21"/>
  <c r="X176" i="21"/>
  <c r="X160" i="21"/>
  <c r="X144" i="21"/>
  <c r="X128" i="21"/>
  <c r="X108" i="21"/>
  <c r="X96" i="21"/>
  <c r="X84" i="21"/>
  <c r="X68" i="21"/>
  <c r="X52" i="21"/>
  <c r="X39" i="21"/>
  <c r="X23" i="21"/>
  <c r="X34" i="21"/>
  <c r="X209" i="21"/>
  <c r="X201" i="21"/>
  <c r="X193" i="21"/>
  <c r="X185" i="21"/>
  <c r="X177" i="21"/>
  <c r="X169" i="21"/>
  <c r="X161" i="21"/>
  <c r="X153" i="21"/>
  <c r="X145" i="21"/>
  <c r="X137" i="21"/>
  <c r="X129" i="21"/>
  <c r="X121" i="21"/>
  <c r="X113" i="21"/>
  <c r="X105" i="21"/>
  <c r="X97" i="21"/>
  <c r="X89" i="21"/>
  <c r="X81" i="21"/>
  <c r="X73" i="21"/>
  <c r="X65" i="21"/>
  <c r="X57" i="21"/>
  <c r="X40" i="21"/>
  <c r="X32" i="21"/>
  <c r="X24" i="21"/>
  <c r="X16" i="21"/>
  <c r="X204" i="21"/>
  <c r="X188" i="21"/>
  <c r="X172" i="21"/>
  <c r="X156" i="21"/>
  <c r="X140" i="21"/>
  <c r="X124" i="21"/>
  <c r="X112" i="21"/>
  <c r="X88" i="21"/>
  <c r="X64" i="21"/>
  <c r="X49" i="21"/>
  <c r="X35" i="21"/>
  <c r="X19" i="21"/>
  <c r="X30" i="21"/>
  <c r="X44" i="21"/>
  <c r="X207" i="21"/>
  <c r="X191" i="21"/>
  <c r="X175" i="21"/>
  <c r="X167" i="21"/>
  <c r="X151" i="21"/>
  <c r="X135" i="21"/>
  <c r="X119" i="21"/>
  <c r="X111" i="21"/>
  <c r="X95" i="21"/>
  <c r="X79" i="21"/>
  <c r="X63" i="21"/>
  <c r="X48" i="21"/>
  <c r="X206" i="21"/>
  <c r="X211" i="21"/>
  <c r="X203" i="21"/>
  <c r="X195" i="21"/>
  <c r="X187" i="21"/>
  <c r="X179" i="21"/>
  <c r="X171" i="21"/>
  <c r="X163" i="21"/>
  <c r="X155" i="21"/>
  <c r="X147" i="21"/>
  <c r="X139" i="21"/>
  <c r="X131" i="21"/>
  <c r="X123" i="21"/>
  <c r="X115" i="21"/>
  <c r="X107" i="21"/>
  <c r="X99" i="21"/>
  <c r="X91" i="21"/>
  <c r="X83" i="21"/>
  <c r="X75" i="21"/>
  <c r="X67" i="21"/>
  <c r="X59" i="21"/>
  <c r="X51" i="21"/>
  <c r="X45" i="21"/>
  <c r="X38" i="21"/>
  <c r="X210" i="21"/>
  <c r="X202" i="21"/>
  <c r="X194" i="21"/>
  <c r="X186" i="21"/>
  <c r="X178" i="21"/>
  <c r="X170" i="21"/>
  <c r="X162" i="21"/>
  <c r="X154" i="21"/>
  <c r="X146" i="21"/>
  <c r="X138" i="21"/>
  <c r="X130" i="21"/>
  <c r="X122" i="21"/>
  <c r="X114" i="21"/>
  <c r="X106" i="21"/>
  <c r="X98" i="21"/>
  <c r="X90" i="21"/>
  <c r="X82" i="21"/>
  <c r="X74" i="21"/>
  <c r="X66" i="21"/>
  <c r="X58" i="21"/>
  <c r="X41" i="21"/>
  <c r="X33" i="21"/>
  <c r="X25" i="21"/>
  <c r="X12" i="21"/>
  <c r="X200" i="21"/>
  <c r="X184" i="21"/>
  <c r="X168" i="21"/>
  <c r="X152" i="21"/>
  <c r="X136" i="21"/>
  <c r="X120" i="21"/>
  <c r="X100" i="21"/>
  <c r="X92" i="21"/>
  <c r="X80" i="21"/>
  <c r="X60" i="21"/>
  <c r="X46" i="21"/>
  <c r="X31" i="21"/>
  <c r="X15" i="21"/>
  <c r="X213" i="21"/>
  <c r="X205" i="21"/>
  <c r="X197" i="21"/>
  <c r="X189" i="21"/>
  <c r="X181" i="21"/>
  <c r="X173" i="21"/>
  <c r="X165" i="21"/>
  <c r="X157" i="21"/>
  <c r="X149" i="21"/>
  <c r="X141" i="21"/>
  <c r="X133" i="21"/>
  <c r="X125" i="21"/>
  <c r="X117" i="21"/>
  <c r="X109" i="21"/>
  <c r="X101" i="21"/>
  <c r="X93" i="21"/>
  <c r="X85" i="21"/>
  <c r="X77" i="21"/>
  <c r="X69" i="21"/>
  <c r="X61" i="21"/>
  <c r="X53" i="21"/>
  <c r="X36" i="21"/>
  <c r="X28" i="21"/>
  <c r="X20" i="21"/>
  <c r="X208" i="21"/>
  <c r="X196" i="21"/>
  <c r="X180" i="21"/>
  <c r="X164" i="21"/>
  <c r="X148" i="21"/>
  <c r="X132" i="21"/>
  <c r="X116" i="21"/>
  <c r="X104" i="21"/>
  <c r="X72" i="21"/>
  <c r="X56" i="21"/>
  <c r="X43" i="21"/>
  <c r="X27" i="21"/>
  <c r="X11" i="21"/>
  <c r="X47" i="21"/>
  <c r="X50" i="21"/>
  <c r="P143" i="21"/>
  <c r="S143" i="21" s="1"/>
  <c r="AS143" i="21" s="1"/>
  <c r="P63" i="21"/>
  <c r="S63" i="21" s="1"/>
  <c r="AK63" i="21" s="1"/>
  <c r="P148" i="21"/>
  <c r="S148" i="21" s="1"/>
  <c r="AS148" i="21" s="1"/>
  <c r="P82" i="21"/>
  <c r="S82" i="21" s="1"/>
  <c r="AS82" i="21" s="1"/>
  <c r="P142" i="21"/>
  <c r="S142" i="21" s="1"/>
  <c r="AK142" i="21" s="1"/>
  <c r="P47" i="21"/>
  <c r="S47" i="21" s="1"/>
  <c r="AS47" i="21" s="1"/>
  <c r="P157" i="21"/>
  <c r="S157" i="21" s="1"/>
  <c r="T157" i="21" s="1"/>
  <c r="P99" i="21"/>
  <c r="S99" i="21" s="1"/>
  <c r="AS99" i="21" s="1"/>
  <c r="P66" i="21"/>
  <c r="S66" i="21" s="1"/>
  <c r="AS66" i="21" s="1"/>
  <c r="P85" i="21"/>
  <c r="S85" i="21" s="1"/>
  <c r="AK85" i="21" s="1"/>
  <c r="P182" i="21"/>
  <c r="S182" i="21" s="1"/>
  <c r="AK182" i="21" s="1"/>
  <c r="P38" i="21"/>
  <c r="S38" i="21" s="1"/>
  <c r="AS38" i="21" s="1"/>
  <c r="P19" i="21"/>
  <c r="S19" i="21" s="1"/>
  <c r="AS19" i="21" s="1"/>
  <c r="P214" i="21"/>
  <c r="S214" i="21" s="1"/>
  <c r="AS214" i="21" s="1"/>
  <c r="P206" i="21"/>
  <c r="S206" i="21" s="1"/>
  <c r="AS206" i="21" s="1"/>
  <c r="P137" i="21"/>
  <c r="S137" i="21" s="1"/>
  <c r="AK137" i="21" s="1"/>
  <c r="P97" i="21"/>
  <c r="S97" i="21" s="1"/>
  <c r="AS97" i="21" s="1"/>
  <c r="P120" i="21"/>
  <c r="S120" i="21" s="1"/>
  <c r="AS120" i="21" s="1"/>
  <c r="P115" i="21"/>
  <c r="S115" i="21" s="1"/>
  <c r="AK115" i="21" s="1"/>
  <c r="P98" i="21"/>
  <c r="S98" i="21" s="1"/>
  <c r="AK98" i="21" s="1"/>
  <c r="P176" i="21"/>
  <c r="S176" i="21" s="1"/>
  <c r="AK176" i="21" s="1"/>
  <c r="Q22" i="21"/>
  <c r="U22" i="21" s="1"/>
  <c r="AI22" i="21"/>
  <c r="AJ22" i="21" s="1"/>
  <c r="AX22" i="21" s="1"/>
  <c r="P121" i="21"/>
  <c r="S121" i="21" s="1"/>
  <c r="AS121" i="21" s="1"/>
  <c r="P39" i="21"/>
  <c r="S39" i="21" s="1"/>
  <c r="AK39" i="21" s="1"/>
  <c r="P158" i="21"/>
  <c r="S158" i="21" s="1"/>
  <c r="AA158" i="21" s="1"/>
  <c r="P191" i="21"/>
  <c r="S191" i="21" s="1"/>
  <c r="AS191" i="21" s="1"/>
  <c r="Q18" i="21"/>
  <c r="U18" i="21" s="1"/>
  <c r="AI18" i="21"/>
  <c r="AJ18" i="21" s="1"/>
  <c r="AX18" i="21" s="1"/>
  <c r="Q14" i="21"/>
  <c r="U14" i="21" s="1"/>
  <c r="AI14" i="21"/>
  <c r="AJ14" i="21" s="1"/>
  <c r="AX14" i="21" s="1"/>
  <c r="P62" i="21"/>
  <c r="S62" i="21" s="1"/>
  <c r="AA62" i="21" s="1"/>
  <c r="P89" i="21"/>
  <c r="S89" i="21" s="1"/>
  <c r="AS89" i="21" s="1"/>
  <c r="P124" i="21"/>
  <c r="S124" i="21" s="1"/>
  <c r="AK124" i="21" s="1"/>
  <c r="P123" i="21"/>
  <c r="S123" i="21" s="1"/>
  <c r="AS123" i="21" s="1"/>
  <c r="P163" i="21"/>
  <c r="S163" i="21" s="1"/>
  <c r="AS163" i="21" s="1"/>
  <c r="P102" i="21"/>
  <c r="S102" i="21" s="1"/>
  <c r="AS102" i="21" s="1"/>
  <c r="P175" i="21"/>
  <c r="S175" i="21" s="1"/>
  <c r="AS175" i="21" s="1"/>
  <c r="Q13" i="21"/>
  <c r="U13" i="21" s="1"/>
  <c r="AI13" i="21"/>
  <c r="AJ13" i="21" s="1"/>
  <c r="AX13" i="21" s="1"/>
  <c r="P92" i="21"/>
  <c r="S92" i="21" s="1"/>
  <c r="AK92" i="21" s="1"/>
  <c r="P46" i="21"/>
  <c r="S46" i="21" s="1"/>
  <c r="AK46" i="21" s="1"/>
  <c r="P67" i="21"/>
  <c r="S67" i="21" s="1"/>
  <c r="T67" i="21" s="1"/>
  <c r="P23" i="21"/>
  <c r="S23" i="21" s="1"/>
  <c r="AS23" i="21" s="1"/>
  <c r="P140" i="21"/>
  <c r="S140" i="21" s="1"/>
  <c r="AK140" i="21" s="1"/>
  <c r="P95" i="21"/>
  <c r="S95" i="21" s="1"/>
  <c r="AS95" i="21" s="1"/>
  <c r="P139" i="21"/>
  <c r="S139" i="21" s="1"/>
  <c r="T139" i="21" s="1"/>
  <c r="P183" i="21"/>
  <c r="S183" i="21" s="1"/>
  <c r="T183" i="21" s="1"/>
  <c r="P126" i="21"/>
  <c r="S126" i="21" s="1"/>
  <c r="AK126" i="21" s="1"/>
  <c r="P200" i="21"/>
  <c r="S200" i="21" s="1"/>
  <c r="T200" i="21" s="1"/>
  <c r="P189" i="21"/>
  <c r="S189" i="21" s="1"/>
  <c r="AK189" i="21" s="1"/>
  <c r="Q17" i="21"/>
  <c r="U17" i="21" s="1"/>
  <c r="AI17" i="21"/>
  <c r="AJ17" i="21" s="1"/>
  <c r="AX17" i="21" s="1"/>
  <c r="AX11" i="21"/>
  <c r="Q76" i="21"/>
  <c r="U76" i="21" s="1"/>
  <c r="AI76" i="21"/>
  <c r="AJ76" i="21" s="1"/>
  <c r="AX76" i="21" s="1"/>
  <c r="Q26" i="21"/>
  <c r="U26" i="21" s="1"/>
  <c r="AI26" i="21"/>
  <c r="AJ26" i="21" s="1"/>
  <c r="AX26" i="21" s="1"/>
  <c r="P153" i="21"/>
  <c r="S153" i="21" s="1"/>
  <c r="T153" i="21" s="1"/>
  <c r="P113" i="21"/>
  <c r="S113" i="21" s="1"/>
  <c r="AA113" i="21" s="1"/>
  <c r="P80" i="21"/>
  <c r="S80" i="21" s="1"/>
  <c r="AA80" i="21" s="1"/>
  <c r="P54" i="21"/>
  <c r="S54" i="21" s="1"/>
  <c r="AA54" i="21" s="1"/>
  <c r="P34" i="21"/>
  <c r="S34" i="21" s="1"/>
  <c r="AA34" i="21" s="1"/>
  <c r="P83" i="21"/>
  <c r="S83" i="21" s="1"/>
  <c r="T83" i="21" s="1"/>
  <c r="P55" i="21"/>
  <c r="S55" i="21" s="1"/>
  <c r="AA55" i="21" s="1"/>
  <c r="P35" i="21"/>
  <c r="S35" i="21" s="1"/>
  <c r="AA35" i="21" s="1"/>
  <c r="P196" i="21"/>
  <c r="S196" i="21" s="1"/>
  <c r="T196" i="21" s="1"/>
  <c r="P132" i="21"/>
  <c r="S132" i="21" s="1"/>
  <c r="AA132" i="21" s="1"/>
  <c r="P152" i="21"/>
  <c r="S152" i="21" s="1"/>
  <c r="AA152" i="21" s="1"/>
  <c r="P166" i="21"/>
  <c r="S166" i="21" s="1"/>
  <c r="T166" i="21" s="1"/>
  <c r="P107" i="21"/>
  <c r="S107" i="21" s="1"/>
  <c r="AA107" i="21" s="1"/>
  <c r="P127" i="21"/>
  <c r="S127" i="21" s="1"/>
  <c r="AA127" i="21" s="1"/>
  <c r="P147" i="21"/>
  <c r="S147" i="21" s="1"/>
  <c r="T147" i="21" s="1"/>
  <c r="P169" i="21"/>
  <c r="S169" i="21" s="1"/>
  <c r="AA169" i="21" s="1"/>
  <c r="P114" i="21"/>
  <c r="S114" i="21" s="1"/>
  <c r="T114" i="21" s="1"/>
  <c r="P146" i="21"/>
  <c r="S146" i="21" s="1"/>
  <c r="T146" i="21" s="1"/>
  <c r="P167" i="21"/>
  <c r="S167" i="21" s="1"/>
  <c r="T167" i="21" s="1"/>
  <c r="P160" i="21"/>
  <c r="S160" i="21" s="1"/>
  <c r="T160" i="21" s="1"/>
  <c r="P179" i="21"/>
  <c r="S179" i="21" s="1"/>
  <c r="AA179" i="21" s="1"/>
  <c r="P145" i="21"/>
  <c r="S145" i="21" s="1"/>
  <c r="T145" i="21" s="1"/>
  <c r="P108" i="21"/>
  <c r="S108" i="21" s="1"/>
  <c r="T108" i="21" s="1"/>
  <c r="P70" i="21"/>
  <c r="S70" i="21" s="1"/>
  <c r="AA70" i="21" s="1"/>
  <c r="P50" i="21"/>
  <c r="S50" i="21" s="1"/>
  <c r="T50" i="21" s="1"/>
  <c r="P30" i="21"/>
  <c r="S30" i="21" s="1"/>
  <c r="AA30" i="21" s="1"/>
  <c r="P71" i="21"/>
  <c r="S71" i="21" s="1"/>
  <c r="AA71" i="21" s="1"/>
  <c r="P51" i="21"/>
  <c r="S51" i="21" s="1"/>
  <c r="T51" i="21" s="1"/>
  <c r="P31" i="21"/>
  <c r="S31" i="21" s="1"/>
  <c r="AA31" i="21" s="1"/>
  <c r="P116" i="21"/>
  <c r="S116" i="21" s="1"/>
  <c r="T116" i="21" s="1"/>
  <c r="P136" i="21"/>
  <c r="S136" i="21" s="1"/>
  <c r="AA136" i="21" s="1"/>
  <c r="P77" i="21"/>
  <c r="S77" i="21" s="1"/>
  <c r="T77" i="21" s="1"/>
  <c r="P91" i="21"/>
  <c r="S91" i="21" s="1"/>
  <c r="T91" i="21" s="1"/>
  <c r="P111" i="21"/>
  <c r="S111" i="21" s="1"/>
  <c r="T111" i="21" s="1"/>
  <c r="P131" i="21"/>
  <c r="S131" i="21" s="1"/>
  <c r="T131" i="21" s="1"/>
  <c r="P155" i="21"/>
  <c r="S155" i="21" s="1"/>
  <c r="AA155" i="21" s="1"/>
  <c r="P174" i="21"/>
  <c r="S174" i="21" s="1"/>
  <c r="AA174" i="21" s="1"/>
  <c r="P94" i="21"/>
  <c r="S94" i="21" s="1"/>
  <c r="T94" i="21" s="1"/>
  <c r="P118" i="21"/>
  <c r="S118" i="21" s="1"/>
  <c r="AA118" i="21" s="1"/>
  <c r="P162" i="21"/>
  <c r="S162" i="21" s="1"/>
  <c r="AA162" i="21" s="1"/>
  <c r="P198" i="21"/>
  <c r="S198" i="21" s="1"/>
  <c r="AA198" i="21" s="1"/>
  <c r="P164" i="21"/>
  <c r="S164" i="21" s="1"/>
  <c r="T164" i="21" s="1"/>
  <c r="P192" i="21"/>
  <c r="S192" i="21" s="1"/>
  <c r="AA192" i="21" s="1"/>
  <c r="T149" i="21"/>
  <c r="AK149" i="21"/>
  <c r="AS149" i="21"/>
  <c r="P110" i="21"/>
  <c r="S110" i="21" s="1"/>
  <c r="T110" i="21" s="1"/>
  <c r="P130" i="21"/>
  <c r="S130" i="21" s="1"/>
  <c r="P173" i="21"/>
  <c r="S173" i="21" s="1"/>
  <c r="P177" i="21"/>
  <c r="S177" i="21" s="1"/>
  <c r="T177" i="21" s="1"/>
  <c r="P208" i="21"/>
  <c r="S208" i="21" s="1"/>
  <c r="T208" i="21" s="1"/>
  <c r="P187" i="21"/>
  <c r="S187" i="21" s="1"/>
  <c r="P194" i="21"/>
  <c r="S194" i="21" s="1"/>
  <c r="P134" i="21"/>
  <c r="S134" i="21" s="1"/>
  <c r="T134" i="21" s="1"/>
  <c r="P150" i="21"/>
  <c r="S150" i="21" s="1"/>
  <c r="T150" i="21" s="1"/>
  <c r="P178" i="21"/>
  <c r="S178" i="21" s="1"/>
  <c r="T178" i="21" s="1"/>
  <c r="P159" i="21"/>
  <c r="S159" i="21" s="1"/>
  <c r="T159" i="21" s="1"/>
  <c r="P188" i="21"/>
  <c r="S188" i="21" s="1"/>
  <c r="T188" i="21" s="1"/>
  <c r="P202" i="21"/>
  <c r="S202" i="21" s="1"/>
  <c r="AA202" i="21" s="1"/>
  <c r="P210" i="21"/>
  <c r="S210" i="21" s="1"/>
  <c r="T210" i="21" s="1"/>
  <c r="P168" i="21"/>
  <c r="S168" i="21" s="1"/>
  <c r="T168" i="21" s="1"/>
  <c r="P195" i="21"/>
  <c r="S195" i="21" s="1"/>
  <c r="T195" i="21" s="1"/>
  <c r="P184" i="21"/>
  <c r="S184" i="21" s="1"/>
  <c r="T184" i="21" s="1"/>
  <c r="P181" i="21"/>
  <c r="S181" i="21" s="1"/>
  <c r="T181" i="21" s="1"/>
  <c r="P170" i="21"/>
  <c r="S170" i="21" s="1"/>
  <c r="P129" i="21"/>
  <c r="S129" i="21" s="1"/>
  <c r="T129" i="21" s="1"/>
  <c r="P100" i="21"/>
  <c r="S100" i="21" s="1"/>
  <c r="AA100" i="21" s="1"/>
  <c r="P74" i="21"/>
  <c r="S74" i="21" s="1"/>
  <c r="P58" i="21"/>
  <c r="S58" i="21" s="1"/>
  <c r="P42" i="21"/>
  <c r="S42" i="21" s="1"/>
  <c r="AA42" i="21" s="1"/>
  <c r="P105" i="21"/>
  <c r="S105" i="21" s="1"/>
  <c r="AA105" i="21" s="1"/>
  <c r="P75" i="21"/>
  <c r="S75" i="21" s="1"/>
  <c r="P59" i="21"/>
  <c r="S59" i="21" s="1"/>
  <c r="P43" i="21"/>
  <c r="S43" i="21" s="1"/>
  <c r="T43" i="21" s="1"/>
  <c r="P27" i="21"/>
  <c r="S27" i="21" s="1"/>
  <c r="AA27" i="21" s="1"/>
  <c r="P112" i="21"/>
  <c r="S112" i="21" s="1"/>
  <c r="P128" i="21"/>
  <c r="S128" i="21" s="1"/>
  <c r="P144" i="21"/>
  <c r="S144" i="21" s="1"/>
  <c r="T144" i="21" s="1"/>
  <c r="P81" i="21"/>
  <c r="S81" i="21" s="1"/>
  <c r="AA81" i="21" s="1"/>
  <c r="P87" i="21"/>
  <c r="S87" i="21" s="1"/>
  <c r="P103" i="21"/>
  <c r="S103" i="21" s="1"/>
  <c r="P119" i="21"/>
  <c r="S119" i="21" s="1"/>
  <c r="T119" i="21" s="1"/>
  <c r="P135" i="21"/>
  <c r="S135" i="21" s="1"/>
  <c r="AA135" i="21" s="1"/>
  <c r="P151" i="21"/>
  <c r="S151" i="21" s="1"/>
  <c r="P165" i="21"/>
  <c r="S165" i="21" s="1"/>
  <c r="P212" i="21"/>
  <c r="S212" i="21" s="1"/>
  <c r="AA212" i="21" s="1"/>
  <c r="P90" i="21"/>
  <c r="S90" i="21" s="1"/>
  <c r="T90" i="21" s="1"/>
  <c r="P106" i="21"/>
  <c r="S106" i="21" s="1"/>
  <c r="P122" i="21"/>
  <c r="S122" i="21" s="1"/>
  <c r="P138" i="21"/>
  <c r="S138" i="21" s="1"/>
  <c r="T138" i="21" s="1"/>
  <c r="P154" i="21"/>
  <c r="S154" i="21" s="1"/>
  <c r="AA154" i="21" s="1"/>
  <c r="P180" i="21"/>
  <c r="S180" i="21" s="1"/>
  <c r="P161" i="21"/>
  <c r="S161" i="21" s="1"/>
  <c r="P190" i="21"/>
  <c r="S190" i="21" s="1"/>
  <c r="T190" i="21" s="1"/>
  <c r="P204" i="21"/>
  <c r="S204" i="21" s="1"/>
  <c r="AA204" i="21" s="1"/>
  <c r="P156" i="21"/>
  <c r="S156" i="21" s="1"/>
  <c r="P172" i="21"/>
  <c r="S172" i="21" s="1"/>
  <c r="P171" i="21"/>
  <c r="S171" i="21" s="1"/>
  <c r="AA171" i="21" s="1"/>
  <c r="P186" i="21"/>
  <c r="S186" i="21" s="1"/>
  <c r="T186" i="21" s="1"/>
  <c r="P185" i="21"/>
  <c r="S185" i="21" s="1"/>
  <c r="P197" i="21"/>
  <c r="S197" i="21" s="1"/>
  <c r="T197" i="21" s="1"/>
  <c r="P193" i="21"/>
  <c r="S193" i="21" s="1"/>
  <c r="T193" i="21" s="1"/>
  <c r="P201" i="21"/>
  <c r="S201" i="21" s="1"/>
  <c r="P209" i="21"/>
  <c r="S209" i="21" s="1"/>
  <c r="P213" i="21"/>
  <c r="S213" i="21" s="1"/>
  <c r="P205" i="21"/>
  <c r="S205" i="21" s="1"/>
  <c r="P203" i="21"/>
  <c r="S203" i="21" s="1"/>
  <c r="P211" i="21"/>
  <c r="S211" i="21" s="1"/>
  <c r="P207" i="21"/>
  <c r="S207" i="21" s="1"/>
  <c r="P199" i="21"/>
  <c r="S199" i="21" s="1"/>
  <c r="P215" i="21"/>
  <c r="S215" i="21" s="1"/>
  <c r="P104" i="21"/>
  <c r="S104" i="21" s="1"/>
  <c r="P84" i="21"/>
  <c r="S84" i="21" s="1"/>
  <c r="P141" i="21"/>
  <c r="S141" i="21" s="1"/>
  <c r="P57" i="21"/>
  <c r="S57" i="21" s="1"/>
  <c r="P125" i="21"/>
  <c r="S125" i="21" s="1"/>
  <c r="P25" i="21"/>
  <c r="S25" i="21" s="1"/>
  <c r="P12" i="21"/>
  <c r="S12" i="21" s="1"/>
  <c r="P53" i="21"/>
  <c r="S53" i="21" s="1"/>
  <c r="P88" i="21"/>
  <c r="S88" i="21" s="1"/>
  <c r="P21" i="21"/>
  <c r="S21" i="21" s="1"/>
  <c r="P33" i="21"/>
  <c r="S33" i="21" s="1"/>
  <c r="P40" i="21"/>
  <c r="S40" i="21" s="1"/>
  <c r="P52" i="21"/>
  <c r="S52" i="21" s="1"/>
  <c r="P68" i="21"/>
  <c r="S68" i="21" s="1"/>
  <c r="P60" i="21"/>
  <c r="S60" i="21" s="1"/>
  <c r="P133" i="21"/>
  <c r="S133" i="21" s="1"/>
  <c r="P96" i="21"/>
  <c r="S96" i="21" s="1"/>
  <c r="P78" i="21"/>
  <c r="S78" i="21" s="1"/>
  <c r="P65" i="21"/>
  <c r="S65" i="21" s="1"/>
  <c r="P69" i="21"/>
  <c r="S69" i="21" s="1"/>
  <c r="P11" i="21"/>
  <c r="S11" i="21" s="1"/>
  <c r="P72" i="21"/>
  <c r="S72" i="21" s="1"/>
  <c r="P28" i="21"/>
  <c r="S28" i="21" s="1"/>
  <c r="P117" i="21"/>
  <c r="S117" i="21" s="1"/>
  <c r="P86" i="21"/>
  <c r="S86" i="21" s="1"/>
  <c r="P41" i="21"/>
  <c r="S41" i="21" s="1"/>
  <c r="P76" i="21"/>
  <c r="S76" i="21" s="1"/>
  <c r="P37" i="21"/>
  <c r="S37" i="21" s="1"/>
  <c r="P49" i="21"/>
  <c r="S49" i="21" s="1"/>
  <c r="P20" i="21"/>
  <c r="S20" i="21" s="1"/>
  <c r="P79" i="21"/>
  <c r="S79" i="21" s="1"/>
  <c r="P56" i="21"/>
  <c r="S56" i="21" s="1"/>
  <c r="P24" i="21"/>
  <c r="S24" i="21" s="1"/>
  <c r="P18" i="21"/>
  <c r="S18" i="21" s="1"/>
  <c r="P13" i="21"/>
  <c r="S13" i="21" s="1"/>
  <c r="P29" i="21"/>
  <c r="S29" i="21" s="1"/>
  <c r="P109" i="21"/>
  <c r="S109" i="21" s="1"/>
  <c r="P15" i="21"/>
  <c r="S15" i="21" s="1"/>
  <c r="P45" i="21"/>
  <c r="S45" i="21" s="1"/>
  <c r="P36" i="21"/>
  <c r="S36" i="21" s="1"/>
  <c r="P64" i="21"/>
  <c r="S64" i="21" s="1"/>
  <c r="P44" i="21"/>
  <c r="S44" i="21" s="1"/>
  <c r="P16" i="21"/>
  <c r="S16" i="21" s="1"/>
  <c r="P17" i="21"/>
  <c r="S17" i="21" s="1"/>
  <c r="P26" i="21"/>
  <c r="S26" i="21" s="1"/>
  <c r="P22" i="21"/>
  <c r="S22" i="21" s="1"/>
  <c r="P61" i="21"/>
  <c r="S61" i="21" s="1"/>
  <c r="P14" i="21"/>
  <c r="S14" i="21" s="1"/>
  <c r="P48" i="21"/>
  <c r="S48" i="21" s="1"/>
  <c r="P73" i="21"/>
  <c r="S73" i="21" s="1"/>
  <c r="P101" i="21"/>
  <c r="S101" i="21" s="1"/>
  <c r="P93" i="21"/>
  <c r="S93" i="21" s="1"/>
  <c r="P32" i="21"/>
  <c r="S32" i="21" s="1"/>
  <c r="AH11" i="21"/>
  <c r="AA149" i="21"/>
  <c r="T63" i="21" l="1"/>
  <c r="AA143" i="21"/>
  <c r="X26" i="21"/>
  <c r="X14" i="21"/>
  <c r="X22" i="21"/>
  <c r="X76" i="21"/>
  <c r="X17" i="21"/>
  <c r="X18" i="21"/>
  <c r="X13" i="21"/>
  <c r="AS115" i="21"/>
  <c r="BA115" i="21" s="1"/>
  <c r="T137" i="21"/>
  <c r="T95" i="21"/>
  <c r="T143" i="21"/>
  <c r="AK143" i="21"/>
  <c r="AL143" i="21" s="1"/>
  <c r="AK38" i="21"/>
  <c r="AL38" i="21" s="1"/>
  <c r="T34" i="21"/>
  <c r="AA97" i="21"/>
  <c r="AB97" i="21" s="1"/>
  <c r="AS63" i="21"/>
  <c r="AW63" i="21" s="1"/>
  <c r="AA63" i="21"/>
  <c r="AB63" i="21" s="1"/>
  <c r="AA148" i="21"/>
  <c r="AB148" i="21" s="1"/>
  <c r="AA19" i="21"/>
  <c r="AB19" i="21" s="1"/>
  <c r="AA77" i="21"/>
  <c r="T214" i="21"/>
  <c r="AA115" i="21"/>
  <c r="AB115" i="21" s="1"/>
  <c r="AA144" i="21"/>
  <c r="AB144" i="21" s="1"/>
  <c r="AA142" i="21"/>
  <c r="AB142" i="21" s="1"/>
  <c r="AS85" i="21"/>
  <c r="BA85" i="21" s="1"/>
  <c r="AK102" i="21"/>
  <c r="AM102" i="21" s="1"/>
  <c r="AK214" i="21"/>
  <c r="AM214" i="21" s="1"/>
  <c r="T89" i="21"/>
  <c r="T140" i="21"/>
  <c r="T92" i="21"/>
  <c r="T85" i="21"/>
  <c r="AA92" i="21"/>
  <c r="AB92" i="21" s="1"/>
  <c r="AA214" i="21"/>
  <c r="AB214" i="21" s="1"/>
  <c r="T47" i="21"/>
  <c r="AK47" i="21"/>
  <c r="AL47" i="21" s="1"/>
  <c r="T142" i="21"/>
  <c r="T39" i="21"/>
  <c r="AA39" i="21"/>
  <c r="AB39" i="21" s="1"/>
  <c r="AA102" i="21"/>
  <c r="AB102" i="21" s="1"/>
  <c r="T102" i="21"/>
  <c r="AK89" i="21"/>
  <c r="AL89" i="21" s="1"/>
  <c r="T126" i="21"/>
  <c r="AA89" i="21"/>
  <c r="AB89" i="21" s="1"/>
  <c r="AA47" i="21"/>
  <c r="AB47" i="21" s="1"/>
  <c r="AA140" i="21"/>
  <c r="AA85" i="21"/>
  <c r="AB85" i="21" s="1"/>
  <c r="AA126" i="21"/>
  <c r="AB126" i="21" s="1"/>
  <c r="T115" i="21"/>
  <c r="AS126" i="21"/>
  <c r="AT126" i="21" s="1"/>
  <c r="AS142" i="21"/>
  <c r="BA142" i="21" s="1"/>
  <c r="AS140" i="21"/>
  <c r="AW140" i="21" s="1"/>
  <c r="T35" i="21"/>
  <c r="AA98" i="21"/>
  <c r="AB98" i="21" s="1"/>
  <c r="AA166" i="21"/>
  <c r="AB166" i="21" s="1"/>
  <c r="T98" i="21"/>
  <c r="AA157" i="21"/>
  <c r="AB157" i="21" s="1"/>
  <c r="AA182" i="21"/>
  <c r="AB182" i="21" s="1"/>
  <c r="T30" i="21"/>
  <c r="AA139" i="21"/>
  <c r="AS176" i="21"/>
  <c r="BA176" i="21" s="1"/>
  <c r="T70" i="21"/>
  <c r="AA196" i="21"/>
  <c r="AB196" i="21" s="1"/>
  <c r="AS157" i="21"/>
  <c r="BA157" i="21" s="1"/>
  <c r="AS39" i="21"/>
  <c r="AW39" i="21" s="1"/>
  <c r="AA83" i="21"/>
  <c r="AB83" i="21" s="1"/>
  <c r="T113" i="21"/>
  <c r="AK82" i="21"/>
  <c r="AL82" i="21" s="1"/>
  <c r="AK148" i="21"/>
  <c r="AL148" i="21" s="1"/>
  <c r="T148" i="21"/>
  <c r="T174" i="21"/>
  <c r="T158" i="21"/>
  <c r="T132" i="21"/>
  <c r="AA46" i="21"/>
  <c r="AB46" i="21" s="1"/>
  <c r="AA91" i="21"/>
  <c r="AB91" i="21" s="1"/>
  <c r="AK157" i="21"/>
  <c r="AL157" i="21" s="1"/>
  <c r="AS200" i="21"/>
  <c r="AT200" i="21" s="1"/>
  <c r="AS98" i="21"/>
  <c r="BA98" i="21" s="1"/>
  <c r="AA95" i="21"/>
  <c r="AB95" i="21" s="1"/>
  <c r="AA200" i="21"/>
  <c r="AA177" i="21"/>
  <c r="AB177" i="21" s="1"/>
  <c r="T212" i="21"/>
  <c r="AS182" i="21"/>
  <c r="BA182" i="21" s="1"/>
  <c r="AK95" i="21"/>
  <c r="AL95" i="21" s="1"/>
  <c r="AK206" i="21"/>
  <c r="AL206" i="21" s="1"/>
  <c r="T179" i="21"/>
  <c r="T206" i="21"/>
  <c r="T42" i="21"/>
  <c r="AA137" i="21"/>
  <c r="AB137" i="21" s="1"/>
  <c r="AA206" i="21"/>
  <c r="AB206" i="21" s="1"/>
  <c r="AA134" i="21"/>
  <c r="AB134" i="21" s="1"/>
  <c r="T46" i="21"/>
  <c r="T124" i="21"/>
  <c r="AK158" i="21"/>
  <c r="AM158" i="21" s="1"/>
  <c r="AS46" i="21"/>
  <c r="AW46" i="21" s="1"/>
  <c r="AS124" i="21"/>
  <c r="AT124" i="21" s="1"/>
  <c r="AS137" i="21"/>
  <c r="BA137" i="21" s="1"/>
  <c r="T155" i="21"/>
  <c r="AA51" i="21"/>
  <c r="AB51" i="21" s="1"/>
  <c r="AA138" i="21"/>
  <c r="AK66" i="21"/>
  <c r="AL66" i="21" s="1"/>
  <c r="T162" i="21"/>
  <c r="T23" i="21"/>
  <c r="AA23" i="21"/>
  <c r="AB23" i="21" s="1"/>
  <c r="T120" i="21"/>
  <c r="AA114" i="21"/>
  <c r="AB114" i="21" s="1"/>
  <c r="AA176" i="21"/>
  <c r="AB176" i="21" s="1"/>
  <c r="T66" i="21"/>
  <c r="AK19" i="21"/>
  <c r="AL19" i="21" s="1"/>
  <c r="AS67" i="21"/>
  <c r="BA67" i="21" s="1"/>
  <c r="AA120" i="21"/>
  <c r="AB120" i="21" s="1"/>
  <c r="AA188" i="21"/>
  <c r="AB188" i="21" s="1"/>
  <c r="T163" i="21"/>
  <c r="AA66" i="21"/>
  <c r="AB66" i="21" s="1"/>
  <c r="AA119" i="21"/>
  <c r="AB119" i="21" s="1"/>
  <c r="T127" i="21"/>
  <c r="T19" i="21"/>
  <c r="T38" i="21"/>
  <c r="T97" i="21"/>
  <c r="AA82" i="21"/>
  <c r="AB82" i="21" s="1"/>
  <c r="AA43" i="21"/>
  <c r="AB43" i="21" s="1"/>
  <c r="AA67" i="21"/>
  <c r="AB67" i="21" s="1"/>
  <c r="AA195" i="21"/>
  <c r="AB195" i="21" s="1"/>
  <c r="T82" i="21"/>
  <c r="T191" i="21"/>
  <c r="T54" i="21"/>
  <c r="T189" i="21"/>
  <c r="AA191" i="21"/>
  <c r="AB191" i="21" s="1"/>
  <c r="AA189" i="21"/>
  <c r="AB189" i="21" s="1"/>
  <c r="T202" i="21"/>
  <c r="T99" i="21"/>
  <c r="AK191" i="21"/>
  <c r="AL191" i="21" s="1"/>
  <c r="AK97" i="21"/>
  <c r="AL97" i="21" s="1"/>
  <c r="AS139" i="21"/>
  <c r="AW139" i="21" s="1"/>
  <c r="AK67" i="21"/>
  <c r="AL67" i="21" s="1"/>
  <c r="T175" i="21"/>
  <c r="T182" i="21"/>
  <c r="T123" i="21"/>
  <c r="T100" i="21"/>
  <c r="AA129" i="21"/>
  <c r="AB129" i="21" s="1"/>
  <c r="AA38" i="21"/>
  <c r="AB38" i="21" s="1"/>
  <c r="AA124" i="21"/>
  <c r="AB124" i="21" s="1"/>
  <c r="AA99" i="21"/>
  <c r="AB99" i="21" s="1"/>
  <c r="AA123" i="21"/>
  <c r="AB123" i="21" s="1"/>
  <c r="AA167" i="21"/>
  <c r="AB167" i="21" s="1"/>
  <c r="AA208" i="21"/>
  <c r="AB208" i="21" s="1"/>
  <c r="AA175" i="21"/>
  <c r="AB175" i="21" s="1"/>
  <c r="AA190" i="21"/>
  <c r="AB190" i="21" s="1"/>
  <c r="T171" i="21"/>
  <c r="T31" i="21"/>
  <c r="AS158" i="21"/>
  <c r="AT158" i="21" s="1"/>
  <c r="AS189" i="21"/>
  <c r="AW189" i="21" s="1"/>
  <c r="AK200" i="21"/>
  <c r="AL200" i="21" s="1"/>
  <c r="AK175" i="21"/>
  <c r="AL175" i="21" s="1"/>
  <c r="AK123" i="21"/>
  <c r="AL123" i="21" s="1"/>
  <c r="AK99" i="21"/>
  <c r="AL99" i="21" s="1"/>
  <c r="AK139" i="21"/>
  <c r="AL139" i="21" s="1"/>
  <c r="T81" i="21"/>
  <c r="T176" i="21"/>
  <c r="T169" i="21"/>
  <c r="AA111" i="21"/>
  <c r="AB111" i="21" s="1"/>
  <c r="AA94" i="21"/>
  <c r="AB94" i="21" s="1"/>
  <c r="AA164" i="21"/>
  <c r="AB164" i="21" s="1"/>
  <c r="T105" i="21"/>
  <c r="AA116" i="21"/>
  <c r="AB116" i="21" s="1"/>
  <c r="AK120" i="21"/>
  <c r="AL120" i="21" s="1"/>
  <c r="AA145" i="21"/>
  <c r="AB145" i="21" s="1"/>
  <c r="AS92" i="21"/>
  <c r="AT92" i="21" s="1"/>
  <c r="AK23" i="21"/>
  <c r="AL23" i="21" s="1"/>
  <c r="AK121" i="21"/>
  <c r="AM121" i="21" s="1"/>
  <c r="AK183" i="21"/>
  <c r="AM183" i="21" s="1"/>
  <c r="T121" i="21"/>
  <c r="T154" i="21"/>
  <c r="T27" i="21"/>
  <c r="T198" i="21"/>
  <c r="AA121" i="21"/>
  <c r="AB121" i="21" s="1"/>
  <c r="AA153" i="21"/>
  <c r="AB153" i="21" s="1"/>
  <c r="AA50" i="21"/>
  <c r="AB50" i="21" s="1"/>
  <c r="AA90" i="21"/>
  <c r="AB90" i="21" s="1"/>
  <c r="AA110" i="21"/>
  <c r="AB110" i="21" s="1"/>
  <c r="AA184" i="21"/>
  <c r="AB184" i="21" s="1"/>
  <c r="AA183" i="21"/>
  <c r="AB183" i="21" s="1"/>
  <c r="AS62" i="21"/>
  <c r="AT62" i="21" s="1"/>
  <c r="AS183" i="21"/>
  <c r="BA183" i="21" s="1"/>
  <c r="AK163" i="21"/>
  <c r="AL163" i="21" s="1"/>
  <c r="T107" i="21"/>
  <c r="AA163" i="21"/>
  <c r="AB163" i="21" s="1"/>
  <c r="AA160" i="21"/>
  <c r="AB160" i="21" s="1"/>
  <c r="AK62" i="21"/>
  <c r="AL62" i="21" s="1"/>
  <c r="AJ216" i="21"/>
  <c r="T62" i="21"/>
  <c r="AA147" i="21"/>
  <c r="AB147" i="21" s="1"/>
  <c r="AA146" i="21"/>
  <c r="AB146" i="21" s="1"/>
  <c r="T80" i="21"/>
  <c r="T118" i="21"/>
  <c r="T152" i="21"/>
  <c r="T55" i="21"/>
  <c r="T71" i="21"/>
  <c r="T136" i="21"/>
  <c r="T192" i="21"/>
  <c r="AA108" i="21"/>
  <c r="AB108" i="21" s="1"/>
  <c r="AA131" i="21"/>
  <c r="AB131" i="21" s="1"/>
  <c r="T101" i="21"/>
  <c r="AS101" i="21"/>
  <c r="AK101" i="21"/>
  <c r="T61" i="21"/>
  <c r="AS61" i="21"/>
  <c r="AK61" i="21"/>
  <c r="T16" i="21"/>
  <c r="AS16" i="21"/>
  <c r="AK16" i="21"/>
  <c r="T45" i="21"/>
  <c r="AS45" i="21"/>
  <c r="AK45" i="21"/>
  <c r="AA13" i="21"/>
  <c r="AB13" i="21" s="1"/>
  <c r="AS13" i="21"/>
  <c r="AK13" i="21"/>
  <c r="T79" i="21"/>
  <c r="AS79" i="21"/>
  <c r="AK79" i="21"/>
  <c r="AA37" i="21"/>
  <c r="AB37" i="21" s="1"/>
  <c r="AS37" i="21"/>
  <c r="AK37" i="21"/>
  <c r="AA117" i="21"/>
  <c r="AB117" i="21" s="1"/>
  <c r="AS117" i="21"/>
  <c r="AK117" i="21"/>
  <c r="AA69" i="21"/>
  <c r="AB69" i="21" s="1"/>
  <c r="AK69" i="21"/>
  <c r="AS69" i="21"/>
  <c r="AA133" i="21"/>
  <c r="AB133" i="21" s="1"/>
  <c r="AK133" i="21"/>
  <c r="AS133" i="21"/>
  <c r="T40" i="21"/>
  <c r="AS40" i="21"/>
  <c r="AK40" i="21"/>
  <c r="T53" i="21"/>
  <c r="AS53" i="21"/>
  <c r="AK53" i="21"/>
  <c r="AA199" i="21"/>
  <c r="AB199" i="21" s="1"/>
  <c r="AK199" i="21"/>
  <c r="AS199" i="21"/>
  <c r="AA193" i="21"/>
  <c r="AB193" i="21" s="1"/>
  <c r="AS193" i="21"/>
  <c r="AK193" i="21"/>
  <c r="AS171" i="21"/>
  <c r="AK171" i="21"/>
  <c r="AS190" i="21"/>
  <c r="AK190" i="21"/>
  <c r="AK138" i="21"/>
  <c r="AS138" i="21"/>
  <c r="AK212" i="21"/>
  <c r="AS212" i="21"/>
  <c r="AS119" i="21"/>
  <c r="AK119" i="21"/>
  <c r="AS144" i="21"/>
  <c r="AK144" i="21"/>
  <c r="AS43" i="21"/>
  <c r="AK43" i="21"/>
  <c r="AK42" i="21"/>
  <c r="AS42" i="21"/>
  <c r="AS129" i="21"/>
  <c r="AK129" i="21"/>
  <c r="AK195" i="21"/>
  <c r="AS195" i="21"/>
  <c r="AS188" i="21"/>
  <c r="AK188" i="21"/>
  <c r="AK134" i="21"/>
  <c r="AS134" i="21"/>
  <c r="AS177" i="21"/>
  <c r="AK177" i="21"/>
  <c r="AL85" i="21"/>
  <c r="AM85" i="21"/>
  <c r="AT66" i="21"/>
  <c r="AW66" i="21"/>
  <c r="BA66" i="21"/>
  <c r="AL189" i="21"/>
  <c r="AM189" i="21"/>
  <c r="AL126" i="21"/>
  <c r="AM126" i="21"/>
  <c r="AK192" i="21"/>
  <c r="AS192" i="21"/>
  <c r="AS118" i="21"/>
  <c r="AK118" i="21"/>
  <c r="AS131" i="21"/>
  <c r="AK131" i="21"/>
  <c r="AS136" i="21"/>
  <c r="AK136" i="21"/>
  <c r="AS71" i="21"/>
  <c r="AK71" i="21"/>
  <c r="AS108" i="21"/>
  <c r="AK108" i="21"/>
  <c r="AL124" i="21"/>
  <c r="AM124" i="21"/>
  <c r="AM89" i="21"/>
  <c r="AL115" i="21"/>
  <c r="AM115" i="21"/>
  <c r="AS179" i="21"/>
  <c r="AK179" i="21"/>
  <c r="AS114" i="21"/>
  <c r="AK114" i="21"/>
  <c r="AS127" i="21"/>
  <c r="AK127" i="21"/>
  <c r="AS132" i="21"/>
  <c r="AK132" i="21"/>
  <c r="AS83" i="21"/>
  <c r="AK83" i="21"/>
  <c r="AS113" i="21"/>
  <c r="AK113" i="21"/>
  <c r="AT38" i="21"/>
  <c r="AW38" i="21"/>
  <c r="BA38" i="21"/>
  <c r="T73" i="21"/>
  <c r="AK73" i="21"/>
  <c r="AS73" i="21"/>
  <c r="T22" i="21"/>
  <c r="AS22" i="21"/>
  <c r="AK22" i="21"/>
  <c r="T44" i="21"/>
  <c r="AS44" i="21"/>
  <c r="AK44" i="21"/>
  <c r="T15" i="21"/>
  <c r="AK15" i="21"/>
  <c r="AS15" i="21"/>
  <c r="T18" i="21"/>
  <c r="AK18" i="21"/>
  <c r="AS18" i="21"/>
  <c r="AA76" i="21"/>
  <c r="AB76" i="21" s="1"/>
  <c r="AK76" i="21"/>
  <c r="AS76" i="21"/>
  <c r="T28" i="21"/>
  <c r="AS28" i="21"/>
  <c r="AK28" i="21"/>
  <c r="T65" i="21"/>
  <c r="AS65" i="21"/>
  <c r="AK65" i="21"/>
  <c r="T60" i="21"/>
  <c r="AS60" i="21"/>
  <c r="AK60" i="21"/>
  <c r="AA33" i="21"/>
  <c r="AB33" i="21" s="1"/>
  <c r="AK33" i="21"/>
  <c r="AS33" i="21"/>
  <c r="T12" i="21"/>
  <c r="AS12" i="21"/>
  <c r="AK12" i="21"/>
  <c r="T213" i="21"/>
  <c r="AS213" i="21"/>
  <c r="AK213" i="21"/>
  <c r="AA197" i="21"/>
  <c r="AB197" i="21" s="1"/>
  <c r="AS197" i="21"/>
  <c r="AK197" i="21"/>
  <c r="T172" i="21"/>
  <c r="AK172" i="21"/>
  <c r="AS172" i="21"/>
  <c r="AA161" i="21"/>
  <c r="AB161" i="21" s="1"/>
  <c r="AK161" i="21"/>
  <c r="AS161" i="21"/>
  <c r="AA122" i="21"/>
  <c r="AB122" i="21" s="1"/>
  <c r="AS122" i="21"/>
  <c r="AK122" i="21"/>
  <c r="T165" i="21"/>
  <c r="AK165" i="21"/>
  <c r="AS165" i="21"/>
  <c r="T103" i="21"/>
  <c r="AS103" i="21"/>
  <c r="AK103" i="21"/>
  <c r="T128" i="21"/>
  <c r="AS128" i="21"/>
  <c r="AK128" i="21"/>
  <c r="T59" i="21"/>
  <c r="AK59" i="21"/>
  <c r="AS59" i="21"/>
  <c r="AA58" i="21"/>
  <c r="AB58" i="21" s="1"/>
  <c r="AK58" i="21"/>
  <c r="AS58" i="21"/>
  <c r="AA170" i="21"/>
  <c r="AB170" i="21" s="1"/>
  <c r="AK170" i="21"/>
  <c r="AS170" i="21"/>
  <c r="AK168" i="21"/>
  <c r="AS168" i="21"/>
  <c r="AA159" i="21"/>
  <c r="AB159" i="21" s="1"/>
  <c r="AK159" i="21"/>
  <c r="AS159" i="21"/>
  <c r="AA194" i="21"/>
  <c r="AB194" i="21" s="1"/>
  <c r="AS194" i="21"/>
  <c r="AK194" i="21"/>
  <c r="AA173" i="21"/>
  <c r="AB173" i="21" s="1"/>
  <c r="AK173" i="21"/>
  <c r="AS173" i="21"/>
  <c r="BA149" i="21"/>
  <c r="AT149" i="21"/>
  <c r="AW149" i="21"/>
  <c r="AT191" i="21"/>
  <c r="AW191" i="21"/>
  <c r="BA191" i="21"/>
  <c r="AW85" i="21"/>
  <c r="BA23" i="21"/>
  <c r="AT23" i="21"/>
  <c r="AW23" i="21"/>
  <c r="AS164" i="21"/>
  <c r="AK164" i="21"/>
  <c r="AS94" i="21"/>
  <c r="AK94" i="21"/>
  <c r="AS111" i="21"/>
  <c r="AK111" i="21"/>
  <c r="AS116" i="21"/>
  <c r="AK116" i="21"/>
  <c r="AS30" i="21"/>
  <c r="AK30" i="21"/>
  <c r="AK145" i="21"/>
  <c r="AS145" i="21"/>
  <c r="BA175" i="21"/>
  <c r="AT175" i="21"/>
  <c r="AW175" i="21"/>
  <c r="BA163" i="21"/>
  <c r="AT163" i="21"/>
  <c r="AW163" i="21"/>
  <c r="AT89" i="21"/>
  <c r="AW89" i="21"/>
  <c r="BA89" i="21"/>
  <c r="AT115" i="21"/>
  <c r="AW115" i="21"/>
  <c r="AT97" i="21"/>
  <c r="AW97" i="21"/>
  <c r="BA97" i="21"/>
  <c r="AS160" i="21"/>
  <c r="AK160" i="21"/>
  <c r="AS107" i="21"/>
  <c r="AK107" i="21"/>
  <c r="AK196" i="21"/>
  <c r="AS196" i="21"/>
  <c r="AS34" i="21"/>
  <c r="AK34" i="21"/>
  <c r="AS153" i="21"/>
  <c r="AK153" i="21"/>
  <c r="AT206" i="21"/>
  <c r="BA206" i="21"/>
  <c r="AW206" i="21"/>
  <c r="AT214" i="21"/>
  <c r="BA214" i="21"/>
  <c r="AW214" i="21"/>
  <c r="BA148" i="21"/>
  <c r="AT148" i="21"/>
  <c r="AW148" i="21"/>
  <c r="T32" i="21"/>
  <c r="AS32" i="21"/>
  <c r="AK32" i="21"/>
  <c r="T48" i="21"/>
  <c r="AS48" i="21"/>
  <c r="AK48" i="21"/>
  <c r="AA26" i="21"/>
  <c r="AB26" i="21" s="1"/>
  <c r="AK26" i="21"/>
  <c r="AS26" i="21"/>
  <c r="T64" i="21"/>
  <c r="AK64" i="21"/>
  <c r="AS64" i="21"/>
  <c r="T109" i="21"/>
  <c r="AS109" i="21"/>
  <c r="AK109" i="21"/>
  <c r="T24" i="21"/>
  <c r="AS24" i="21"/>
  <c r="AK24" i="21"/>
  <c r="T20" i="21"/>
  <c r="AK20" i="21"/>
  <c r="AS20" i="21"/>
  <c r="T41" i="21"/>
  <c r="AS41" i="21"/>
  <c r="AK41" i="21"/>
  <c r="T72" i="21"/>
  <c r="AK72" i="21"/>
  <c r="AS72" i="21"/>
  <c r="T78" i="21"/>
  <c r="AK78" i="21"/>
  <c r="AS78" i="21"/>
  <c r="T68" i="21"/>
  <c r="AS68" i="21"/>
  <c r="AK68" i="21"/>
  <c r="AA21" i="21"/>
  <c r="AB21" i="21" s="1"/>
  <c r="AS21" i="21"/>
  <c r="AK21" i="21"/>
  <c r="AA25" i="21"/>
  <c r="AB25" i="21" s="1"/>
  <c r="AS25" i="21"/>
  <c r="AK25" i="21"/>
  <c r="AA57" i="21"/>
  <c r="AB57" i="21" s="1"/>
  <c r="AS57" i="21"/>
  <c r="AK57" i="21"/>
  <c r="T84" i="21"/>
  <c r="AK84" i="21"/>
  <c r="AS84" i="21"/>
  <c r="AA207" i="21"/>
  <c r="AB207" i="21" s="1"/>
  <c r="AK207" i="21"/>
  <c r="AS207" i="21"/>
  <c r="T211" i="21"/>
  <c r="AK211" i="21"/>
  <c r="AS211" i="21"/>
  <c r="T209" i="21"/>
  <c r="AS209" i="21"/>
  <c r="AK209" i="21"/>
  <c r="T185" i="21"/>
  <c r="AS185" i="21"/>
  <c r="AK185" i="21"/>
  <c r="AA156" i="21"/>
  <c r="AB156" i="21" s="1"/>
  <c r="AS156" i="21"/>
  <c r="AK156" i="21"/>
  <c r="T180" i="21"/>
  <c r="AS180" i="21"/>
  <c r="AK180" i="21"/>
  <c r="AA106" i="21"/>
  <c r="AB106" i="21" s="1"/>
  <c r="AS106" i="21"/>
  <c r="AK106" i="21"/>
  <c r="AA151" i="21"/>
  <c r="AB151" i="21" s="1"/>
  <c r="AK151" i="21"/>
  <c r="AS151" i="21"/>
  <c r="T87" i="21"/>
  <c r="AS87" i="21"/>
  <c r="AK87" i="21"/>
  <c r="AA112" i="21"/>
  <c r="AB112" i="21" s="1"/>
  <c r="AS112" i="21"/>
  <c r="AK112" i="21"/>
  <c r="T75" i="21"/>
  <c r="AS75" i="21"/>
  <c r="AK75" i="21"/>
  <c r="T74" i="21"/>
  <c r="AK74" i="21"/>
  <c r="AS74" i="21"/>
  <c r="AA181" i="21"/>
  <c r="AB181" i="21" s="1"/>
  <c r="AK181" i="21"/>
  <c r="AS181" i="21"/>
  <c r="AA210" i="21"/>
  <c r="AB210" i="21" s="1"/>
  <c r="AS210" i="21"/>
  <c r="AK210" i="21"/>
  <c r="AA178" i="21"/>
  <c r="AB178" i="21" s="1"/>
  <c r="AS178" i="21"/>
  <c r="AK178" i="21"/>
  <c r="AA187" i="21"/>
  <c r="AB187" i="21" s="1"/>
  <c r="AS187" i="21"/>
  <c r="AK187" i="21"/>
  <c r="T130" i="21"/>
  <c r="AK130" i="21"/>
  <c r="AS130" i="21"/>
  <c r="AL149" i="21"/>
  <c r="AM149" i="21"/>
  <c r="BA143" i="21"/>
  <c r="AT143" i="21"/>
  <c r="AW143" i="21"/>
  <c r="AW19" i="21"/>
  <c r="BA19" i="21"/>
  <c r="AT19" i="21"/>
  <c r="AL176" i="21"/>
  <c r="AM176" i="21"/>
  <c r="AL182" i="21"/>
  <c r="AM182" i="21"/>
  <c r="AL98" i="21"/>
  <c r="AM98" i="21"/>
  <c r="AL46" i="21"/>
  <c r="AM46" i="21"/>
  <c r="AS198" i="21"/>
  <c r="AK198" i="21"/>
  <c r="AS174" i="21"/>
  <c r="AK174" i="21"/>
  <c r="AS91" i="21"/>
  <c r="AK91" i="21"/>
  <c r="AS31" i="21"/>
  <c r="AK31" i="21"/>
  <c r="AK50" i="21"/>
  <c r="AS50" i="21"/>
  <c r="BA82" i="21"/>
  <c r="AT82" i="21"/>
  <c r="AW82" i="21"/>
  <c r="AL137" i="21"/>
  <c r="AM137" i="21"/>
  <c r="AS167" i="21"/>
  <c r="AK167" i="21"/>
  <c r="AS169" i="21"/>
  <c r="AK169" i="21"/>
  <c r="AK166" i="21"/>
  <c r="AS166" i="21"/>
  <c r="AS35" i="21"/>
  <c r="AK35" i="21"/>
  <c r="AS54" i="21"/>
  <c r="AK54" i="21"/>
  <c r="AL142" i="21"/>
  <c r="AM142" i="21"/>
  <c r="AL39" i="21"/>
  <c r="AM39" i="21"/>
  <c r="AL140" i="21"/>
  <c r="AM140" i="21"/>
  <c r="AL92" i="21"/>
  <c r="AM92" i="21"/>
  <c r="T93" i="21"/>
  <c r="AS93" i="21"/>
  <c r="AK93" i="21"/>
  <c r="T14" i="21"/>
  <c r="AS14" i="21"/>
  <c r="AK14" i="21"/>
  <c r="AA17" i="21"/>
  <c r="AB17" i="21" s="1"/>
  <c r="AK17" i="21"/>
  <c r="AS17" i="21"/>
  <c r="T36" i="21"/>
  <c r="AS36" i="21"/>
  <c r="AK36" i="21"/>
  <c r="T29" i="21"/>
  <c r="AK29" i="21"/>
  <c r="AS29" i="21"/>
  <c r="T56" i="21"/>
  <c r="AK56" i="21"/>
  <c r="AS56" i="21"/>
  <c r="AA49" i="21"/>
  <c r="AB49" i="21" s="1"/>
  <c r="AS49" i="21"/>
  <c r="AK49" i="21"/>
  <c r="T86" i="21"/>
  <c r="AK86" i="21"/>
  <c r="AS86" i="21"/>
  <c r="T11" i="21"/>
  <c r="AS11" i="21"/>
  <c r="AK11" i="21"/>
  <c r="AA96" i="21"/>
  <c r="AB96" i="21" s="1"/>
  <c r="AS96" i="21"/>
  <c r="AK96" i="21"/>
  <c r="T52" i="21"/>
  <c r="AS52" i="21"/>
  <c r="AK52" i="21"/>
  <c r="T88" i="21"/>
  <c r="AK88" i="21"/>
  <c r="AS88" i="21"/>
  <c r="AA125" i="21"/>
  <c r="AB125" i="21" s="1"/>
  <c r="AS125" i="21"/>
  <c r="AK125" i="21"/>
  <c r="T141" i="21"/>
  <c r="AK141" i="21"/>
  <c r="AS141" i="21"/>
  <c r="T104" i="21"/>
  <c r="AS104" i="21"/>
  <c r="AK104" i="21"/>
  <c r="AA215" i="21"/>
  <c r="AB215" i="21" s="1"/>
  <c r="AK215" i="21"/>
  <c r="AS215" i="21"/>
  <c r="AA203" i="21"/>
  <c r="AB203" i="21" s="1"/>
  <c r="AK203" i="21"/>
  <c r="AS203" i="21"/>
  <c r="AA205" i="21"/>
  <c r="AB205" i="21" s="1"/>
  <c r="AS205" i="21"/>
  <c r="AK205" i="21"/>
  <c r="AA201" i="21"/>
  <c r="AB201" i="21" s="1"/>
  <c r="AS201" i="21"/>
  <c r="AK201" i="21"/>
  <c r="AA186" i="21"/>
  <c r="AB186" i="21" s="1"/>
  <c r="AS186" i="21"/>
  <c r="AK186" i="21"/>
  <c r="T204" i="21"/>
  <c r="AK204" i="21"/>
  <c r="AS204" i="21"/>
  <c r="AK154" i="21"/>
  <c r="AS154" i="21"/>
  <c r="AS90" i="21"/>
  <c r="AK90" i="21"/>
  <c r="T135" i="21"/>
  <c r="AK135" i="21"/>
  <c r="AS135" i="21"/>
  <c r="AS81" i="21"/>
  <c r="AK81" i="21"/>
  <c r="AS27" i="21"/>
  <c r="AK27" i="21"/>
  <c r="AS105" i="21"/>
  <c r="AK105" i="21"/>
  <c r="AS100" i="21"/>
  <c r="AK100" i="21"/>
  <c r="AS184" i="21"/>
  <c r="AK184" i="21"/>
  <c r="AS202" i="21"/>
  <c r="AK202" i="21"/>
  <c r="AA150" i="21"/>
  <c r="AB150" i="21" s="1"/>
  <c r="AK150" i="21"/>
  <c r="AS150" i="21"/>
  <c r="AK208" i="21"/>
  <c r="AS208" i="21"/>
  <c r="AS110" i="21"/>
  <c r="AK110" i="21"/>
  <c r="AT47" i="21"/>
  <c r="BA47" i="21"/>
  <c r="AW47" i="21"/>
  <c r="AT95" i="21"/>
  <c r="AW95" i="21"/>
  <c r="BA95" i="21"/>
  <c r="AK162" i="21"/>
  <c r="AS162" i="21"/>
  <c r="AK155" i="21"/>
  <c r="AS155" i="21"/>
  <c r="AS77" i="21"/>
  <c r="AK77" i="21"/>
  <c r="AS51" i="21"/>
  <c r="AK51" i="21"/>
  <c r="AK70" i="21"/>
  <c r="AS70" i="21"/>
  <c r="AT102" i="21"/>
  <c r="AW102" i="21"/>
  <c r="BA102" i="21"/>
  <c r="AT123" i="21"/>
  <c r="AW123" i="21"/>
  <c r="BA123" i="21"/>
  <c r="AL63" i="21"/>
  <c r="AM63" i="21"/>
  <c r="AT120" i="21"/>
  <c r="AW120" i="21"/>
  <c r="BA120" i="21"/>
  <c r="AK146" i="21"/>
  <c r="AS146" i="21"/>
  <c r="AS147" i="21"/>
  <c r="AK147" i="21"/>
  <c r="AS152" i="21"/>
  <c r="AK152" i="21"/>
  <c r="AS55" i="21"/>
  <c r="AK55" i="21"/>
  <c r="AK80" i="21"/>
  <c r="AS80" i="21"/>
  <c r="AT99" i="21"/>
  <c r="AW99" i="21"/>
  <c r="BA99" i="21"/>
  <c r="AT121" i="21"/>
  <c r="AW121" i="21"/>
  <c r="BA121" i="21"/>
  <c r="AA87" i="21"/>
  <c r="AB87" i="21" s="1"/>
  <c r="T106" i="21"/>
  <c r="T112" i="21"/>
  <c r="AA75" i="21"/>
  <c r="AB75" i="21" s="1"/>
  <c r="T151" i="21"/>
  <c r="AA74" i="21"/>
  <c r="AB74" i="21" s="1"/>
  <c r="AA130" i="21"/>
  <c r="AB130" i="21" s="1"/>
  <c r="AA180" i="21"/>
  <c r="AB180" i="21" s="1"/>
  <c r="T194" i="21"/>
  <c r="T173" i="21"/>
  <c r="T156" i="21"/>
  <c r="T187" i="21"/>
  <c r="AB127" i="21"/>
  <c r="T161" i="21"/>
  <c r="AB132" i="21"/>
  <c r="AB138" i="21"/>
  <c r="AA168" i="21"/>
  <c r="AB168" i="21" s="1"/>
  <c r="AA59" i="21"/>
  <c r="AB59" i="21" s="1"/>
  <c r="AB149" i="21"/>
  <c r="AB200" i="21"/>
  <c r="AB105" i="21"/>
  <c r="AB100" i="21"/>
  <c r="AB152" i="21"/>
  <c r="AA103" i="21"/>
  <c r="AB103" i="21" s="1"/>
  <c r="AB135" i="21"/>
  <c r="AB202" i="21"/>
  <c r="AB118" i="21"/>
  <c r="AA165" i="21"/>
  <c r="AB165" i="21" s="1"/>
  <c r="AA172" i="21"/>
  <c r="AB172" i="21" s="1"/>
  <c r="AB171" i="21"/>
  <c r="AB192" i="21"/>
  <c r="AB154" i="21"/>
  <c r="AB155" i="21"/>
  <c r="AB143" i="21"/>
  <c r="AB162" i="21"/>
  <c r="AB139" i="21"/>
  <c r="AB179" i="21"/>
  <c r="AB198" i="21"/>
  <c r="AB140" i="21"/>
  <c r="AB113" i="21"/>
  <c r="T122" i="21"/>
  <c r="T170" i="21"/>
  <c r="T58" i="21"/>
  <c r="AB107" i="21"/>
  <c r="AB174" i="21"/>
  <c r="AB212" i="21"/>
  <c r="AB136" i="21"/>
  <c r="AB169" i="21"/>
  <c r="AB204" i="21"/>
  <c r="AB158" i="21"/>
  <c r="AA128" i="21"/>
  <c r="AB128" i="21" s="1"/>
  <c r="AA185" i="21"/>
  <c r="AB185" i="21" s="1"/>
  <c r="T201" i="21"/>
  <c r="T203" i="21"/>
  <c r="AA209" i="21"/>
  <c r="AB209" i="21" s="1"/>
  <c r="T207" i="21"/>
  <c r="AA213" i="21"/>
  <c r="AB213" i="21" s="1"/>
  <c r="T205" i="21"/>
  <c r="AA211" i="21"/>
  <c r="AB211" i="21" s="1"/>
  <c r="AA84" i="21"/>
  <c r="AB84" i="21" s="1"/>
  <c r="AA45" i="21"/>
  <c r="AB45" i="21" s="1"/>
  <c r="T17" i="21"/>
  <c r="AA86" i="21"/>
  <c r="AB86" i="21" s="1"/>
  <c r="AA56" i="21"/>
  <c r="AB56" i="21" s="1"/>
  <c r="T125" i="21"/>
  <c r="AA104" i="21"/>
  <c r="AB104" i="21" s="1"/>
  <c r="T76" i="21"/>
  <c r="AA12" i="21"/>
  <c r="AB12" i="21" s="1"/>
  <c r="AB31" i="21"/>
  <c r="AA73" i="21"/>
  <c r="AB73" i="21" s="1"/>
  <c r="AB70" i="21"/>
  <c r="AB54" i="21"/>
  <c r="AA60" i="21"/>
  <c r="AB60" i="21" s="1"/>
  <c r="AA65" i="21"/>
  <c r="AB65" i="21" s="1"/>
  <c r="AA18" i="21"/>
  <c r="AB18" i="21" s="1"/>
  <c r="T96" i="21"/>
  <c r="AA53" i="21"/>
  <c r="AB53" i="21" s="1"/>
  <c r="AA24" i="21"/>
  <c r="AB24" i="21" s="1"/>
  <c r="T69" i="21"/>
  <c r="AA11" i="21"/>
  <c r="AB11" i="21" s="1"/>
  <c r="AA36" i="21"/>
  <c r="AB36" i="21" s="1"/>
  <c r="AA93" i="21"/>
  <c r="AB93" i="21" s="1"/>
  <c r="T49" i="21"/>
  <c r="T215" i="21"/>
  <c r="AA14" i="21"/>
  <c r="AB14" i="21" s="1"/>
  <c r="AA29" i="21"/>
  <c r="AB29" i="21" s="1"/>
  <c r="AA88" i="21"/>
  <c r="AB88" i="21" s="1"/>
  <c r="AA52" i="21"/>
  <c r="AB52" i="21" s="1"/>
  <c r="AA141" i="21"/>
  <c r="AB141" i="21" s="1"/>
  <c r="AA64" i="21"/>
  <c r="AB64" i="21" s="1"/>
  <c r="T25" i="21"/>
  <c r="AA68" i="21"/>
  <c r="AB68" i="21" s="1"/>
  <c r="T21" i="21"/>
  <c r="T117" i="21"/>
  <c r="T13" i="21"/>
  <c r="T199" i="21"/>
  <c r="T37" i="21"/>
  <c r="AA79" i="21"/>
  <c r="AB79" i="21" s="1"/>
  <c r="T133" i="21"/>
  <c r="AA16" i="21"/>
  <c r="AB16" i="21" s="1"/>
  <c r="AA40" i="21"/>
  <c r="AB40" i="21" s="1"/>
  <c r="AA61" i="21"/>
  <c r="AB61" i="21" s="1"/>
  <c r="AA101" i="21"/>
  <c r="AB101" i="21" s="1"/>
  <c r="AA78" i="21"/>
  <c r="AB78" i="21" s="1"/>
  <c r="AA109" i="21"/>
  <c r="AB109" i="21" s="1"/>
  <c r="AA41" i="21"/>
  <c r="AB41" i="21" s="1"/>
  <c r="AA20" i="21"/>
  <c r="AB20" i="21" s="1"/>
  <c r="T57" i="21"/>
  <c r="AA72" i="21"/>
  <c r="AB72" i="21" s="1"/>
  <c r="AB35" i="21"/>
  <c r="T33" i="21"/>
  <c r="AA15" i="21"/>
  <c r="AB15" i="21" s="1"/>
  <c r="AA22" i="21"/>
  <c r="AB22" i="21" s="1"/>
  <c r="AB42" i="21"/>
  <c r="AB81" i="21"/>
  <c r="AB27" i="21"/>
  <c r="AG11" i="21"/>
  <c r="AF13" i="21" s="1"/>
  <c r="AA28" i="21"/>
  <c r="AB28" i="21" s="1"/>
  <c r="AB55" i="21"/>
  <c r="AB71" i="21"/>
  <c r="AB30" i="21"/>
  <c r="AB62" i="21"/>
  <c r="AB77" i="21"/>
  <c r="AA44" i="21"/>
  <c r="AB44" i="21" s="1"/>
  <c r="AB80" i="21"/>
  <c r="AB34" i="21"/>
  <c r="AA32" i="21"/>
  <c r="AB32" i="21" s="1"/>
  <c r="T26" i="21"/>
  <c r="AA48" i="21"/>
  <c r="AB48" i="21" s="1"/>
  <c r="AM38" i="21" l="1"/>
  <c r="X216" i="21"/>
  <c r="AN22" i="21" s="1"/>
  <c r="AO22" i="21" s="1"/>
  <c r="AZ22" i="21" s="1"/>
  <c r="AL158" i="21"/>
  <c r="AT46" i="21"/>
  <c r="AW182" i="21"/>
  <c r="AM143" i="21"/>
  <c r="BA39" i="21"/>
  <c r="AL102" i="21"/>
  <c r="BA63" i="21"/>
  <c r="AT39" i="21"/>
  <c r="AW142" i="21"/>
  <c r="AW176" i="21"/>
  <c r="AT142" i="21"/>
  <c r="AW137" i="21"/>
  <c r="AT176" i="21"/>
  <c r="AM19" i="21"/>
  <c r="AW200" i="21"/>
  <c r="AT140" i="21"/>
  <c r="AL214" i="21"/>
  <c r="AT63" i="21"/>
  <c r="AT139" i="21"/>
  <c r="AM157" i="21"/>
  <c r="BA124" i="21"/>
  <c r="AT85" i="21"/>
  <c r="AW157" i="21"/>
  <c r="AM120" i="21"/>
  <c r="BA126" i="21"/>
  <c r="AT182" i="21"/>
  <c r="AM139" i="21"/>
  <c r="AM62" i="21"/>
  <c r="BA139" i="21"/>
  <c r="AM23" i="21"/>
  <c r="BA46" i="21"/>
  <c r="BA140" i="21"/>
  <c r="AM47" i="21"/>
  <c r="AM82" i="21"/>
  <c r="AT157" i="21"/>
  <c r="AM67" i="21"/>
  <c r="AW124" i="21"/>
  <c r="AW126" i="21"/>
  <c r="BA62" i="21"/>
  <c r="AL121" i="21"/>
  <c r="AM95" i="21"/>
  <c r="BA158" i="21"/>
  <c r="AW98" i="21"/>
  <c r="AT67" i="21"/>
  <c r="AM99" i="21"/>
  <c r="AT137" i="21"/>
  <c r="AM148" i="21"/>
  <c r="AM206" i="21"/>
  <c r="AL183" i="21"/>
  <c r="BA200" i="21"/>
  <c r="AT98" i="21"/>
  <c r="AM200" i="21"/>
  <c r="AW67" i="21"/>
  <c r="AM97" i="21"/>
  <c r="AM123" i="21"/>
  <c r="AM66" i="21"/>
  <c r="AT183" i="21"/>
  <c r="BA189" i="21"/>
  <c r="AW183" i="21"/>
  <c r="AT189" i="21"/>
  <c r="AW158" i="21"/>
  <c r="AM175" i="21"/>
  <c r="AW62" i="21"/>
  <c r="AM191" i="21"/>
  <c r="BA92" i="21"/>
  <c r="AW92" i="21"/>
  <c r="AM163" i="21"/>
  <c r="AL80" i="21"/>
  <c r="AM80" i="21"/>
  <c r="BA152" i="21"/>
  <c r="AT152" i="21"/>
  <c r="AW152" i="21"/>
  <c r="AL146" i="21"/>
  <c r="AM146" i="21"/>
  <c r="AT51" i="21"/>
  <c r="BA51" i="21"/>
  <c r="AW51" i="21"/>
  <c r="AL155" i="21"/>
  <c r="AM155" i="21"/>
  <c r="AT110" i="21"/>
  <c r="AW110" i="21"/>
  <c r="BA110" i="21"/>
  <c r="AL150" i="21"/>
  <c r="AM150" i="21"/>
  <c r="AL184" i="21"/>
  <c r="AM184" i="21"/>
  <c r="AL105" i="21"/>
  <c r="AM105" i="21"/>
  <c r="AL81" i="21"/>
  <c r="AM81" i="21"/>
  <c r="AL154" i="21"/>
  <c r="AM154" i="21"/>
  <c r="AL186" i="21"/>
  <c r="AM186" i="21"/>
  <c r="AT201" i="21"/>
  <c r="AW201" i="21"/>
  <c r="BA201" i="21"/>
  <c r="AT215" i="21"/>
  <c r="AW215" i="21"/>
  <c r="BA215" i="21"/>
  <c r="BA141" i="21"/>
  <c r="AT141" i="21"/>
  <c r="AW141" i="21"/>
  <c r="AL52" i="21"/>
  <c r="AM52" i="21"/>
  <c r="AL86" i="21"/>
  <c r="AM86" i="21"/>
  <c r="AT29" i="21"/>
  <c r="BA29" i="21"/>
  <c r="AW29" i="21"/>
  <c r="AT36" i="21"/>
  <c r="AW36" i="21"/>
  <c r="BA36" i="21"/>
  <c r="AL93" i="21"/>
  <c r="AM93" i="21"/>
  <c r="AT54" i="21"/>
  <c r="AW54" i="21"/>
  <c r="BA54" i="21"/>
  <c r="AL166" i="21"/>
  <c r="AM166" i="21"/>
  <c r="BA167" i="21"/>
  <c r="AT167" i="21"/>
  <c r="AW167" i="21"/>
  <c r="AL50" i="21"/>
  <c r="AM50" i="21"/>
  <c r="AT91" i="21"/>
  <c r="BA91" i="21"/>
  <c r="AW91" i="21"/>
  <c r="AT198" i="21"/>
  <c r="BA198" i="21"/>
  <c r="AW198" i="21"/>
  <c r="AL178" i="21"/>
  <c r="AM178" i="21"/>
  <c r="AT210" i="21"/>
  <c r="BA210" i="21"/>
  <c r="AW210" i="21"/>
  <c r="AL75" i="21"/>
  <c r="AM75" i="21"/>
  <c r="AT112" i="21"/>
  <c r="AW112" i="21"/>
  <c r="BA112" i="21"/>
  <c r="AL106" i="21"/>
  <c r="AM106" i="21"/>
  <c r="BA180" i="21"/>
  <c r="AT180" i="21"/>
  <c r="AW180" i="21"/>
  <c r="AL209" i="21"/>
  <c r="AM209" i="21"/>
  <c r="AL207" i="21"/>
  <c r="AM207" i="21"/>
  <c r="AL84" i="21"/>
  <c r="AM84" i="21"/>
  <c r="BA25" i="21"/>
  <c r="AW25" i="21"/>
  <c r="AT25" i="21"/>
  <c r="AL78" i="21"/>
  <c r="AM78" i="21"/>
  <c r="AL41" i="21"/>
  <c r="AM41" i="21"/>
  <c r="AL20" i="21"/>
  <c r="AM20" i="21"/>
  <c r="AT64" i="21"/>
  <c r="AW64" i="21"/>
  <c r="BA64" i="21"/>
  <c r="AL26" i="21"/>
  <c r="AM26" i="21"/>
  <c r="BA153" i="21"/>
  <c r="AT153" i="21"/>
  <c r="AW153" i="21"/>
  <c r="AL196" i="21"/>
  <c r="AM196" i="21"/>
  <c r="AT30" i="21"/>
  <c r="AW30" i="21"/>
  <c r="BA30" i="21"/>
  <c r="AT111" i="21"/>
  <c r="AW111" i="21"/>
  <c r="BA111" i="21"/>
  <c r="BA164" i="21"/>
  <c r="AT164" i="21"/>
  <c r="AW164" i="21"/>
  <c r="AL173" i="21"/>
  <c r="AM173" i="21"/>
  <c r="BA168" i="21"/>
  <c r="AT168" i="21"/>
  <c r="AW168" i="21"/>
  <c r="AT59" i="21"/>
  <c r="BA59" i="21"/>
  <c r="AW59" i="21"/>
  <c r="AT128" i="21"/>
  <c r="AW128" i="21"/>
  <c r="BA128" i="21"/>
  <c r="AL122" i="21"/>
  <c r="AM122" i="21"/>
  <c r="AL161" i="21"/>
  <c r="AM161" i="21"/>
  <c r="AL213" i="21"/>
  <c r="AM213" i="21"/>
  <c r="AW12" i="21"/>
  <c r="AT12" i="21"/>
  <c r="BA12" i="21"/>
  <c r="AT65" i="21"/>
  <c r="BA65" i="21"/>
  <c r="AW65" i="21"/>
  <c r="BA76" i="21"/>
  <c r="AT76" i="21"/>
  <c r="AW76" i="21"/>
  <c r="AL44" i="21"/>
  <c r="AM44" i="21"/>
  <c r="AW22" i="21"/>
  <c r="AT22" i="21"/>
  <c r="BA22" i="21"/>
  <c r="BA83" i="21"/>
  <c r="AT83" i="21"/>
  <c r="AW83" i="21"/>
  <c r="AT127" i="21"/>
  <c r="AW127" i="21"/>
  <c r="BA127" i="21"/>
  <c r="BA179" i="21"/>
  <c r="AT179" i="21"/>
  <c r="AW179" i="21"/>
  <c r="AT108" i="21"/>
  <c r="AW108" i="21"/>
  <c r="BA108" i="21"/>
  <c r="BA136" i="21"/>
  <c r="AT136" i="21"/>
  <c r="AW136" i="21"/>
  <c r="AT118" i="21"/>
  <c r="AW118" i="21"/>
  <c r="BA118" i="21"/>
  <c r="BA134" i="21"/>
  <c r="AT134" i="21"/>
  <c r="AW134" i="21"/>
  <c r="AT195" i="21"/>
  <c r="AW195" i="21"/>
  <c r="BA195" i="21"/>
  <c r="AT42" i="21"/>
  <c r="AW42" i="21"/>
  <c r="BA42" i="21"/>
  <c r="AL144" i="21"/>
  <c r="AM144" i="21"/>
  <c r="AT212" i="21"/>
  <c r="BA212" i="21"/>
  <c r="AW212" i="21"/>
  <c r="AL190" i="21"/>
  <c r="AM190" i="21"/>
  <c r="AL193" i="21"/>
  <c r="AM193" i="21"/>
  <c r="AL133" i="21"/>
  <c r="AM133" i="21"/>
  <c r="AL117" i="21"/>
  <c r="AM117" i="21"/>
  <c r="AT37" i="21"/>
  <c r="BA37" i="21"/>
  <c r="AW37" i="21"/>
  <c r="AL45" i="21"/>
  <c r="AM45" i="21"/>
  <c r="BA16" i="21"/>
  <c r="AT16" i="21"/>
  <c r="AW16" i="21"/>
  <c r="AL55" i="21"/>
  <c r="AM55" i="21"/>
  <c r="AL147" i="21"/>
  <c r="AM147" i="21"/>
  <c r="BA70" i="21"/>
  <c r="AW70" i="21"/>
  <c r="AT70" i="21"/>
  <c r="AL77" i="21"/>
  <c r="AM77" i="21"/>
  <c r="BA162" i="21"/>
  <c r="AT162" i="21"/>
  <c r="AW162" i="21"/>
  <c r="AT208" i="21"/>
  <c r="BA208" i="21"/>
  <c r="AW208" i="21"/>
  <c r="AT184" i="21"/>
  <c r="BA184" i="21"/>
  <c r="AW184" i="21"/>
  <c r="AT105" i="21"/>
  <c r="AW105" i="21"/>
  <c r="BA105" i="21"/>
  <c r="BA81" i="21"/>
  <c r="AT81" i="21"/>
  <c r="AW81" i="21"/>
  <c r="AL90" i="21"/>
  <c r="AM90" i="21"/>
  <c r="AT204" i="21"/>
  <c r="BA204" i="21"/>
  <c r="AW204" i="21"/>
  <c r="BA186" i="21"/>
  <c r="AT186" i="21"/>
  <c r="AW186" i="21"/>
  <c r="AT203" i="21"/>
  <c r="AW203" i="21"/>
  <c r="BA203" i="21"/>
  <c r="AL215" i="21"/>
  <c r="AM215" i="21"/>
  <c r="AL141" i="21"/>
  <c r="AM141" i="21"/>
  <c r="AW88" i="21"/>
  <c r="BA88" i="21"/>
  <c r="AT88" i="21"/>
  <c r="AT52" i="21"/>
  <c r="AW52" i="21"/>
  <c r="BA52" i="21"/>
  <c r="AL11" i="21"/>
  <c r="AM11" i="21"/>
  <c r="AT56" i="21"/>
  <c r="AW56" i="21"/>
  <c r="BA56" i="21"/>
  <c r="AL29" i="21"/>
  <c r="AM29" i="21"/>
  <c r="AL14" i="21"/>
  <c r="AM14" i="21"/>
  <c r="AT93" i="21"/>
  <c r="AW93" i="21"/>
  <c r="BA93" i="21"/>
  <c r="AL35" i="21"/>
  <c r="AM35" i="21"/>
  <c r="AL169" i="21"/>
  <c r="AM169" i="21"/>
  <c r="AL31" i="21"/>
  <c r="AM31" i="21"/>
  <c r="AL174" i="21"/>
  <c r="AM174" i="21"/>
  <c r="AL187" i="21"/>
  <c r="AM187" i="21"/>
  <c r="BA178" i="21"/>
  <c r="AT178" i="21"/>
  <c r="AW178" i="21"/>
  <c r="BA74" i="21"/>
  <c r="AT74" i="21"/>
  <c r="AW74" i="21"/>
  <c r="BA75" i="21"/>
  <c r="AT75" i="21"/>
  <c r="AW75" i="21"/>
  <c r="BA151" i="21"/>
  <c r="AT151" i="21"/>
  <c r="AW151" i="21"/>
  <c r="AT106" i="21"/>
  <c r="AW106" i="21"/>
  <c r="BA106" i="21"/>
  <c r="AL185" i="21"/>
  <c r="AM185" i="21"/>
  <c r="AT209" i="21"/>
  <c r="AW209" i="21"/>
  <c r="BA209" i="21"/>
  <c r="AL57" i="21"/>
  <c r="AM57" i="21"/>
  <c r="AL68" i="21"/>
  <c r="AM68" i="21"/>
  <c r="AT41" i="21"/>
  <c r="BA41" i="21"/>
  <c r="AW41" i="21"/>
  <c r="AL109" i="21"/>
  <c r="AM109" i="21"/>
  <c r="AL64" i="21"/>
  <c r="AM64" i="21"/>
  <c r="AL32" i="21"/>
  <c r="AM32" i="21"/>
  <c r="AL34" i="21"/>
  <c r="AM34" i="21"/>
  <c r="AL107" i="21"/>
  <c r="AM107" i="21"/>
  <c r="AL160" i="21"/>
  <c r="AM160" i="21"/>
  <c r="BA145" i="21"/>
  <c r="AT145" i="21"/>
  <c r="AW145" i="21"/>
  <c r="AL116" i="21"/>
  <c r="AM116" i="21"/>
  <c r="AL94" i="21"/>
  <c r="AM94" i="21"/>
  <c r="BA159" i="21"/>
  <c r="AT159" i="21"/>
  <c r="AW159" i="21"/>
  <c r="AL168" i="21"/>
  <c r="AM168" i="21"/>
  <c r="AT58" i="21"/>
  <c r="AW58" i="21"/>
  <c r="BA58" i="21"/>
  <c r="AL59" i="21"/>
  <c r="AM59" i="21"/>
  <c r="BA165" i="21"/>
  <c r="AT165" i="21"/>
  <c r="AW165" i="21"/>
  <c r="AT122" i="21"/>
  <c r="AW122" i="21"/>
  <c r="BA122" i="21"/>
  <c r="AL197" i="21"/>
  <c r="AM197" i="21"/>
  <c r="AT213" i="21"/>
  <c r="AW213" i="21"/>
  <c r="BA213" i="21"/>
  <c r="AL60" i="21"/>
  <c r="AM60" i="21"/>
  <c r="AL76" i="21"/>
  <c r="AM76" i="21"/>
  <c r="AW15" i="21"/>
  <c r="AT15" i="21"/>
  <c r="BA15" i="21"/>
  <c r="AT44" i="21"/>
  <c r="AW44" i="21"/>
  <c r="BA44" i="21"/>
  <c r="AL113" i="21"/>
  <c r="AM113" i="21"/>
  <c r="AL132" i="21"/>
  <c r="AM132" i="21"/>
  <c r="AL114" i="21"/>
  <c r="AM114" i="21"/>
  <c r="AL71" i="21"/>
  <c r="AM71" i="21"/>
  <c r="AL131" i="21"/>
  <c r="AM131" i="21"/>
  <c r="AT192" i="21"/>
  <c r="BA192" i="21"/>
  <c r="AW192" i="21"/>
  <c r="AL134" i="21"/>
  <c r="AM134" i="21"/>
  <c r="AL195" i="21"/>
  <c r="AM195" i="21"/>
  <c r="AL42" i="21"/>
  <c r="AM42" i="21"/>
  <c r="BA144" i="21"/>
  <c r="AT144" i="21"/>
  <c r="AW144" i="21"/>
  <c r="AL212" i="21"/>
  <c r="AM212" i="21"/>
  <c r="AW190" i="21"/>
  <c r="AT190" i="21"/>
  <c r="BA190" i="21"/>
  <c r="AT193" i="21"/>
  <c r="AW193" i="21"/>
  <c r="BA193" i="21"/>
  <c r="AT199" i="21"/>
  <c r="AW199" i="21"/>
  <c r="BA199" i="21"/>
  <c r="AL40" i="21"/>
  <c r="AM40" i="21"/>
  <c r="AT117" i="21"/>
  <c r="AW117" i="21"/>
  <c r="BA117" i="21"/>
  <c r="AL13" i="21"/>
  <c r="AM13" i="21"/>
  <c r="AT45" i="21"/>
  <c r="BA45" i="21"/>
  <c r="AW45" i="21"/>
  <c r="AL101" i="21"/>
  <c r="AM101" i="21"/>
  <c r="AT55" i="21"/>
  <c r="BA55" i="21"/>
  <c r="AW55" i="21"/>
  <c r="BA147" i="21"/>
  <c r="AT147" i="21"/>
  <c r="AW147" i="21"/>
  <c r="AL70" i="21"/>
  <c r="AM70" i="21"/>
  <c r="BA77" i="21"/>
  <c r="AT77" i="21"/>
  <c r="AW77" i="21"/>
  <c r="AL162" i="21"/>
  <c r="AM162" i="21"/>
  <c r="AL208" i="21"/>
  <c r="AM208" i="21"/>
  <c r="AL202" i="21"/>
  <c r="AM202" i="21"/>
  <c r="AL100" i="21"/>
  <c r="AM100" i="21"/>
  <c r="AL27" i="21"/>
  <c r="AM27" i="21"/>
  <c r="BA135" i="21"/>
  <c r="AT135" i="21"/>
  <c r="AW135" i="21"/>
  <c r="AT90" i="21"/>
  <c r="AW90" i="21"/>
  <c r="BA90" i="21"/>
  <c r="AL204" i="21"/>
  <c r="AM204" i="21"/>
  <c r="AL205" i="21"/>
  <c r="AM205" i="21"/>
  <c r="AL203" i="21"/>
  <c r="AM203" i="21"/>
  <c r="AL104" i="21"/>
  <c r="AM104" i="21"/>
  <c r="AL125" i="21"/>
  <c r="AM125" i="21"/>
  <c r="AL88" i="21"/>
  <c r="AM88" i="21"/>
  <c r="AL96" i="21"/>
  <c r="AM96" i="21"/>
  <c r="AW11" i="21"/>
  <c r="BA11" i="21"/>
  <c r="AT11" i="21"/>
  <c r="AL49" i="21"/>
  <c r="AM49" i="21"/>
  <c r="AL56" i="21"/>
  <c r="AM56" i="21"/>
  <c r="AW17" i="21"/>
  <c r="BA17" i="21"/>
  <c r="AT17" i="21"/>
  <c r="AW14" i="21"/>
  <c r="AT14" i="21"/>
  <c r="BA14" i="21"/>
  <c r="AT35" i="21"/>
  <c r="BA35" i="21"/>
  <c r="AW35" i="21"/>
  <c r="BA169" i="21"/>
  <c r="AT169" i="21"/>
  <c r="AW169" i="21"/>
  <c r="AT31" i="21"/>
  <c r="BA31" i="21"/>
  <c r="AW31" i="21"/>
  <c r="BA174" i="21"/>
  <c r="AT174" i="21"/>
  <c r="AW174" i="21"/>
  <c r="BA130" i="21"/>
  <c r="AT130" i="21"/>
  <c r="AW130" i="21"/>
  <c r="BA187" i="21"/>
  <c r="AW187" i="21"/>
  <c r="AT187" i="21"/>
  <c r="BA181" i="21"/>
  <c r="AT181" i="21"/>
  <c r="AW181" i="21"/>
  <c r="AL74" i="21"/>
  <c r="AM74" i="21"/>
  <c r="AL87" i="21"/>
  <c r="AM87" i="21"/>
  <c r="AL151" i="21"/>
  <c r="AM151" i="21"/>
  <c r="AL156" i="21"/>
  <c r="AM156" i="21"/>
  <c r="AW185" i="21"/>
  <c r="AT185" i="21"/>
  <c r="BA185" i="21"/>
  <c r="AT211" i="21"/>
  <c r="AW211" i="21"/>
  <c r="BA211" i="21"/>
  <c r="AT57" i="21"/>
  <c r="BA57" i="21"/>
  <c r="AW57" i="21"/>
  <c r="AL21" i="21"/>
  <c r="AM21" i="21"/>
  <c r="AW68" i="21"/>
  <c r="AT68" i="21"/>
  <c r="BA68" i="21"/>
  <c r="AT72" i="21"/>
  <c r="AW72" i="21"/>
  <c r="BA72" i="21"/>
  <c r="AL24" i="21"/>
  <c r="AM24" i="21"/>
  <c r="AT109" i="21"/>
  <c r="AW109" i="21"/>
  <c r="BA109" i="21"/>
  <c r="AL48" i="21"/>
  <c r="AM48" i="21"/>
  <c r="AT32" i="21"/>
  <c r="AW32" i="21"/>
  <c r="BA32" i="21"/>
  <c r="AT34" i="21"/>
  <c r="AW34" i="21"/>
  <c r="BA34" i="21"/>
  <c r="AT107" i="21"/>
  <c r="AW107" i="21"/>
  <c r="BA107" i="21"/>
  <c r="BA160" i="21"/>
  <c r="AT160" i="21"/>
  <c r="AW160" i="21"/>
  <c r="AL145" i="21"/>
  <c r="AM145" i="21"/>
  <c r="AT116" i="21"/>
  <c r="AW116" i="21"/>
  <c r="BA116" i="21"/>
  <c r="AT94" i="21"/>
  <c r="AW94" i="21"/>
  <c r="BA94" i="21"/>
  <c r="AL194" i="21"/>
  <c r="AM194" i="21"/>
  <c r="AL159" i="21"/>
  <c r="AM159" i="21"/>
  <c r="BA170" i="21"/>
  <c r="AT170" i="21"/>
  <c r="AW170" i="21"/>
  <c r="AL58" i="21"/>
  <c r="AM58" i="21"/>
  <c r="AL103" i="21"/>
  <c r="AM103" i="21"/>
  <c r="AL165" i="21"/>
  <c r="AM165" i="21"/>
  <c r="BA172" i="21"/>
  <c r="AT172" i="21"/>
  <c r="AW172" i="21"/>
  <c r="AT197" i="21"/>
  <c r="AW197" i="21"/>
  <c r="BA197" i="21"/>
  <c r="AT33" i="21"/>
  <c r="BA33" i="21"/>
  <c r="AW33" i="21"/>
  <c r="AT60" i="21"/>
  <c r="AW60" i="21"/>
  <c r="BA60" i="21"/>
  <c r="AL28" i="21"/>
  <c r="AM28" i="21"/>
  <c r="AW18" i="21"/>
  <c r="AT18" i="21"/>
  <c r="BA18" i="21"/>
  <c r="AL15" i="21"/>
  <c r="AM15" i="21"/>
  <c r="AT73" i="21"/>
  <c r="BA73" i="21"/>
  <c r="AW73" i="21"/>
  <c r="AT113" i="21"/>
  <c r="AW113" i="21"/>
  <c r="BA113" i="21"/>
  <c r="BA132" i="21"/>
  <c r="AT132" i="21"/>
  <c r="AW132" i="21"/>
  <c r="AT114" i="21"/>
  <c r="AW114" i="21"/>
  <c r="BA114" i="21"/>
  <c r="AW71" i="21"/>
  <c r="AT71" i="21"/>
  <c r="BA71" i="21"/>
  <c r="BA131" i="21"/>
  <c r="AT131" i="21"/>
  <c r="AW131" i="21"/>
  <c r="AL192" i="21"/>
  <c r="AM192" i="21"/>
  <c r="AL177" i="21"/>
  <c r="AM177" i="21"/>
  <c r="AL188" i="21"/>
  <c r="AM188" i="21"/>
  <c r="AL129" i="21"/>
  <c r="AM129" i="21"/>
  <c r="AL43" i="21"/>
  <c r="AM43" i="21"/>
  <c r="AL119" i="21"/>
  <c r="AM119" i="21"/>
  <c r="BA138" i="21"/>
  <c r="AT138" i="21"/>
  <c r="AW138" i="21"/>
  <c r="AL171" i="21"/>
  <c r="AM171" i="21"/>
  <c r="AL199" i="21"/>
  <c r="AM199" i="21"/>
  <c r="AL53" i="21"/>
  <c r="AM53" i="21"/>
  <c r="AT40" i="21"/>
  <c r="AW40" i="21"/>
  <c r="BA40" i="21"/>
  <c r="BA69" i="21"/>
  <c r="AW69" i="21"/>
  <c r="AT69" i="21"/>
  <c r="AL79" i="21"/>
  <c r="AM79" i="21"/>
  <c r="BA13" i="21"/>
  <c r="AW13" i="21"/>
  <c r="AT13" i="21"/>
  <c r="AL61" i="21"/>
  <c r="AM61" i="21"/>
  <c r="AT101" i="21"/>
  <c r="AW101" i="21"/>
  <c r="BA101" i="21"/>
  <c r="BA80" i="21"/>
  <c r="AT80" i="21"/>
  <c r="AW80" i="21"/>
  <c r="AL152" i="21"/>
  <c r="AM152" i="21"/>
  <c r="BA146" i="21"/>
  <c r="AT146" i="21"/>
  <c r="AW146" i="21"/>
  <c r="AL51" i="21"/>
  <c r="AM51" i="21"/>
  <c r="BA155" i="21"/>
  <c r="AT155" i="21"/>
  <c r="AW155" i="21"/>
  <c r="AL110" i="21"/>
  <c r="AM110" i="21"/>
  <c r="BA150" i="21"/>
  <c r="AT150" i="21"/>
  <c r="AW150" i="21"/>
  <c r="AT202" i="21"/>
  <c r="BA202" i="21"/>
  <c r="AW202" i="21"/>
  <c r="AT100" i="21"/>
  <c r="AW100" i="21"/>
  <c r="BA100" i="21"/>
  <c r="AT27" i="21"/>
  <c r="AW27" i="21"/>
  <c r="BA27" i="21"/>
  <c r="AL135" i="21"/>
  <c r="AM135" i="21"/>
  <c r="BA154" i="21"/>
  <c r="AT154" i="21"/>
  <c r="AW154" i="21"/>
  <c r="AL201" i="21"/>
  <c r="AM201" i="21"/>
  <c r="AT205" i="21"/>
  <c r="AW205" i="21"/>
  <c r="BA205" i="21"/>
  <c r="AT104" i="21"/>
  <c r="AW104" i="21"/>
  <c r="BA104" i="21"/>
  <c r="AT125" i="21"/>
  <c r="AW125" i="21"/>
  <c r="BA125" i="21"/>
  <c r="AT96" i="21"/>
  <c r="AW96" i="21"/>
  <c r="BA96" i="21"/>
  <c r="BA86" i="21"/>
  <c r="AT86" i="21"/>
  <c r="AW86" i="21"/>
  <c r="AT49" i="21"/>
  <c r="BA49" i="21"/>
  <c r="AW49" i="21"/>
  <c r="AL36" i="21"/>
  <c r="AM36" i="21"/>
  <c r="AL17" i="21"/>
  <c r="AM17" i="21"/>
  <c r="AL54" i="21"/>
  <c r="AM54" i="21"/>
  <c r="BA166" i="21"/>
  <c r="AT166" i="21"/>
  <c r="AW166" i="21"/>
  <c r="AL167" i="21"/>
  <c r="AM167" i="21"/>
  <c r="AT50" i="21"/>
  <c r="AW50" i="21"/>
  <c r="BA50" i="21"/>
  <c r="AL91" i="21"/>
  <c r="AM91" i="21"/>
  <c r="AL198" i="21"/>
  <c r="AM198" i="21"/>
  <c r="AL130" i="21"/>
  <c r="AM130" i="21"/>
  <c r="AL210" i="21"/>
  <c r="AM210" i="21"/>
  <c r="AL181" i="21"/>
  <c r="AM181" i="21"/>
  <c r="AL112" i="21"/>
  <c r="AM112" i="21"/>
  <c r="BA87" i="21"/>
  <c r="AT87" i="21"/>
  <c r="AW87" i="21"/>
  <c r="AL180" i="21"/>
  <c r="AM180" i="21"/>
  <c r="BA156" i="21"/>
  <c r="AT156" i="21"/>
  <c r="AW156" i="21"/>
  <c r="AL211" i="21"/>
  <c r="AM211" i="21"/>
  <c r="AT207" i="21"/>
  <c r="AW207" i="21"/>
  <c r="BA207" i="21"/>
  <c r="BA84" i="21"/>
  <c r="AT84" i="21"/>
  <c r="AW84" i="21"/>
  <c r="AL25" i="21"/>
  <c r="AM25" i="21"/>
  <c r="AW21" i="21"/>
  <c r="BA21" i="21"/>
  <c r="AT21" i="21"/>
  <c r="BA78" i="21"/>
  <c r="AT78" i="21"/>
  <c r="AW78" i="21"/>
  <c r="AL72" i="21"/>
  <c r="AM72" i="21"/>
  <c r="BA20" i="21"/>
  <c r="AT20" i="21"/>
  <c r="AW20" i="21"/>
  <c r="BA24" i="21"/>
  <c r="AW24" i="21"/>
  <c r="AT24" i="21"/>
  <c r="BA26" i="21"/>
  <c r="AW26" i="21"/>
  <c r="AT26" i="21"/>
  <c r="AT48" i="21"/>
  <c r="AW48" i="21"/>
  <c r="BA48" i="21"/>
  <c r="AL153" i="21"/>
  <c r="AM153" i="21"/>
  <c r="AT196" i="21"/>
  <c r="BA196" i="21"/>
  <c r="AW196" i="21"/>
  <c r="AL30" i="21"/>
  <c r="AM30" i="21"/>
  <c r="AL111" i="21"/>
  <c r="AM111" i="21"/>
  <c r="AL164" i="21"/>
  <c r="AM164" i="21"/>
  <c r="BA173" i="21"/>
  <c r="AT173" i="21"/>
  <c r="AW173" i="21"/>
  <c r="AT194" i="21"/>
  <c r="BA194" i="21"/>
  <c r="AW194" i="21"/>
  <c r="AL170" i="21"/>
  <c r="AM170" i="21"/>
  <c r="AL128" i="21"/>
  <c r="AM128" i="21"/>
  <c r="AT103" i="21"/>
  <c r="AW103" i="21"/>
  <c r="BA103" i="21"/>
  <c r="BA161" i="21"/>
  <c r="AT161" i="21"/>
  <c r="AW161" i="21"/>
  <c r="AL172" i="21"/>
  <c r="AM172" i="21"/>
  <c r="AL12" i="21"/>
  <c r="AM12" i="21"/>
  <c r="AL33" i="21"/>
  <c r="AM33" i="21"/>
  <c r="AL65" i="21"/>
  <c r="AM65" i="21"/>
  <c r="AT28" i="21"/>
  <c r="AW28" i="21"/>
  <c r="BA28" i="21"/>
  <c r="AL18" i="21"/>
  <c r="AM18" i="21"/>
  <c r="AL22" i="21"/>
  <c r="AM22" i="21"/>
  <c r="AL73" i="21"/>
  <c r="AM73" i="21"/>
  <c r="AL83" i="21"/>
  <c r="AM83" i="21"/>
  <c r="AL127" i="21"/>
  <c r="AM127" i="21"/>
  <c r="AL179" i="21"/>
  <c r="AM179" i="21"/>
  <c r="AL108" i="21"/>
  <c r="AM108" i="21"/>
  <c r="AL136" i="21"/>
  <c r="AM136" i="21"/>
  <c r="AL118" i="21"/>
  <c r="AM118" i="21"/>
  <c r="BA177" i="21"/>
  <c r="AT177" i="21"/>
  <c r="AW177" i="21"/>
  <c r="BA188" i="21"/>
  <c r="AW188" i="21"/>
  <c r="AT188" i="21"/>
  <c r="AT129" i="21"/>
  <c r="AW129" i="21"/>
  <c r="BA129" i="21"/>
  <c r="AT43" i="21"/>
  <c r="BA43" i="21"/>
  <c r="AW43" i="21"/>
  <c r="AT119" i="21"/>
  <c r="AW119" i="21"/>
  <c r="BA119" i="21"/>
  <c r="AL138" i="21"/>
  <c r="AM138" i="21"/>
  <c r="BA171" i="21"/>
  <c r="AT171" i="21"/>
  <c r="AW171" i="21"/>
  <c r="AT53" i="21"/>
  <c r="BA53" i="21"/>
  <c r="AW53" i="21"/>
  <c r="BA133" i="21"/>
  <c r="AT133" i="21"/>
  <c r="AW133" i="21"/>
  <c r="AL69" i="21"/>
  <c r="AM69" i="21"/>
  <c r="AL37" i="21"/>
  <c r="AM37" i="21"/>
  <c r="BA79" i="21"/>
  <c r="AT79" i="21"/>
  <c r="AW79" i="21"/>
  <c r="AL16" i="21"/>
  <c r="AM16" i="21"/>
  <c r="AT61" i="21"/>
  <c r="BA61" i="21"/>
  <c r="AW61" i="21"/>
  <c r="AC110" i="21"/>
  <c r="AC208" i="21"/>
  <c r="AC175" i="21"/>
  <c r="AC105" i="21"/>
  <c r="AC204" i="21"/>
  <c r="AC57" i="21"/>
  <c r="AC58" i="21"/>
  <c r="AC90" i="21"/>
  <c r="AC144" i="21"/>
  <c r="AC46" i="21"/>
  <c r="AC83" i="21"/>
  <c r="AC100" i="21"/>
  <c r="AC70" i="21"/>
  <c r="AC131" i="21"/>
  <c r="AC193" i="21"/>
  <c r="AC119" i="21"/>
  <c r="AC123" i="21"/>
  <c r="AC60" i="21"/>
  <c r="AC192" i="21"/>
  <c r="AC172" i="21"/>
  <c r="AC195" i="21"/>
  <c r="AC186" i="21"/>
  <c r="AC141" i="21"/>
  <c r="AC21" i="21"/>
  <c r="AC99" i="21"/>
  <c r="AC166" i="21"/>
  <c r="AC102" i="21"/>
  <c r="AC210" i="21"/>
  <c r="AC137" i="21"/>
  <c r="AC56" i="21"/>
  <c r="AC162" i="21"/>
  <c r="AC11" i="21"/>
  <c r="AC26" i="21"/>
  <c r="AC25" i="21"/>
  <c r="AC132" i="21"/>
  <c r="AC127" i="21"/>
  <c r="AC107" i="21"/>
  <c r="AC207" i="21"/>
  <c r="AC164" i="21"/>
  <c r="AC27" i="21"/>
  <c r="AC205" i="21"/>
  <c r="AC112" i="21"/>
  <c r="AC151" i="21"/>
  <c r="AC182" i="21"/>
  <c r="AC80" i="21"/>
  <c r="AC51" i="21"/>
  <c r="AC77" i="21"/>
  <c r="AC62" i="21"/>
  <c r="AC28" i="21"/>
  <c r="AC24" i="21"/>
  <c r="AC74" i="21"/>
  <c r="AC53" i="21"/>
  <c r="AC109" i="21"/>
  <c r="T8" i="21"/>
  <c r="T2" i="21" s="1"/>
  <c r="AC209" i="21"/>
  <c r="AC177" i="21"/>
  <c r="AC206" i="21"/>
  <c r="AC148" i="21"/>
  <c r="AC116" i="21"/>
  <c r="AC181" i="21"/>
  <c r="AC125" i="21"/>
  <c r="AC93" i="21"/>
  <c r="AC143" i="21"/>
  <c r="AC111" i="21"/>
  <c r="AC44" i="21"/>
  <c r="AC69" i="21"/>
  <c r="AC37" i="21"/>
  <c r="AC156" i="21"/>
  <c r="AC54" i="21"/>
  <c r="AC47" i="21"/>
  <c r="AC157" i="21"/>
  <c r="AC13" i="21"/>
  <c r="AC14" i="21"/>
  <c r="AC191" i="21"/>
  <c r="AC185" i="21"/>
  <c r="AC180" i="21"/>
  <c r="AC147" i="21"/>
  <c r="AC115" i="21"/>
  <c r="AC103" i="21"/>
  <c r="AC91" i="21"/>
  <c r="AC134" i="21"/>
  <c r="AC55" i="21"/>
  <c r="AC50" i="21"/>
  <c r="AC188" i="21"/>
  <c r="AC189" i="21"/>
  <c r="AC128" i="21"/>
  <c r="AC96" i="21"/>
  <c r="AC153" i="21"/>
  <c r="AC121" i="21"/>
  <c r="AC89" i="21"/>
  <c r="AC135" i="21"/>
  <c r="AC72" i="21"/>
  <c r="AC40" i="21"/>
  <c r="AC73" i="21"/>
  <c r="AC41" i="21"/>
  <c r="AC98" i="21"/>
  <c r="AC85" i="21"/>
  <c r="AC19" i="21"/>
  <c r="AC211" i="21"/>
  <c r="AC178" i="21"/>
  <c r="AC212" i="21"/>
  <c r="AC176" i="21"/>
  <c r="AC150" i="21"/>
  <c r="AC66" i="21"/>
  <c r="AC201" i="21"/>
  <c r="AC169" i="21"/>
  <c r="AC198" i="21"/>
  <c r="AC140" i="21"/>
  <c r="AC108" i="21"/>
  <c r="AC149" i="21"/>
  <c r="AC117" i="21"/>
  <c r="AC168" i="21"/>
  <c r="AC138" i="21"/>
  <c r="AC68" i="21"/>
  <c r="AC36" i="21"/>
  <c r="AC61" i="21"/>
  <c r="AC29" i="21"/>
  <c r="AC106" i="21"/>
  <c r="AC38" i="21"/>
  <c r="AC30" i="21"/>
  <c r="AC81" i="21"/>
  <c r="AC34" i="21"/>
  <c r="AC215" i="21"/>
  <c r="AC183" i="21"/>
  <c r="AC174" i="21"/>
  <c r="AC159" i="21"/>
  <c r="AC155" i="21"/>
  <c r="AC142" i="21"/>
  <c r="AC165" i="21"/>
  <c r="AC87" i="21"/>
  <c r="AC63" i="21"/>
  <c r="AC118" i="21"/>
  <c r="AC23" i="21"/>
  <c r="AC18" i="21"/>
  <c r="AC213" i="21"/>
  <c r="AC173" i="21"/>
  <c r="AC167" i="21"/>
  <c r="AC152" i="21"/>
  <c r="AC120" i="21"/>
  <c r="AC88" i="21"/>
  <c r="AC145" i="21"/>
  <c r="AC113" i="21"/>
  <c r="AC79" i="21"/>
  <c r="AC130" i="21"/>
  <c r="AC64" i="21"/>
  <c r="AC32" i="21"/>
  <c r="AC65" i="21"/>
  <c r="AC33" i="21"/>
  <c r="AC84" i="21"/>
  <c r="AC67" i="21"/>
  <c r="AD11" i="21"/>
  <c r="AC203" i="21"/>
  <c r="AC170" i="21"/>
  <c r="AC197" i="21"/>
  <c r="AC161" i="21"/>
  <c r="AC139" i="21"/>
  <c r="AC15" i="21"/>
  <c r="AC184" i="21"/>
  <c r="AC179" i="21"/>
  <c r="AE179" i="21" s="1"/>
  <c r="V179" i="21" s="1"/>
  <c r="AC160" i="21"/>
  <c r="AC124" i="21"/>
  <c r="AC92" i="21"/>
  <c r="AC133" i="21"/>
  <c r="AE133" i="21" s="1"/>
  <c r="V133" i="21" s="1"/>
  <c r="AC101" i="21"/>
  <c r="AC75" i="21"/>
  <c r="AC122" i="21"/>
  <c r="AC52" i="21"/>
  <c r="AE52" i="21" s="1"/>
  <c r="V52" i="21" s="1"/>
  <c r="AC20" i="21"/>
  <c r="AC45" i="21"/>
  <c r="AC12" i="21"/>
  <c r="AC71" i="21"/>
  <c r="AE71" i="21" s="1"/>
  <c r="V71" i="21" s="1"/>
  <c r="AC17" i="21"/>
  <c r="AC94" i="21"/>
  <c r="AC39" i="21"/>
  <c r="AC31" i="21"/>
  <c r="AE31" i="21" s="1"/>
  <c r="V31" i="21" s="1"/>
  <c r="AC199" i="21"/>
  <c r="AC194" i="21"/>
  <c r="AC158" i="21"/>
  <c r="AC190" i="21"/>
  <c r="AC196" i="21"/>
  <c r="AC126" i="21"/>
  <c r="AC86" i="21"/>
  <c r="AC76" i="21"/>
  <c r="AC43" i="21"/>
  <c r="AC95" i="21"/>
  <c r="AC78" i="21"/>
  <c r="AC214" i="21"/>
  <c r="AC202" i="21"/>
  <c r="AC136" i="21"/>
  <c r="AC104" i="21"/>
  <c r="AC163" i="21"/>
  <c r="AC129" i="21"/>
  <c r="AC97" i="21"/>
  <c r="AC146" i="21"/>
  <c r="AC114" i="21"/>
  <c r="AC48" i="21"/>
  <c r="AC82" i="21"/>
  <c r="AC49" i="21"/>
  <c r="AC16" i="21"/>
  <c r="AC59" i="21"/>
  <c r="AC35" i="21"/>
  <c r="AC42" i="21"/>
  <c r="AC187" i="21"/>
  <c r="AE187" i="21" s="1"/>
  <c r="V187" i="21" s="1"/>
  <c r="AC154" i="21"/>
  <c r="AC200" i="21"/>
  <c r="AC171" i="21"/>
  <c r="AC22" i="21"/>
  <c r="AE22" i="21" s="1"/>
  <c r="V22" i="21" s="1"/>
  <c r="AN26" i="21" l="1"/>
  <c r="AO26" i="21" s="1"/>
  <c r="AZ26" i="21" s="1"/>
  <c r="AN18" i="21"/>
  <c r="AO18" i="21" s="1"/>
  <c r="AZ18" i="21" s="1"/>
  <c r="AN17" i="21"/>
  <c r="AO17" i="21" s="1"/>
  <c r="AZ17" i="21" s="1"/>
  <c r="AN50" i="21"/>
  <c r="AO50" i="21" s="1"/>
  <c r="AZ50" i="21" s="1"/>
  <c r="AN28" i="21"/>
  <c r="AO28" i="21" s="1"/>
  <c r="AZ28" i="21" s="1"/>
  <c r="AN165" i="21"/>
  <c r="AO165" i="21" s="1"/>
  <c r="AZ165" i="21" s="1"/>
  <c r="AN152" i="21"/>
  <c r="AO152" i="21" s="1"/>
  <c r="AZ152" i="21" s="1"/>
  <c r="AN148" i="21"/>
  <c r="AO148" i="21" s="1"/>
  <c r="AZ148" i="21" s="1"/>
  <c r="AN117" i="21"/>
  <c r="AO117" i="21" s="1"/>
  <c r="AZ117" i="21" s="1"/>
  <c r="AN60" i="21"/>
  <c r="AO60" i="21" s="1"/>
  <c r="AZ60" i="21" s="1"/>
  <c r="AN74" i="21"/>
  <c r="AO74" i="21" s="1"/>
  <c r="AZ74" i="21" s="1"/>
  <c r="AN202" i="21"/>
  <c r="AO202" i="21" s="1"/>
  <c r="AZ202" i="21" s="1"/>
  <c r="AN147" i="21"/>
  <c r="AO147" i="21" s="1"/>
  <c r="AZ147" i="21" s="1"/>
  <c r="AN135" i="21"/>
  <c r="AO135" i="21" s="1"/>
  <c r="AZ135" i="21" s="1"/>
  <c r="AN156" i="21"/>
  <c r="AO156" i="21" s="1"/>
  <c r="AZ156" i="21" s="1"/>
  <c r="AN121" i="21"/>
  <c r="AO121" i="21" s="1"/>
  <c r="AZ121" i="21" s="1"/>
  <c r="AN68" i="21"/>
  <c r="AO68" i="21" s="1"/>
  <c r="AZ68" i="21" s="1"/>
  <c r="AN78" i="21"/>
  <c r="AO78" i="21" s="1"/>
  <c r="AZ78" i="21" s="1"/>
  <c r="AN214" i="21"/>
  <c r="AO214" i="21" s="1"/>
  <c r="AZ214" i="21" s="1"/>
  <c r="AN104" i="21"/>
  <c r="AO104" i="21" s="1"/>
  <c r="AZ104" i="21" s="1"/>
  <c r="AN93" i="21"/>
  <c r="AO93" i="21" s="1"/>
  <c r="AZ93" i="21" s="1"/>
  <c r="AN15" i="21"/>
  <c r="AO15" i="21" s="1"/>
  <c r="AZ15" i="21" s="1"/>
  <c r="AN41" i="21"/>
  <c r="AO41" i="21" s="1"/>
  <c r="AZ41" i="21" s="1"/>
  <c r="AN178" i="21"/>
  <c r="AO178" i="21" s="1"/>
  <c r="AZ178" i="21" s="1"/>
  <c r="AN123" i="21"/>
  <c r="AO123" i="21" s="1"/>
  <c r="AZ123" i="21" s="1"/>
  <c r="AN95" i="21"/>
  <c r="AO95" i="21" s="1"/>
  <c r="AZ95" i="21" s="1"/>
  <c r="AN112" i="21"/>
  <c r="AO112" i="21" s="1"/>
  <c r="AZ112" i="21" s="1"/>
  <c r="AN97" i="21"/>
  <c r="AO97" i="21" s="1"/>
  <c r="AZ97" i="21" s="1"/>
  <c r="AN23" i="21"/>
  <c r="AO23" i="21" s="1"/>
  <c r="AZ23" i="21" s="1"/>
  <c r="AN54" i="21"/>
  <c r="AO54" i="21" s="1"/>
  <c r="AZ54" i="21" s="1"/>
  <c r="AN182" i="21"/>
  <c r="AO182" i="21" s="1"/>
  <c r="AZ182" i="21" s="1"/>
  <c r="AN12" i="21"/>
  <c r="AO12" i="21" s="1"/>
  <c r="AZ12" i="21" s="1"/>
  <c r="AN154" i="21"/>
  <c r="AO154" i="21" s="1"/>
  <c r="AZ154" i="21" s="1"/>
  <c r="AN99" i="21"/>
  <c r="AO99" i="21" s="1"/>
  <c r="AZ99" i="21" s="1"/>
  <c r="AN48" i="21"/>
  <c r="AO48" i="21" s="1"/>
  <c r="AZ48" i="21" s="1"/>
  <c r="AN49" i="21"/>
  <c r="AO49" i="21" s="1"/>
  <c r="AZ49" i="21" s="1"/>
  <c r="AN73" i="21"/>
  <c r="AO73" i="21" s="1"/>
  <c r="AZ73" i="21" s="1"/>
  <c r="AN201" i="21"/>
  <c r="AO201" i="21" s="1"/>
  <c r="AZ201" i="21" s="1"/>
  <c r="AN21" i="21"/>
  <c r="AO21" i="21" s="1"/>
  <c r="AZ21" i="21" s="1"/>
  <c r="AN158" i="21"/>
  <c r="AO158" i="21" s="1"/>
  <c r="AZ158" i="21" s="1"/>
  <c r="AN199" i="21"/>
  <c r="AO199" i="21" s="1"/>
  <c r="AZ199" i="21" s="1"/>
  <c r="AN196" i="21"/>
  <c r="AO196" i="21" s="1"/>
  <c r="AZ196" i="21" s="1"/>
  <c r="AN141" i="21"/>
  <c r="AO141" i="21" s="1"/>
  <c r="AZ141" i="21" s="1"/>
  <c r="AN100" i="21"/>
  <c r="AO100" i="21" s="1"/>
  <c r="AZ100" i="21" s="1"/>
  <c r="AN98" i="21"/>
  <c r="AO98" i="21" s="1"/>
  <c r="AZ98" i="21" s="1"/>
  <c r="AN45" i="21"/>
  <c r="AO45" i="21" s="1"/>
  <c r="AZ45" i="21" s="1"/>
  <c r="AN171" i="21"/>
  <c r="AO171" i="21" s="1"/>
  <c r="AZ171" i="21" s="1"/>
  <c r="AN175" i="21"/>
  <c r="AO175" i="21" s="1"/>
  <c r="AZ175" i="21" s="1"/>
  <c r="AN204" i="21"/>
  <c r="AO204" i="21" s="1"/>
  <c r="AZ204" i="21" s="1"/>
  <c r="AN145" i="21"/>
  <c r="AO145" i="21" s="1"/>
  <c r="AZ145" i="21" s="1"/>
  <c r="AN108" i="21"/>
  <c r="AO108" i="21" s="1"/>
  <c r="AZ108" i="21" s="1"/>
  <c r="AN102" i="21"/>
  <c r="AO102" i="21" s="1"/>
  <c r="AZ102" i="21" s="1"/>
  <c r="AN71" i="21"/>
  <c r="AO71" i="21" s="1"/>
  <c r="AZ71" i="21" s="1"/>
  <c r="AN43" i="21"/>
  <c r="AO43" i="21" s="1"/>
  <c r="AZ43" i="21" s="1"/>
  <c r="AN69" i="21"/>
  <c r="AO69" i="21" s="1"/>
  <c r="AZ69" i="21" s="1"/>
  <c r="AN197" i="21"/>
  <c r="AO197" i="21" s="1"/>
  <c r="AZ197" i="21" s="1"/>
  <c r="AN208" i="21"/>
  <c r="AO208" i="21" s="1"/>
  <c r="AZ208" i="21" s="1"/>
  <c r="AN149" i="21"/>
  <c r="AO149" i="21" s="1"/>
  <c r="AZ149" i="21" s="1"/>
  <c r="AN120" i="21"/>
  <c r="AO120" i="21" s="1"/>
  <c r="AZ120" i="21" s="1"/>
  <c r="AN106" i="21"/>
  <c r="AO106" i="21" s="1"/>
  <c r="AZ106" i="21" s="1"/>
  <c r="AN51" i="21"/>
  <c r="AO51" i="21" s="1"/>
  <c r="AZ51" i="21" s="1"/>
  <c r="AN179" i="21"/>
  <c r="AO179" i="21" s="1"/>
  <c r="AZ179" i="21" s="1"/>
  <c r="AN191" i="21"/>
  <c r="AO191" i="21" s="1"/>
  <c r="AZ191" i="21" s="1"/>
  <c r="AN16" i="21"/>
  <c r="AO16" i="21" s="1"/>
  <c r="AZ16" i="21" s="1"/>
  <c r="AN153" i="21"/>
  <c r="AO153" i="21" s="1"/>
  <c r="AZ153" i="21" s="1"/>
  <c r="AN128" i="21"/>
  <c r="AO128" i="21" s="1"/>
  <c r="AZ128" i="21" s="1"/>
  <c r="AN110" i="21"/>
  <c r="AO110" i="21" s="1"/>
  <c r="AZ110" i="21" s="1"/>
  <c r="AN87" i="21"/>
  <c r="AO87" i="21" s="1"/>
  <c r="AZ87" i="21" s="1"/>
  <c r="AN164" i="21"/>
  <c r="AO164" i="21" s="1"/>
  <c r="AZ164" i="21" s="1"/>
  <c r="AN125" i="21"/>
  <c r="AO125" i="21" s="1"/>
  <c r="AZ125" i="21" s="1"/>
  <c r="AN80" i="21"/>
  <c r="AO80" i="21" s="1"/>
  <c r="AZ80" i="21" s="1"/>
  <c r="AN82" i="21"/>
  <c r="AO82" i="21" s="1"/>
  <c r="AZ82" i="21" s="1"/>
  <c r="AN210" i="21"/>
  <c r="AO210" i="21" s="1"/>
  <c r="AZ210" i="21" s="1"/>
  <c r="AN155" i="21"/>
  <c r="AO155" i="21" s="1"/>
  <c r="AZ155" i="21" s="1"/>
  <c r="AN151" i="21"/>
  <c r="AO151" i="21" s="1"/>
  <c r="AZ151" i="21" s="1"/>
  <c r="AN172" i="21"/>
  <c r="AO172" i="21" s="1"/>
  <c r="AZ172" i="21" s="1"/>
  <c r="AN129" i="21"/>
  <c r="AO129" i="21" s="1"/>
  <c r="AZ129" i="21" s="1"/>
  <c r="AN84" i="21"/>
  <c r="AO84" i="21" s="1"/>
  <c r="AZ84" i="21" s="1"/>
  <c r="AN86" i="21"/>
  <c r="AO86" i="21" s="1"/>
  <c r="AZ86" i="21" s="1"/>
  <c r="AN42" i="21"/>
  <c r="AO42" i="21" s="1"/>
  <c r="AZ42" i="21" s="1"/>
  <c r="AN58" i="21"/>
  <c r="AO58" i="21" s="1"/>
  <c r="AZ58" i="21" s="1"/>
  <c r="AN186" i="21"/>
  <c r="AO186" i="21" s="1"/>
  <c r="AZ186" i="21" s="1"/>
  <c r="AN131" i="21"/>
  <c r="AO131" i="21" s="1"/>
  <c r="AZ131" i="21" s="1"/>
  <c r="AN111" i="21"/>
  <c r="AO111" i="21" s="1"/>
  <c r="AZ111" i="21" s="1"/>
  <c r="AN124" i="21"/>
  <c r="AO124" i="21" s="1"/>
  <c r="AZ124" i="21" s="1"/>
  <c r="AN105" i="21"/>
  <c r="AO105" i="21" s="1"/>
  <c r="AZ105" i="21" s="1"/>
  <c r="AN39" i="21"/>
  <c r="AO39" i="21" s="1"/>
  <c r="AZ39" i="21" s="1"/>
  <c r="AN62" i="21"/>
  <c r="AO62" i="21" s="1"/>
  <c r="AZ62" i="21" s="1"/>
  <c r="AN190" i="21"/>
  <c r="AO190" i="21" s="1"/>
  <c r="AZ190" i="21" s="1"/>
  <c r="AN47" i="21"/>
  <c r="AO47" i="21" s="1"/>
  <c r="AZ47" i="21" s="1"/>
  <c r="AN36" i="21"/>
  <c r="AO36" i="21" s="1"/>
  <c r="AZ36" i="21" s="1"/>
  <c r="AN173" i="21"/>
  <c r="AO173" i="21" s="1"/>
  <c r="AZ173" i="21" s="1"/>
  <c r="AN168" i="21"/>
  <c r="AO168" i="21" s="1"/>
  <c r="AZ168" i="21" s="1"/>
  <c r="AN130" i="21"/>
  <c r="AO130" i="21" s="1"/>
  <c r="AZ130" i="21" s="1"/>
  <c r="AN75" i="21"/>
  <c r="AO75" i="21" s="1"/>
  <c r="AZ75" i="21" s="1"/>
  <c r="AN203" i="21"/>
  <c r="AO203" i="21" s="1"/>
  <c r="AZ203" i="21" s="1"/>
  <c r="AN30" i="21"/>
  <c r="AO30" i="21" s="1"/>
  <c r="AZ30" i="21" s="1"/>
  <c r="AN40" i="21"/>
  <c r="AO40" i="21" s="1"/>
  <c r="AZ40" i="21" s="1"/>
  <c r="AN177" i="21"/>
  <c r="AO177" i="21" s="1"/>
  <c r="AZ177" i="21" s="1"/>
  <c r="AN176" i="21"/>
  <c r="AO176" i="21" s="1"/>
  <c r="AZ176" i="21" s="1"/>
  <c r="AN134" i="21"/>
  <c r="AO134" i="21" s="1"/>
  <c r="AZ134" i="21" s="1"/>
  <c r="AN143" i="21"/>
  <c r="AO143" i="21" s="1"/>
  <c r="AZ143" i="21" s="1"/>
  <c r="AN116" i="21"/>
  <c r="AO116" i="21" s="1"/>
  <c r="AZ116" i="21" s="1"/>
  <c r="AN101" i="21"/>
  <c r="AO101" i="21" s="1"/>
  <c r="AZ101" i="21" s="1"/>
  <c r="AN31" i="21"/>
  <c r="AO31" i="21" s="1"/>
  <c r="AZ31" i="21" s="1"/>
  <c r="AN11" i="21"/>
  <c r="AO11" i="21" s="1"/>
  <c r="AN53" i="21"/>
  <c r="AO53" i="21" s="1"/>
  <c r="AZ53" i="21" s="1"/>
  <c r="AN181" i="21"/>
  <c r="AO181" i="21" s="1"/>
  <c r="AZ181" i="21" s="1"/>
  <c r="AN184" i="21"/>
  <c r="AO184" i="21" s="1"/>
  <c r="AZ184" i="21" s="1"/>
  <c r="AN138" i="21"/>
  <c r="AO138" i="21" s="1"/>
  <c r="AZ138" i="21" s="1"/>
  <c r="AN83" i="21"/>
  <c r="AO83" i="21" s="1"/>
  <c r="AZ83" i="21" s="1"/>
  <c r="AN211" i="21"/>
  <c r="AO211" i="21" s="1"/>
  <c r="AZ211" i="21" s="1"/>
  <c r="AN19" i="21"/>
  <c r="AO19" i="21" s="1"/>
  <c r="AZ19" i="21" s="1"/>
  <c r="AN57" i="21"/>
  <c r="AO57" i="21" s="1"/>
  <c r="AZ57" i="21" s="1"/>
  <c r="AN185" i="21"/>
  <c r="AO185" i="21" s="1"/>
  <c r="AZ185" i="21" s="1"/>
  <c r="AN192" i="21"/>
  <c r="AO192" i="21" s="1"/>
  <c r="AZ192" i="21" s="1"/>
  <c r="AN142" i="21"/>
  <c r="AO142" i="21" s="1"/>
  <c r="AZ142" i="21" s="1"/>
  <c r="AN159" i="21"/>
  <c r="AO159" i="21" s="1"/>
  <c r="AZ159" i="21" s="1"/>
  <c r="AN20" i="21"/>
  <c r="AO20" i="21" s="1"/>
  <c r="AZ20" i="21" s="1"/>
  <c r="AN157" i="21"/>
  <c r="AO157" i="21" s="1"/>
  <c r="AZ157" i="21" s="1"/>
  <c r="AN136" i="21"/>
  <c r="AO136" i="21" s="1"/>
  <c r="AZ136" i="21" s="1"/>
  <c r="AN114" i="21"/>
  <c r="AO114" i="21" s="1"/>
  <c r="AZ114" i="21" s="1"/>
  <c r="AN59" i="21"/>
  <c r="AO59" i="21" s="1"/>
  <c r="AZ59" i="21" s="1"/>
  <c r="AN187" i="21"/>
  <c r="AO187" i="21" s="1"/>
  <c r="AZ187" i="21" s="1"/>
  <c r="AN207" i="21"/>
  <c r="AO207" i="21" s="1"/>
  <c r="AZ207" i="21" s="1"/>
  <c r="AN24" i="21"/>
  <c r="AO24" i="21" s="1"/>
  <c r="AZ24" i="21" s="1"/>
  <c r="AN161" i="21"/>
  <c r="AO161" i="21" s="1"/>
  <c r="AZ161" i="21" s="1"/>
  <c r="AN144" i="21"/>
  <c r="AO144" i="21" s="1"/>
  <c r="AZ144" i="21" s="1"/>
  <c r="AN118" i="21"/>
  <c r="AO118" i="21" s="1"/>
  <c r="AZ118" i="21" s="1"/>
  <c r="AN103" i="21"/>
  <c r="AO103" i="21" s="1"/>
  <c r="AZ103" i="21" s="1"/>
  <c r="AN90" i="21"/>
  <c r="AO90" i="21" s="1"/>
  <c r="AZ90" i="21" s="1"/>
  <c r="AN38" i="21"/>
  <c r="AO38" i="21" s="1"/>
  <c r="AZ38" i="21" s="1"/>
  <c r="AN163" i="21"/>
  <c r="AO163" i="21" s="1"/>
  <c r="AZ163" i="21" s="1"/>
  <c r="AN167" i="21"/>
  <c r="AO167" i="21" s="1"/>
  <c r="AZ167" i="21" s="1"/>
  <c r="AN188" i="21"/>
  <c r="AO188" i="21" s="1"/>
  <c r="AZ188" i="21" s="1"/>
  <c r="AN137" i="21"/>
  <c r="AO137" i="21" s="1"/>
  <c r="AZ137" i="21" s="1"/>
  <c r="AN96" i="21"/>
  <c r="AO96" i="21" s="1"/>
  <c r="AZ96" i="21" s="1"/>
  <c r="AN94" i="21"/>
  <c r="AO94" i="21" s="1"/>
  <c r="AZ94" i="21" s="1"/>
  <c r="AN55" i="21"/>
  <c r="AO55" i="21" s="1"/>
  <c r="AZ55" i="21" s="1"/>
  <c r="AN56" i="21"/>
  <c r="AO56" i="21" s="1"/>
  <c r="AZ56" i="21" s="1"/>
  <c r="AN77" i="21"/>
  <c r="AO77" i="21" s="1"/>
  <c r="AZ77" i="21" s="1"/>
  <c r="AN205" i="21"/>
  <c r="AO205" i="21" s="1"/>
  <c r="AZ205" i="21" s="1"/>
  <c r="AN25" i="21"/>
  <c r="AO25" i="21" s="1"/>
  <c r="AZ25" i="21" s="1"/>
  <c r="AN162" i="21"/>
  <c r="AO162" i="21" s="1"/>
  <c r="AZ162" i="21" s="1"/>
  <c r="AN107" i="21"/>
  <c r="AO107" i="21" s="1"/>
  <c r="AZ107" i="21" s="1"/>
  <c r="AN63" i="21"/>
  <c r="AO63" i="21" s="1"/>
  <c r="AZ63" i="21" s="1"/>
  <c r="AN64" i="21"/>
  <c r="AO64" i="21" s="1"/>
  <c r="AZ64" i="21" s="1"/>
  <c r="AN81" i="21"/>
  <c r="AO81" i="21" s="1"/>
  <c r="AZ81" i="21" s="1"/>
  <c r="AN209" i="21"/>
  <c r="AO209" i="21" s="1"/>
  <c r="AZ209" i="21" s="1"/>
  <c r="AN29" i="21"/>
  <c r="AO29" i="21" s="1"/>
  <c r="AZ29" i="21" s="1"/>
  <c r="AN166" i="21"/>
  <c r="AO166" i="21" s="1"/>
  <c r="AZ166" i="21" s="1"/>
  <c r="AN215" i="21"/>
  <c r="AO215" i="21" s="1"/>
  <c r="AZ215" i="21" s="1"/>
  <c r="AN180" i="21"/>
  <c r="AO180" i="21" s="1"/>
  <c r="AZ180" i="21" s="1"/>
  <c r="AN133" i="21"/>
  <c r="AO133" i="21" s="1"/>
  <c r="AZ133" i="21" s="1"/>
  <c r="AN92" i="21"/>
  <c r="AO92" i="21" s="1"/>
  <c r="AZ92" i="21" s="1"/>
  <c r="AN72" i="21"/>
  <c r="AO72" i="21" s="1"/>
  <c r="AZ72" i="21" s="1"/>
  <c r="AN85" i="21"/>
  <c r="AO85" i="21" s="1"/>
  <c r="AZ85" i="21" s="1"/>
  <c r="AN213" i="21"/>
  <c r="AO213" i="21" s="1"/>
  <c r="AZ213" i="21" s="1"/>
  <c r="AN33" i="21"/>
  <c r="AO33" i="21" s="1"/>
  <c r="AZ33" i="21" s="1"/>
  <c r="AN170" i="21"/>
  <c r="AO170" i="21" s="1"/>
  <c r="AZ170" i="21" s="1"/>
  <c r="AN115" i="21"/>
  <c r="AO115" i="21" s="1"/>
  <c r="AZ115" i="21" s="1"/>
  <c r="AN79" i="21"/>
  <c r="AO79" i="21" s="1"/>
  <c r="AZ79" i="21" s="1"/>
  <c r="AN88" i="21"/>
  <c r="AO88" i="21" s="1"/>
  <c r="AZ88" i="21" s="1"/>
  <c r="AN89" i="21"/>
  <c r="AO89" i="21" s="1"/>
  <c r="AZ89" i="21" s="1"/>
  <c r="AN34" i="21"/>
  <c r="AO34" i="21" s="1"/>
  <c r="AZ34" i="21" s="1"/>
  <c r="AN37" i="21"/>
  <c r="AO37" i="21" s="1"/>
  <c r="AZ37" i="21" s="1"/>
  <c r="AN174" i="21"/>
  <c r="AO174" i="21" s="1"/>
  <c r="AZ174" i="21" s="1"/>
  <c r="AN27" i="21"/>
  <c r="AO27" i="21" s="1"/>
  <c r="AZ27" i="21" s="1"/>
  <c r="AN61" i="21"/>
  <c r="AO61" i="21" s="1"/>
  <c r="AZ61" i="21" s="1"/>
  <c r="AN189" i="21"/>
  <c r="AO189" i="21" s="1"/>
  <c r="AZ189" i="21" s="1"/>
  <c r="AN200" i="21"/>
  <c r="AO200" i="21" s="1"/>
  <c r="AZ200" i="21" s="1"/>
  <c r="AN146" i="21"/>
  <c r="AO146" i="21" s="1"/>
  <c r="AZ146" i="21" s="1"/>
  <c r="AN91" i="21"/>
  <c r="AO91" i="21" s="1"/>
  <c r="AZ91" i="21" s="1"/>
  <c r="AN206" i="21"/>
  <c r="AO206" i="21" s="1"/>
  <c r="AZ206" i="21" s="1"/>
  <c r="AN35" i="21"/>
  <c r="AO35" i="21" s="1"/>
  <c r="AZ35" i="21" s="1"/>
  <c r="AN65" i="21"/>
  <c r="AO65" i="21" s="1"/>
  <c r="AZ65" i="21" s="1"/>
  <c r="AN193" i="21"/>
  <c r="AO193" i="21" s="1"/>
  <c r="AZ193" i="21" s="1"/>
  <c r="AN212" i="21"/>
  <c r="AO212" i="21" s="1"/>
  <c r="AZ212" i="21" s="1"/>
  <c r="AN150" i="21"/>
  <c r="AO150" i="21" s="1"/>
  <c r="AZ150" i="21" s="1"/>
  <c r="AN183" i="21"/>
  <c r="AO183" i="21" s="1"/>
  <c r="AZ183" i="21" s="1"/>
  <c r="AN122" i="21"/>
  <c r="AO122" i="21" s="1"/>
  <c r="AZ122" i="21" s="1"/>
  <c r="AN67" i="21"/>
  <c r="AO67" i="21" s="1"/>
  <c r="AZ67" i="21" s="1"/>
  <c r="AN195" i="21"/>
  <c r="AO195" i="21" s="1"/>
  <c r="AZ195" i="21" s="1"/>
  <c r="AN44" i="21"/>
  <c r="AO44" i="21" s="1"/>
  <c r="AZ44" i="21" s="1"/>
  <c r="AN32" i="21"/>
  <c r="AO32" i="21" s="1"/>
  <c r="AZ32" i="21" s="1"/>
  <c r="AN169" i="21"/>
  <c r="AO169" i="21" s="1"/>
  <c r="AZ169" i="21" s="1"/>
  <c r="AN160" i="21"/>
  <c r="AO160" i="21" s="1"/>
  <c r="AZ160" i="21" s="1"/>
  <c r="AN126" i="21"/>
  <c r="AO126" i="21" s="1"/>
  <c r="AZ126" i="21" s="1"/>
  <c r="AN127" i="21"/>
  <c r="AO127" i="21" s="1"/>
  <c r="AZ127" i="21" s="1"/>
  <c r="AN132" i="21"/>
  <c r="AO132" i="21" s="1"/>
  <c r="AZ132" i="21" s="1"/>
  <c r="AN109" i="21"/>
  <c r="AO109" i="21" s="1"/>
  <c r="AZ109" i="21" s="1"/>
  <c r="AN46" i="21"/>
  <c r="AO46" i="21" s="1"/>
  <c r="AZ46" i="21" s="1"/>
  <c r="AN66" i="21"/>
  <c r="AO66" i="21" s="1"/>
  <c r="AZ66" i="21" s="1"/>
  <c r="AN194" i="21"/>
  <c r="AO194" i="21" s="1"/>
  <c r="AZ194" i="21" s="1"/>
  <c r="AN139" i="21"/>
  <c r="AO139" i="21" s="1"/>
  <c r="AZ139" i="21" s="1"/>
  <c r="AN119" i="21"/>
  <c r="AO119" i="21" s="1"/>
  <c r="AZ119" i="21" s="1"/>
  <c r="AN140" i="21"/>
  <c r="AO140" i="21" s="1"/>
  <c r="AZ140" i="21" s="1"/>
  <c r="AN113" i="21"/>
  <c r="AO113" i="21" s="1"/>
  <c r="AZ113" i="21" s="1"/>
  <c r="AN52" i="21"/>
  <c r="AO52" i="21" s="1"/>
  <c r="AZ52" i="21" s="1"/>
  <c r="AN70" i="21"/>
  <c r="AO70" i="21" s="1"/>
  <c r="AZ70" i="21" s="1"/>
  <c r="AN198" i="21"/>
  <c r="AO198" i="21" s="1"/>
  <c r="AZ198" i="21" s="1"/>
  <c r="AN13" i="21"/>
  <c r="AO13" i="21" s="1"/>
  <c r="AZ13" i="21" s="1"/>
  <c r="AN14" i="21"/>
  <c r="AO14" i="21" s="1"/>
  <c r="AZ14" i="21" s="1"/>
  <c r="AN76" i="21"/>
  <c r="AO76" i="21" s="1"/>
  <c r="AZ76" i="21" s="1"/>
  <c r="AE78" i="21"/>
  <c r="V78" i="21" s="1"/>
  <c r="Y78" i="21" s="1"/>
  <c r="AE86" i="21"/>
  <c r="V86" i="21" s="1"/>
  <c r="W86" i="21" s="1"/>
  <c r="AE158" i="21"/>
  <c r="V158" i="21" s="1"/>
  <c r="Y158" i="21" s="1"/>
  <c r="AE35" i="21"/>
  <c r="V35" i="21" s="1"/>
  <c r="Y35" i="21" s="1"/>
  <c r="AE82" i="21"/>
  <c r="V82" i="21" s="1"/>
  <c r="Y82" i="21" s="1"/>
  <c r="AE97" i="21"/>
  <c r="V97" i="21" s="1"/>
  <c r="W97" i="21" s="1"/>
  <c r="AE136" i="21"/>
  <c r="V136" i="21" s="1"/>
  <c r="Y136" i="21" s="1"/>
  <c r="AE170" i="21"/>
  <c r="V170" i="21" s="1"/>
  <c r="Y22" i="21"/>
  <c r="W22" i="21"/>
  <c r="Y187" i="21"/>
  <c r="W187" i="21"/>
  <c r="Y31" i="21"/>
  <c r="W31" i="21"/>
  <c r="Y71" i="21"/>
  <c r="W71" i="21"/>
  <c r="Y52" i="21"/>
  <c r="W52" i="21"/>
  <c r="Y133" i="21"/>
  <c r="W133" i="21"/>
  <c r="Y179" i="21"/>
  <c r="W179" i="21"/>
  <c r="AT216" i="21"/>
  <c r="T5" i="21" s="1"/>
  <c r="AL216" i="21"/>
  <c r="AM216" i="21"/>
  <c r="AE57" i="21"/>
  <c r="V57" i="21" s="1"/>
  <c r="AE54" i="21"/>
  <c r="V54" i="21" s="1"/>
  <c r="AE27" i="21"/>
  <c r="V27" i="21" s="1"/>
  <c r="AE116" i="21"/>
  <c r="V116" i="21" s="1"/>
  <c r="AE68" i="21"/>
  <c r="V68" i="21" s="1"/>
  <c r="AE60" i="21"/>
  <c r="V60" i="21" s="1"/>
  <c r="AE14" i="21"/>
  <c r="V14" i="21" s="1"/>
  <c r="AE107" i="21"/>
  <c r="V107" i="21" s="1"/>
  <c r="AE19" i="21"/>
  <c r="V19" i="21" s="1"/>
  <c r="AE102" i="21"/>
  <c r="V102" i="21" s="1"/>
  <c r="AE164" i="21"/>
  <c r="V164" i="21" s="1"/>
  <c r="AE11" i="21"/>
  <c r="V11" i="21" s="1"/>
  <c r="AE98" i="21"/>
  <c r="V98" i="21" s="1"/>
  <c r="AE93" i="21"/>
  <c r="V93" i="21" s="1"/>
  <c r="AE123" i="21"/>
  <c r="V123" i="21" s="1"/>
  <c r="AE142" i="21"/>
  <c r="V142" i="21" s="1"/>
  <c r="AE186" i="21"/>
  <c r="V186" i="21" s="1"/>
  <c r="AE171" i="21"/>
  <c r="V171" i="21" s="1"/>
  <c r="AE72" i="21"/>
  <c r="V72" i="21" s="1"/>
  <c r="AE87" i="21"/>
  <c r="V87" i="21" s="1"/>
  <c r="AE135" i="21"/>
  <c r="V135" i="21" s="1"/>
  <c r="AE144" i="21"/>
  <c r="V144" i="21" s="1"/>
  <c r="AE214" i="21"/>
  <c r="V214" i="21" s="1"/>
  <c r="AE32" i="21"/>
  <c r="V32" i="21" s="1"/>
  <c r="AE23" i="21"/>
  <c r="V23" i="21" s="1"/>
  <c r="AE106" i="21"/>
  <c r="V106" i="21" s="1"/>
  <c r="AE101" i="21"/>
  <c r="V101" i="21" s="1"/>
  <c r="AE212" i="21"/>
  <c r="V212" i="21" s="1"/>
  <c r="AE122" i="21"/>
  <c r="V122" i="21" s="1"/>
  <c r="AE90" i="21"/>
  <c r="V90" i="21" s="1"/>
  <c r="AE139" i="21"/>
  <c r="V139" i="21" s="1"/>
  <c r="AE195" i="21"/>
  <c r="V195" i="21" s="1"/>
  <c r="AE207" i="21"/>
  <c r="V207" i="21" s="1"/>
  <c r="AE141" i="21"/>
  <c r="V141" i="21" s="1"/>
  <c r="AE65" i="21"/>
  <c r="V65" i="21" s="1"/>
  <c r="AE79" i="21"/>
  <c r="V79" i="21" s="1"/>
  <c r="AE18" i="21"/>
  <c r="V18" i="21" s="1"/>
  <c r="AE159" i="21"/>
  <c r="V159" i="21" s="1"/>
  <c r="AE38" i="21"/>
  <c r="V38" i="21" s="1"/>
  <c r="AE36" i="21"/>
  <c r="V36" i="21" s="1"/>
  <c r="AE66" i="21"/>
  <c r="V66" i="21" s="1"/>
  <c r="AE178" i="21"/>
  <c r="V178" i="21" s="1"/>
  <c r="AE73" i="21"/>
  <c r="V73" i="21" s="1"/>
  <c r="AE89" i="21"/>
  <c r="V89" i="21" s="1"/>
  <c r="AE128" i="21"/>
  <c r="V128" i="21" s="1"/>
  <c r="AE50" i="21"/>
  <c r="V50" i="21" s="1"/>
  <c r="AE103" i="21"/>
  <c r="V103" i="21" s="1"/>
  <c r="AE44" i="21"/>
  <c r="V44" i="21" s="1"/>
  <c r="AE125" i="21"/>
  <c r="V125" i="21" s="1"/>
  <c r="AE206" i="21"/>
  <c r="V206" i="21" s="1"/>
  <c r="AE85" i="21"/>
  <c r="V85" i="21" s="1"/>
  <c r="AE64" i="21"/>
  <c r="V64" i="21" s="1"/>
  <c r="AE16" i="21"/>
  <c r="V16" i="21" s="1"/>
  <c r="AE58" i="21"/>
  <c r="V58" i="21" s="1"/>
  <c r="AE13" i="21"/>
  <c r="V13" i="21" s="1"/>
  <c r="AE29" i="21"/>
  <c r="V29" i="21" s="1"/>
  <c r="AE108" i="21"/>
  <c r="V108" i="21" s="1"/>
  <c r="AE41" i="21"/>
  <c r="V41" i="21" s="1"/>
  <c r="AE80" i="21"/>
  <c r="V80" i="21" s="1"/>
  <c r="AE69" i="21"/>
  <c r="V69" i="21" s="1"/>
  <c r="AE104" i="21"/>
  <c r="V104" i="21" s="1"/>
  <c r="AE99" i="21"/>
  <c r="V99" i="21" s="1"/>
  <c r="AE12" i="21"/>
  <c r="V12" i="21" s="1"/>
  <c r="AE92" i="21"/>
  <c r="V92" i="21" s="1"/>
  <c r="AE24" i="21"/>
  <c r="V24" i="21" s="1"/>
  <c r="AE161" i="21"/>
  <c r="V161" i="21" s="1"/>
  <c r="AE182" i="21"/>
  <c r="V182" i="21" s="1"/>
  <c r="AE121" i="21"/>
  <c r="V121" i="21" s="1"/>
  <c r="AE204" i="21"/>
  <c r="V204" i="21" s="1"/>
  <c r="AE156" i="21"/>
  <c r="V156" i="21" s="1"/>
  <c r="AE160" i="21"/>
  <c r="V160" i="21" s="1"/>
  <c r="AE146" i="21"/>
  <c r="V146" i="21" s="1"/>
  <c r="AE137" i="21"/>
  <c r="V137" i="21" s="1"/>
  <c r="AE210" i="21"/>
  <c r="V210" i="21" s="1"/>
  <c r="AE91" i="21"/>
  <c r="V91" i="21" s="1"/>
  <c r="AE185" i="21"/>
  <c r="V185" i="21" s="1"/>
  <c r="AE21" i="21"/>
  <c r="V21" i="21" s="1"/>
  <c r="AE127" i="21"/>
  <c r="V127" i="21" s="1"/>
  <c r="AE100" i="21"/>
  <c r="V100" i="21" s="1"/>
  <c r="AE126" i="21"/>
  <c r="V126" i="21" s="1"/>
  <c r="AE194" i="21"/>
  <c r="V194" i="21" s="1"/>
  <c r="AE84" i="21"/>
  <c r="V84" i="21" s="1"/>
  <c r="AE62" i="21"/>
  <c r="V62" i="21" s="1"/>
  <c r="AE49" i="21"/>
  <c r="V49" i="21" s="1"/>
  <c r="AE113" i="21"/>
  <c r="V113" i="21" s="1"/>
  <c r="AE95" i="21"/>
  <c r="V95" i="21" s="1"/>
  <c r="AE47" i="21"/>
  <c r="V47" i="21" s="1"/>
  <c r="AE61" i="21"/>
  <c r="V61" i="21" s="1"/>
  <c r="AE42" i="21"/>
  <c r="V42" i="21" s="1"/>
  <c r="AE96" i="21"/>
  <c r="V96" i="21" s="1"/>
  <c r="AE46" i="21"/>
  <c r="V46" i="21" s="1"/>
  <c r="AE39" i="21"/>
  <c r="V39" i="21" s="1"/>
  <c r="AE70" i="21"/>
  <c r="V70" i="21" s="1"/>
  <c r="AE45" i="21"/>
  <c r="V45" i="21" s="1"/>
  <c r="AE77" i="21"/>
  <c r="V77" i="21" s="1"/>
  <c r="AE56" i="21"/>
  <c r="V56" i="21" s="1"/>
  <c r="AE211" i="21"/>
  <c r="V211" i="21" s="1"/>
  <c r="AE208" i="21"/>
  <c r="V208" i="21" s="1"/>
  <c r="AE119" i="21"/>
  <c r="V119" i="21" s="1"/>
  <c r="AE166" i="21"/>
  <c r="V166" i="21" s="1"/>
  <c r="AE177" i="21"/>
  <c r="V177" i="21" s="1"/>
  <c r="AE184" i="21"/>
  <c r="V184" i="21" s="1"/>
  <c r="AE129" i="21"/>
  <c r="V129" i="21" s="1"/>
  <c r="AE118" i="21"/>
  <c r="V118" i="21" s="1"/>
  <c r="AE174" i="21"/>
  <c r="V174" i="21" s="1"/>
  <c r="AE172" i="21"/>
  <c r="V172" i="21" s="1"/>
  <c r="AE193" i="21"/>
  <c r="V193" i="21" s="1"/>
  <c r="AE34" i="21"/>
  <c r="V34" i="21" s="1"/>
  <c r="AE53" i="21"/>
  <c r="V53" i="21" s="1"/>
  <c r="AE83" i="21"/>
  <c r="V83" i="21" s="1"/>
  <c r="AE132" i="21"/>
  <c r="V132" i="21" s="1"/>
  <c r="AE200" i="21"/>
  <c r="V200" i="21" s="1"/>
  <c r="AE114" i="21"/>
  <c r="V114" i="21" s="1"/>
  <c r="AE163" i="21"/>
  <c r="V163" i="21" s="1"/>
  <c r="AE196" i="21"/>
  <c r="V196" i="21" s="1"/>
  <c r="AE199" i="21"/>
  <c r="V199" i="21" s="1"/>
  <c r="AE124" i="21"/>
  <c r="V124" i="21" s="1"/>
  <c r="AE110" i="21"/>
  <c r="V110" i="21" s="1"/>
  <c r="AE51" i="21"/>
  <c r="V51" i="21" s="1"/>
  <c r="AE48" i="21"/>
  <c r="V48" i="21" s="1"/>
  <c r="AE88" i="21"/>
  <c r="V88" i="21" s="1"/>
  <c r="AE43" i="21"/>
  <c r="V43" i="21" s="1"/>
  <c r="AE59" i="21"/>
  <c r="V59" i="21" s="1"/>
  <c r="AE40" i="21"/>
  <c r="V40" i="21" s="1"/>
  <c r="AE74" i="21"/>
  <c r="V74" i="21" s="1"/>
  <c r="AE94" i="21"/>
  <c r="V94" i="21" s="1"/>
  <c r="AE111" i="21"/>
  <c r="V111" i="21" s="1"/>
  <c r="AE55" i="21"/>
  <c r="V55" i="21" s="1"/>
  <c r="AE26" i="21"/>
  <c r="V26" i="21" s="1"/>
  <c r="AE75" i="21"/>
  <c r="V75" i="21" s="1"/>
  <c r="AE25" i="21"/>
  <c r="V25" i="21" s="1"/>
  <c r="AE105" i="21"/>
  <c r="V105" i="21" s="1"/>
  <c r="AE203" i="21"/>
  <c r="V203" i="21" s="1"/>
  <c r="AE150" i="21"/>
  <c r="V150" i="21" s="1"/>
  <c r="AE162" i="21"/>
  <c r="V162" i="21" s="1"/>
  <c r="AE151" i="21"/>
  <c r="V151" i="21" s="1"/>
  <c r="AE189" i="21"/>
  <c r="V189" i="21" s="1"/>
  <c r="AE131" i="21"/>
  <c r="V131" i="21" s="1"/>
  <c r="AE192" i="21"/>
  <c r="V192" i="21" s="1"/>
  <c r="AE181" i="21"/>
  <c r="V181" i="21" s="1"/>
  <c r="AE209" i="21"/>
  <c r="V209" i="21" s="1"/>
  <c r="AE202" i="21"/>
  <c r="V202" i="21" s="1"/>
  <c r="AE165" i="21"/>
  <c r="V165" i="21" s="1"/>
  <c r="AE183" i="21"/>
  <c r="V183" i="21" s="1"/>
  <c r="AE112" i="21"/>
  <c r="V112" i="21" s="1"/>
  <c r="AE205" i="21"/>
  <c r="V205" i="21" s="1"/>
  <c r="AE115" i="21"/>
  <c r="V115" i="21" s="1"/>
  <c r="AE81" i="21"/>
  <c r="V81" i="21" s="1"/>
  <c r="AE28" i="21"/>
  <c r="V28" i="21" s="1"/>
  <c r="AE109" i="21"/>
  <c r="V109" i="21" s="1"/>
  <c r="AE175" i="21"/>
  <c r="V175" i="21" s="1"/>
  <c r="AE154" i="21"/>
  <c r="V154" i="21" s="1"/>
  <c r="AE76" i="21"/>
  <c r="V76" i="21" s="1"/>
  <c r="AE190" i="21"/>
  <c r="V190" i="21" s="1"/>
  <c r="AE17" i="21"/>
  <c r="V17" i="21" s="1"/>
  <c r="AE20" i="21"/>
  <c r="V20" i="21" s="1"/>
  <c r="AE15" i="21"/>
  <c r="V15" i="21" s="1"/>
  <c r="AE197" i="21"/>
  <c r="V197" i="21" s="1"/>
  <c r="AE33" i="21"/>
  <c r="V33" i="21" s="1"/>
  <c r="AE130" i="21"/>
  <c r="V130" i="21" s="1"/>
  <c r="AE180" i="21"/>
  <c r="V180" i="21" s="1"/>
  <c r="AE148" i="21"/>
  <c r="V148" i="21" s="1"/>
  <c r="AE173" i="21"/>
  <c r="V173" i="21" s="1"/>
  <c r="AE63" i="21"/>
  <c r="V63" i="21" s="1"/>
  <c r="AE155" i="21"/>
  <c r="V155" i="21" s="1"/>
  <c r="AE176" i="21"/>
  <c r="V176" i="21" s="1"/>
  <c r="AE153" i="21"/>
  <c r="V153" i="21" s="1"/>
  <c r="AE188" i="21"/>
  <c r="V188" i="21" s="1"/>
  <c r="AE134" i="21"/>
  <c r="V134" i="21" s="1"/>
  <c r="AE147" i="21"/>
  <c r="V147" i="21" s="1"/>
  <c r="AE191" i="21"/>
  <c r="V191" i="21" s="1"/>
  <c r="AE157" i="21"/>
  <c r="V157" i="21" s="1"/>
  <c r="AE37" i="21"/>
  <c r="V37" i="21" s="1"/>
  <c r="AE143" i="21"/>
  <c r="V143" i="21" s="1"/>
  <c r="AE215" i="21"/>
  <c r="V215" i="21" s="1"/>
  <c r="AE30" i="21"/>
  <c r="V30" i="21" s="1"/>
  <c r="AE168" i="21"/>
  <c r="V168" i="21" s="1"/>
  <c r="AE140" i="21"/>
  <c r="V140" i="21" s="1"/>
  <c r="AE120" i="21"/>
  <c r="V120" i="21" s="1"/>
  <c r="AE213" i="21"/>
  <c r="V213" i="21" s="1"/>
  <c r="AE117" i="21"/>
  <c r="V117" i="21" s="1"/>
  <c r="AE198" i="21"/>
  <c r="V198" i="21" s="1"/>
  <c r="AE67" i="21"/>
  <c r="V67" i="21" s="1"/>
  <c r="AE152" i="21"/>
  <c r="V152" i="21" s="1"/>
  <c r="AE149" i="21"/>
  <c r="V149" i="21" s="1"/>
  <c r="AE169" i="21"/>
  <c r="V169" i="21" s="1"/>
  <c r="AE145" i="21"/>
  <c r="V145" i="21" s="1"/>
  <c r="AE167" i="21"/>
  <c r="V167" i="21" s="1"/>
  <c r="AE138" i="21"/>
  <c r="V138" i="21" s="1"/>
  <c r="AE201" i="21"/>
  <c r="V201" i="21" s="1"/>
  <c r="AZ11" i="21" l="1"/>
  <c r="AZ216" i="21" s="1"/>
  <c r="AO216" i="21"/>
  <c r="AU35" i="21"/>
  <c r="Z35" i="21"/>
  <c r="AU133" i="21"/>
  <c r="Z133" i="21"/>
  <c r="AU71" i="21"/>
  <c r="Z71" i="21"/>
  <c r="AU187" i="21"/>
  <c r="Z187" i="21"/>
  <c r="AU136" i="21"/>
  <c r="Z136" i="21"/>
  <c r="AU158" i="21"/>
  <c r="Z158" i="21"/>
  <c r="AU179" i="21"/>
  <c r="Z179" i="21"/>
  <c r="AU52" i="21"/>
  <c r="Z52" i="21"/>
  <c r="AU31" i="21"/>
  <c r="Z31" i="21"/>
  <c r="Z22" i="21"/>
  <c r="AU22" i="21"/>
  <c r="Z82" i="21"/>
  <c r="AU82" i="21"/>
  <c r="AU78" i="21"/>
  <c r="Z78" i="21"/>
  <c r="Y86" i="21"/>
  <c r="W158" i="21"/>
  <c r="W78" i="21"/>
  <c r="Y97" i="21"/>
  <c r="W82" i="21"/>
  <c r="W35" i="21"/>
  <c r="W136" i="21"/>
  <c r="T7" i="21"/>
  <c r="T6" i="21" s="1"/>
  <c r="Y152" i="21"/>
  <c r="W152" i="21"/>
  <c r="Y157" i="21"/>
  <c r="W157" i="21"/>
  <c r="Y20" i="21"/>
  <c r="W20" i="21"/>
  <c r="Y181" i="21"/>
  <c r="W181" i="21"/>
  <c r="Y55" i="21"/>
  <c r="W55" i="21"/>
  <c r="Y199" i="21"/>
  <c r="W199" i="21"/>
  <c r="Y118" i="21"/>
  <c r="W118" i="21"/>
  <c r="Y39" i="21"/>
  <c r="W39" i="21"/>
  <c r="Y61" i="21"/>
  <c r="W61" i="21"/>
  <c r="Y49" i="21"/>
  <c r="W49" i="21"/>
  <c r="Y126" i="21"/>
  <c r="W126" i="21"/>
  <c r="Y146" i="21"/>
  <c r="W146" i="21"/>
  <c r="Y121" i="21"/>
  <c r="W121" i="21"/>
  <c r="Y69" i="21"/>
  <c r="W69" i="21"/>
  <c r="Y29" i="21"/>
  <c r="W29" i="21"/>
  <c r="Y64" i="21"/>
  <c r="W64" i="21"/>
  <c r="Y44" i="21"/>
  <c r="W44" i="21"/>
  <c r="Y89" i="21"/>
  <c r="W89" i="21"/>
  <c r="Y36" i="21"/>
  <c r="W36" i="21"/>
  <c r="Y79" i="21"/>
  <c r="W79" i="21"/>
  <c r="Y195" i="21"/>
  <c r="W195" i="21"/>
  <c r="Y212" i="21"/>
  <c r="W212" i="21"/>
  <c r="Y32" i="21"/>
  <c r="W32" i="21"/>
  <c r="Y87" i="21"/>
  <c r="W87" i="21"/>
  <c r="Y142" i="21"/>
  <c r="W142" i="21"/>
  <c r="Y11" i="21"/>
  <c r="W11" i="21"/>
  <c r="Y107" i="21"/>
  <c r="W107" i="21"/>
  <c r="Y116" i="21"/>
  <c r="W116" i="21"/>
  <c r="Y145" i="21"/>
  <c r="W145" i="21"/>
  <c r="Y67" i="21"/>
  <c r="W67" i="21"/>
  <c r="Y120" i="21"/>
  <c r="W120" i="21"/>
  <c r="Y215" i="21"/>
  <c r="W215" i="21"/>
  <c r="Y191" i="21"/>
  <c r="W191" i="21"/>
  <c r="Y153" i="21"/>
  <c r="W153" i="21"/>
  <c r="Y173" i="21"/>
  <c r="W173" i="21"/>
  <c r="Y33" i="21"/>
  <c r="W33" i="21"/>
  <c r="Y17" i="21"/>
  <c r="W17" i="21"/>
  <c r="Y175" i="21"/>
  <c r="W175" i="21"/>
  <c r="Y115" i="21"/>
  <c r="W115" i="21"/>
  <c r="Y165" i="21"/>
  <c r="W165" i="21"/>
  <c r="Y192" i="21"/>
  <c r="W192" i="21"/>
  <c r="Y162" i="21"/>
  <c r="W162" i="21"/>
  <c r="Y25" i="21"/>
  <c r="W25" i="21"/>
  <c r="Y111" i="21"/>
  <c r="W111" i="21"/>
  <c r="Y59" i="21"/>
  <c r="W59" i="21"/>
  <c r="Y51" i="21"/>
  <c r="W51" i="21"/>
  <c r="Y196" i="21"/>
  <c r="W196" i="21"/>
  <c r="Y132" i="21"/>
  <c r="W132" i="21"/>
  <c r="Y193" i="21"/>
  <c r="W193" i="21"/>
  <c r="Y129" i="21"/>
  <c r="W129" i="21"/>
  <c r="Y119" i="21"/>
  <c r="W119" i="21"/>
  <c r="Y77" i="21"/>
  <c r="W77" i="21"/>
  <c r="Y46" i="21"/>
  <c r="W46" i="21"/>
  <c r="Y47" i="21"/>
  <c r="W47" i="21"/>
  <c r="Y62" i="21"/>
  <c r="W62" i="21"/>
  <c r="Y100" i="21"/>
  <c r="W100" i="21"/>
  <c r="Y91" i="21"/>
  <c r="W91" i="21"/>
  <c r="Y160" i="21"/>
  <c r="W160" i="21"/>
  <c r="Y182" i="21"/>
  <c r="W182" i="21"/>
  <c r="Y12" i="21"/>
  <c r="W12" i="21"/>
  <c r="Y80" i="21"/>
  <c r="W80" i="21"/>
  <c r="Y13" i="21"/>
  <c r="W13" i="21"/>
  <c r="Y85" i="21"/>
  <c r="W85" i="21"/>
  <c r="Y103" i="21"/>
  <c r="W103" i="21"/>
  <c r="Y73" i="21"/>
  <c r="W73" i="21"/>
  <c r="Y38" i="21"/>
  <c r="W38" i="21"/>
  <c r="Y65" i="21"/>
  <c r="W65" i="21"/>
  <c r="Y139" i="21"/>
  <c r="W139" i="21"/>
  <c r="Y101" i="21"/>
  <c r="W101" i="21"/>
  <c r="Y214" i="21"/>
  <c r="W214" i="21"/>
  <c r="Y72" i="21"/>
  <c r="W72" i="21"/>
  <c r="Y123" i="21"/>
  <c r="W123" i="21"/>
  <c r="Y164" i="21"/>
  <c r="W164" i="21"/>
  <c r="Y14" i="21"/>
  <c r="W14" i="21"/>
  <c r="Y27" i="21"/>
  <c r="W27" i="21"/>
  <c r="Y170" i="21"/>
  <c r="W170" i="21"/>
  <c r="Y167" i="21"/>
  <c r="W167" i="21"/>
  <c r="Y30" i="21"/>
  <c r="W30" i="21"/>
  <c r="Y63" i="21"/>
  <c r="W63" i="21"/>
  <c r="Y154" i="21"/>
  <c r="W154" i="21"/>
  <c r="Y183" i="21"/>
  <c r="W183" i="21"/>
  <c r="Y105" i="21"/>
  <c r="W105" i="21"/>
  <c r="Y48" i="21"/>
  <c r="W48" i="21"/>
  <c r="Y34" i="21"/>
  <c r="W34" i="21"/>
  <c r="Y166" i="21"/>
  <c r="W166" i="21"/>
  <c r="Y185" i="21"/>
  <c r="W185" i="21"/>
  <c r="Y169" i="21"/>
  <c r="W169" i="21"/>
  <c r="Y140" i="21"/>
  <c r="W140" i="21"/>
  <c r="Y143" i="21"/>
  <c r="W143" i="21"/>
  <c r="Y176" i="21"/>
  <c r="W176" i="21"/>
  <c r="Y148" i="21"/>
  <c r="W148" i="21"/>
  <c r="Y197" i="21"/>
  <c r="W197" i="21"/>
  <c r="Y190" i="21"/>
  <c r="W190" i="21"/>
  <c r="Y109" i="21"/>
  <c r="W109" i="21"/>
  <c r="Y205" i="21"/>
  <c r="W205" i="21"/>
  <c r="Y202" i="21"/>
  <c r="W202" i="21"/>
  <c r="Y131" i="21"/>
  <c r="W131" i="21"/>
  <c r="Y150" i="21"/>
  <c r="W150" i="21"/>
  <c r="Y75" i="21"/>
  <c r="W75" i="21"/>
  <c r="Y94" i="21"/>
  <c r="W94" i="21"/>
  <c r="Y43" i="21"/>
  <c r="W43" i="21"/>
  <c r="Y110" i="21"/>
  <c r="W110" i="21"/>
  <c r="Y163" i="21"/>
  <c r="W163" i="21"/>
  <c r="Y83" i="21"/>
  <c r="W83" i="21"/>
  <c r="Y172" i="21"/>
  <c r="W172" i="21"/>
  <c r="Y184" i="21"/>
  <c r="W184" i="21"/>
  <c r="Y208" i="21"/>
  <c r="W208" i="21"/>
  <c r="Y45" i="21"/>
  <c r="W45" i="21"/>
  <c r="Y96" i="21"/>
  <c r="W96" i="21"/>
  <c r="Y95" i="21"/>
  <c r="W95" i="21"/>
  <c r="Y84" i="21"/>
  <c r="W84" i="21"/>
  <c r="Y127" i="21"/>
  <c r="W127" i="21"/>
  <c r="Y210" i="21"/>
  <c r="W210" i="21"/>
  <c r="Y156" i="21"/>
  <c r="W156" i="21"/>
  <c r="Y161" i="21"/>
  <c r="W161" i="21"/>
  <c r="Y99" i="21"/>
  <c r="W99" i="21"/>
  <c r="Y41" i="21"/>
  <c r="W41" i="21"/>
  <c r="Y58" i="21"/>
  <c r="W58" i="21"/>
  <c r="Y206" i="21"/>
  <c r="W206" i="21"/>
  <c r="Y50" i="21"/>
  <c r="W50" i="21"/>
  <c r="Y178" i="21"/>
  <c r="W178" i="21"/>
  <c r="Y159" i="21"/>
  <c r="W159" i="21"/>
  <c r="Y141" i="21"/>
  <c r="W141" i="21"/>
  <c r="Y90" i="21"/>
  <c r="W90" i="21"/>
  <c r="Y106" i="21"/>
  <c r="W106" i="21"/>
  <c r="Y144" i="21"/>
  <c r="W144" i="21"/>
  <c r="Y171" i="21"/>
  <c r="W171" i="21"/>
  <c r="Y93" i="21"/>
  <c r="W93" i="21"/>
  <c r="Y102" i="21"/>
  <c r="W102" i="21"/>
  <c r="Y60" i="21"/>
  <c r="W60" i="21"/>
  <c r="Y54" i="21"/>
  <c r="W54" i="21"/>
  <c r="Y213" i="21"/>
  <c r="W213" i="21"/>
  <c r="Y188" i="21"/>
  <c r="W188" i="21"/>
  <c r="Y130" i="21"/>
  <c r="W130" i="21"/>
  <c r="Y81" i="21"/>
  <c r="W81" i="21"/>
  <c r="Y151" i="21"/>
  <c r="W151" i="21"/>
  <c r="Y40" i="21"/>
  <c r="W40" i="21"/>
  <c r="Y200" i="21"/>
  <c r="W200" i="21"/>
  <c r="Y56" i="21"/>
  <c r="W56" i="21"/>
  <c r="Y92" i="21"/>
  <c r="W92" i="21"/>
  <c r="Y201" i="21"/>
  <c r="W201" i="21"/>
  <c r="Y198" i="21"/>
  <c r="W198" i="21"/>
  <c r="Y147" i="21"/>
  <c r="W147" i="21"/>
  <c r="Y138" i="21"/>
  <c r="W138" i="21"/>
  <c r="Y149" i="21"/>
  <c r="W149" i="21"/>
  <c r="Y117" i="21"/>
  <c r="W117" i="21"/>
  <c r="Y168" i="21"/>
  <c r="W168" i="21"/>
  <c r="Y37" i="21"/>
  <c r="W37" i="21"/>
  <c r="Y134" i="21"/>
  <c r="W134" i="21"/>
  <c r="Y155" i="21"/>
  <c r="W155" i="21"/>
  <c r="Y180" i="21"/>
  <c r="W180" i="21"/>
  <c r="Y15" i="21"/>
  <c r="W15" i="21"/>
  <c r="Y76" i="21"/>
  <c r="W76" i="21"/>
  <c r="Y28" i="21"/>
  <c r="W28" i="21"/>
  <c r="Y112" i="21"/>
  <c r="W112" i="21"/>
  <c r="Y209" i="21"/>
  <c r="W209" i="21"/>
  <c r="Y189" i="21"/>
  <c r="W189" i="21"/>
  <c r="Y203" i="21"/>
  <c r="W203" i="21"/>
  <c r="Y26" i="21"/>
  <c r="W26" i="21"/>
  <c r="Y74" i="21"/>
  <c r="W74" i="21"/>
  <c r="Y88" i="21"/>
  <c r="W88" i="21"/>
  <c r="Y124" i="21"/>
  <c r="W124" i="21"/>
  <c r="Y114" i="21"/>
  <c r="W114" i="21"/>
  <c r="Y53" i="21"/>
  <c r="W53" i="21"/>
  <c r="Y174" i="21"/>
  <c r="W174" i="21"/>
  <c r="Y177" i="21"/>
  <c r="W177" i="21"/>
  <c r="Y211" i="21"/>
  <c r="W211" i="21"/>
  <c r="Y70" i="21"/>
  <c r="W70" i="21"/>
  <c r="Y42" i="21"/>
  <c r="W42" i="21"/>
  <c r="Y113" i="21"/>
  <c r="W113" i="21"/>
  <c r="Y194" i="21"/>
  <c r="W194" i="21"/>
  <c r="Y21" i="21"/>
  <c r="W21" i="21"/>
  <c r="Y137" i="21"/>
  <c r="W137" i="21"/>
  <c r="Y204" i="21"/>
  <c r="W204" i="21"/>
  <c r="Y24" i="21"/>
  <c r="W24" i="21"/>
  <c r="Y104" i="21"/>
  <c r="W104" i="21"/>
  <c r="Y108" i="21"/>
  <c r="W108" i="21"/>
  <c r="Y16" i="21"/>
  <c r="W16" i="21"/>
  <c r="Y125" i="21"/>
  <c r="W125" i="21"/>
  <c r="Y128" i="21"/>
  <c r="W128" i="21"/>
  <c r="Y66" i="21"/>
  <c r="W66" i="21"/>
  <c r="Y18" i="21"/>
  <c r="W18" i="21"/>
  <c r="Y207" i="21"/>
  <c r="W207" i="21"/>
  <c r="Y122" i="21"/>
  <c r="W122" i="21"/>
  <c r="Y23" i="21"/>
  <c r="W23" i="21"/>
  <c r="Y135" i="21"/>
  <c r="W135" i="21"/>
  <c r="Y186" i="21"/>
  <c r="W186" i="21"/>
  <c r="Y98" i="21"/>
  <c r="W98" i="21"/>
  <c r="Y19" i="21"/>
  <c r="W19" i="21"/>
  <c r="Y68" i="21"/>
  <c r="W68" i="21"/>
  <c r="Y57" i="21"/>
  <c r="W57" i="21"/>
  <c r="BA216" i="21"/>
  <c r="T4" i="21" s="1"/>
  <c r="BB82" i="21" l="1"/>
  <c r="AY82" i="21"/>
  <c r="AV82" i="21"/>
  <c r="BB158" i="21"/>
  <c r="AY158" i="21"/>
  <c r="AV158" i="21"/>
  <c r="BB133" i="21"/>
  <c r="AY133" i="21"/>
  <c r="AV133" i="21"/>
  <c r="AU57" i="21"/>
  <c r="Z57" i="21"/>
  <c r="AU19" i="21"/>
  <c r="Z19" i="21"/>
  <c r="AU186" i="21"/>
  <c r="Z186" i="21"/>
  <c r="AU23" i="21"/>
  <c r="Z23" i="21"/>
  <c r="AU207" i="21"/>
  <c r="Z207" i="21"/>
  <c r="Z66" i="21"/>
  <c r="AU66" i="21"/>
  <c r="AU125" i="21"/>
  <c r="Z125" i="21"/>
  <c r="AU108" i="21"/>
  <c r="Z108" i="21"/>
  <c r="AU24" i="21"/>
  <c r="Z24" i="21"/>
  <c r="AU137" i="21"/>
  <c r="Z137" i="21"/>
  <c r="Z194" i="21"/>
  <c r="AU194" i="21"/>
  <c r="Z42" i="21"/>
  <c r="AU42" i="21"/>
  <c r="AU211" i="21"/>
  <c r="Z211" i="21"/>
  <c r="AU174" i="21"/>
  <c r="Z174" i="21"/>
  <c r="Z114" i="21"/>
  <c r="AU114" i="21"/>
  <c r="AU88" i="21"/>
  <c r="Z88" i="21"/>
  <c r="AU26" i="21"/>
  <c r="Z26" i="21"/>
  <c r="AU189" i="21"/>
  <c r="Z189" i="21"/>
  <c r="AU112" i="21"/>
  <c r="Z112" i="21"/>
  <c r="AU76" i="21"/>
  <c r="Z76" i="21"/>
  <c r="AU180" i="21"/>
  <c r="Z180" i="21"/>
  <c r="AU134" i="21"/>
  <c r="Z134" i="21"/>
  <c r="AU168" i="21"/>
  <c r="Z168" i="21"/>
  <c r="AU149" i="21"/>
  <c r="Z149" i="21"/>
  <c r="AU147" i="21"/>
  <c r="Z147" i="21"/>
  <c r="AU201" i="21"/>
  <c r="Z201" i="21"/>
  <c r="AU56" i="21"/>
  <c r="Z56" i="21"/>
  <c r="AU40" i="21"/>
  <c r="Z40" i="21"/>
  <c r="AU81" i="21"/>
  <c r="Z81" i="21"/>
  <c r="AU188" i="21"/>
  <c r="Z188" i="21"/>
  <c r="AU54" i="21"/>
  <c r="Z54" i="21"/>
  <c r="AU102" i="21"/>
  <c r="Z102" i="21"/>
  <c r="AU171" i="21"/>
  <c r="Z171" i="21"/>
  <c r="AU106" i="21"/>
  <c r="Z106" i="21"/>
  <c r="AU141" i="21"/>
  <c r="Z141" i="21"/>
  <c r="Z178" i="21"/>
  <c r="AU178" i="21"/>
  <c r="AU206" i="21"/>
  <c r="Z206" i="21"/>
  <c r="AU41" i="21"/>
  <c r="Z41" i="21"/>
  <c r="AU161" i="21"/>
  <c r="Z161" i="21"/>
  <c r="Z210" i="21"/>
  <c r="AU210" i="21"/>
  <c r="AU84" i="21"/>
  <c r="Z84" i="21"/>
  <c r="AU96" i="21"/>
  <c r="Z96" i="21"/>
  <c r="AU208" i="21"/>
  <c r="Z208" i="21"/>
  <c r="AU172" i="21"/>
  <c r="Z172" i="21"/>
  <c r="AU163" i="21"/>
  <c r="Z163" i="21"/>
  <c r="AU43" i="21"/>
  <c r="Z43" i="21"/>
  <c r="AU75" i="21"/>
  <c r="Z75" i="21"/>
  <c r="AU131" i="21"/>
  <c r="Z131" i="21"/>
  <c r="AU205" i="21"/>
  <c r="Z205" i="21"/>
  <c r="AU190" i="21"/>
  <c r="Z190" i="21"/>
  <c r="AU148" i="21"/>
  <c r="Z148" i="21"/>
  <c r="AU143" i="21"/>
  <c r="Z143" i="21"/>
  <c r="AU169" i="21"/>
  <c r="Z169" i="21"/>
  <c r="AU166" i="21"/>
  <c r="Z166" i="21"/>
  <c r="AU48" i="21"/>
  <c r="Z48" i="21"/>
  <c r="AU183" i="21"/>
  <c r="Z183" i="21"/>
  <c r="AU63" i="21"/>
  <c r="Z63" i="21"/>
  <c r="AU167" i="21"/>
  <c r="Z167" i="21"/>
  <c r="AU27" i="21"/>
  <c r="Z27" i="21"/>
  <c r="AU164" i="21"/>
  <c r="Z164" i="21"/>
  <c r="AU72" i="21"/>
  <c r="Z72" i="21"/>
  <c r="AU101" i="21"/>
  <c r="Z101" i="21"/>
  <c r="AU65" i="21"/>
  <c r="Z65" i="21"/>
  <c r="AU73" i="21"/>
  <c r="Z73" i="21"/>
  <c r="AU85" i="21"/>
  <c r="Z85" i="21"/>
  <c r="AU80" i="21"/>
  <c r="Z80" i="21"/>
  <c r="AU182" i="21"/>
  <c r="Z182" i="21"/>
  <c r="AU91" i="21"/>
  <c r="Z91" i="21"/>
  <c r="AU62" i="21"/>
  <c r="Z62" i="21"/>
  <c r="AU46" i="21"/>
  <c r="Z46" i="21"/>
  <c r="AU119" i="21"/>
  <c r="Z119" i="21"/>
  <c r="AU193" i="21"/>
  <c r="Z193" i="21"/>
  <c r="AU196" i="21"/>
  <c r="Z196" i="21"/>
  <c r="AU59" i="21"/>
  <c r="Z59" i="21"/>
  <c r="AU25" i="21"/>
  <c r="Z25" i="21"/>
  <c r="AU192" i="21"/>
  <c r="Z192" i="21"/>
  <c r="AU115" i="21"/>
  <c r="Z115" i="21"/>
  <c r="AU17" i="21"/>
  <c r="Z17" i="21"/>
  <c r="AU173" i="21"/>
  <c r="Z173" i="21"/>
  <c r="AU191" i="21"/>
  <c r="Z191" i="21"/>
  <c r="AU120" i="21"/>
  <c r="Z120" i="21"/>
  <c r="AU145" i="21"/>
  <c r="Z145" i="21"/>
  <c r="AU107" i="21"/>
  <c r="Z107" i="21"/>
  <c r="AU142" i="21"/>
  <c r="Z142" i="21"/>
  <c r="AU32" i="21"/>
  <c r="Z32" i="21"/>
  <c r="AU195" i="21"/>
  <c r="Z195" i="21"/>
  <c r="AU36" i="21"/>
  <c r="Z36" i="21"/>
  <c r="AU44" i="21"/>
  <c r="Z44" i="21"/>
  <c r="AU29" i="21"/>
  <c r="Z29" i="21"/>
  <c r="AU121" i="21"/>
  <c r="Z121" i="21"/>
  <c r="AU126" i="21"/>
  <c r="Z126" i="21"/>
  <c r="AU61" i="21"/>
  <c r="Z61" i="21"/>
  <c r="AU118" i="21"/>
  <c r="Z118" i="21"/>
  <c r="AU55" i="21"/>
  <c r="Z55" i="21"/>
  <c r="AU20" i="21"/>
  <c r="Z20" i="21"/>
  <c r="AU152" i="21"/>
  <c r="Z152" i="21"/>
  <c r="AU97" i="21"/>
  <c r="Z97" i="21"/>
  <c r="BB52" i="21"/>
  <c r="AY52" i="21"/>
  <c r="AV52" i="21"/>
  <c r="BB179" i="21"/>
  <c r="AY179" i="21"/>
  <c r="AV179" i="21"/>
  <c r="AY71" i="21"/>
  <c r="BB71" i="21"/>
  <c r="AV71" i="21"/>
  <c r="BB78" i="21"/>
  <c r="AY78" i="21"/>
  <c r="AV78" i="21"/>
  <c r="BB22" i="21"/>
  <c r="AV22" i="21"/>
  <c r="AY22" i="21"/>
  <c r="BB187" i="21"/>
  <c r="AY187" i="21"/>
  <c r="AV187" i="21"/>
  <c r="AU68" i="21"/>
  <c r="Z68" i="21"/>
  <c r="Z98" i="21"/>
  <c r="AU98" i="21"/>
  <c r="AU135" i="21"/>
  <c r="Z135" i="21"/>
  <c r="AU122" i="21"/>
  <c r="Z122" i="21"/>
  <c r="AU18" i="21"/>
  <c r="Z18" i="21"/>
  <c r="AU128" i="21"/>
  <c r="Z128" i="21"/>
  <c r="AU16" i="21"/>
  <c r="Z16" i="21"/>
  <c r="AU104" i="21"/>
  <c r="Z104" i="21"/>
  <c r="AU204" i="21"/>
  <c r="Z204" i="21"/>
  <c r="AU21" i="21"/>
  <c r="Z21" i="21"/>
  <c r="AU113" i="21"/>
  <c r="Z113" i="21"/>
  <c r="AU70" i="21"/>
  <c r="Z70" i="21"/>
  <c r="AU177" i="21"/>
  <c r="Z177" i="21"/>
  <c r="AU53" i="21"/>
  <c r="Z53" i="21"/>
  <c r="AU124" i="21"/>
  <c r="Z124" i="21"/>
  <c r="AU74" i="21"/>
  <c r="Z74" i="21"/>
  <c r="AU203" i="21"/>
  <c r="Z203" i="21"/>
  <c r="AU209" i="21"/>
  <c r="Z209" i="21"/>
  <c r="AU28" i="21"/>
  <c r="Z28" i="21"/>
  <c r="AU15" i="21"/>
  <c r="Z15" i="21"/>
  <c r="AU155" i="21"/>
  <c r="Z155" i="21"/>
  <c r="AU37" i="21"/>
  <c r="Z37" i="21"/>
  <c r="AU117" i="21"/>
  <c r="Z117" i="21"/>
  <c r="AU138" i="21"/>
  <c r="Z138" i="21"/>
  <c r="AU198" i="21"/>
  <c r="Z198" i="21"/>
  <c r="AU92" i="21"/>
  <c r="Z92" i="21"/>
  <c r="AU200" i="21"/>
  <c r="Z200" i="21"/>
  <c r="AU151" i="21"/>
  <c r="Z151" i="21"/>
  <c r="Z130" i="21"/>
  <c r="AU130" i="21"/>
  <c r="AU213" i="21"/>
  <c r="Z213" i="21"/>
  <c r="AU60" i="21"/>
  <c r="Z60" i="21"/>
  <c r="AU93" i="21"/>
  <c r="Z93" i="21"/>
  <c r="AU144" i="21"/>
  <c r="Z144" i="21"/>
  <c r="AU90" i="21"/>
  <c r="Z90" i="21"/>
  <c r="AU159" i="21"/>
  <c r="Z159" i="21"/>
  <c r="Z50" i="21"/>
  <c r="AU50" i="21"/>
  <c r="AU58" i="21"/>
  <c r="Z58" i="21"/>
  <c r="AU99" i="21"/>
  <c r="Z99" i="21"/>
  <c r="AU156" i="21"/>
  <c r="Z156" i="21"/>
  <c r="AU127" i="21"/>
  <c r="Z127" i="21"/>
  <c r="AU95" i="21"/>
  <c r="Z95" i="21"/>
  <c r="AU45" i="21"/>
  <c r="Z45" i="21"/>
  <c r="AU184" i="21"/>
  <c r="Z184" i="21"/>
  <c r="AU83" i="21"/>
  <c r="Z83" i="21"/>
  <c r="AU110" i="21"/>
  <c r="Z110" i="21"/>
  <c r="AU94" i="21"/>
  <c r="Z94" i="21"/>
  <c r="AU150" i="21"/>
  <c r="Z150" i="21"/>
  <c r="AU202" i="21"/>
  <c r="Z202" i="21"/>
  <c r="AU109" i="21"/>
  <c r="Z109" i="21"/>
  <c r="AU197" i="21"/>
  <c r="Z197" i="21"/>
  <c r="AU176" i="21"/>
  <c r="Z176" i="21"/>
  <c r="AU140" i="21"/>
  <c r="Z140" i="21"/>
  <c r="AU185" i="21"/>
  <c r="Z185" i="21"/>
  <c r="Z34" i="21"/>
  <c r="AU34" i="21"/>
  <c r="AU105" i="21"/>
  <c r="Z105" i="21"/>
  <c r="AU154" i="21"/>
  <c r="Z154" i="21"/>
  <c r="AU30" i="21"/>
  <c r="Z30" i="21"/>
  <c r="AU170" i="21"/>
  <c r="Z170" i="21"/>
  <c r="AU14" i="21"/>
  <c r="Z14" i="21"/>
  <c r="AU123" i="21"/>
  <c r="Z123" i="21"/>
  <c r="AU214" i="21"/>
  <c r="Z214" i="21"/>
  <c r="AU139" i="21"/>
  <c r="Z139" i="21"/>
  <c r="AU38" i="21"/>
  <c r="Z38" i="21"/>
  <c r="AU103" i="21"/>
  <c r="Z103" i="21"/>
  <c r="AU13" i="21"/>
  <c r="Z13" i="21"/>
  <c r="AU12" i="21"/>
  <c r="Z12" i="21"/>
  <c r="AU160" i="21"/>
  <c r="Z160" i="21"/>
  <c r="AU100" i="21"/>
  <c r="Z100" i="21"/>
  <c r="AU47" i="21"/>
  <c r="Z47" i="21"/>
  <c r="AU77" i="21"/>
  <c r="Z77" i="21"/>
  <c r="AU129" i="21"/>
  <c r="Z129" i="21"/>
  <c r="AU132" i="21"/>
  <c r="Z132" i="21"/>
  <c r="AU51" i="21"/>
  <c r="Z51" i="21"/>
  <c r="AU111" i="21"/>
  <c r="Z111" i="21"/>
  <c r="Z162" i="21"/>
  <c r="AU162" i="21"/>
  <c r="AU165" i="21"/>
  <c r="Z165" i="21"/>
  <c r="AU175" i="21"/>
  <c r="Z175" i="21"/>
  <c r="AU33" i="21"/>
  <c r="Z33" i="21"/>
  <c r="AU153" i="21"/>
  <c r="Z153" i="21"/>
  <c r="AU215" i="21"/>
  <c r="Z215" i="21"/>
  <c r="AU67" i="21"/>
  <c r="Z67" i="21"/>
  <c r="AU116" i="21"/>
  <c r="Z116" i="21"/>
  <c r="AU11" i="21"/>
  <c r="Y216" i="21"/>
  <c r="AP57" i="21" s="1"/>
  <c r="Z11" i="21"/>
  <c r="AU87" i="21"/>
  <c r="Z87" i="21"/>
  <c r="AU212" i="21"/>
  <c r="Z212" i="21"/>
  <c r="AU79" i="21"/>
  <c r="Z79" i="21"/>
  <c r="AU89" i="21"/>
  <c r="Z89" i="21"/>
  <c r="AU64" i="21"/>
  <c r="Z64" i="21"/>
  <c r="AU69" i="21"/>
  <c r="Z69" i="21"/>
  <c r="Z146" i="21"/>
  <c r="AU146" i="21"/>
  <c r="AU49" i="21"/>
  <c r="Z49" i="21"/>
  <c r="AU39" i="21"/>
  <c r="Z39" i="21"/>
  <c r="AU199" i="21"/>
  <c r="Z199" i="21"/>
  <c r="AU181" i="21"/>
  <c r="Z181" i="21"/>
  <c r="AU157" i="21"/>
  <c r="Z157" i="21"/>
  <c r="AU86" i="21"/>
  <c r="Z86" i="21"/>
  <c r="AY31" i="21"/>
  <c r="BB31" i="21"/>
  <c r="AV31" i="21"/>
  <c r="BB136" i="21"/>
  <c r="AV136" i="21"/>
  <c r="AY136" i="21"/>
  <c r="AY35" i="21"/>
  <c r="BB35" i="21"/>
  <c r="AV35" i="21"/>
  <c r="AP51" i="21" l="1"/>
  <c r="AQ51" i="21" s="1"/>
  <c r="AP181" i="21"/>
  <c r="AP44" i="21"/>
  <c r="AR44" i="21" s="1"/>
  <c r="AP170" i="21"/>
  <c r="AQ170" i="21" s="1"/>
  <c r="AP30" i="21"/>
  <c r="AR30" i="21" s="1"/>
  <c r="AP131" i="21"/>
  <c r="AR131" i="21" s="1"/>
  <c r="AP75" i="21"/>
  <c r="AR75" i="21" s="1"/>
  <c r="AP199" i="21"/>
  <c r="AP116" i="21"/>
  <c r="AP67" i="21"/>
  <c r="AP215" i="21"/>
  <c r="AP13" i="21"/>
  <c r="AQ13" i="21" s="1"/>
  <c r="AP103" i="21"/>
  <c r="AP185" i="21"/>
  <c r="AP90" i="21"/>
  <c r="AP144" i="21"/>
  <c r="AP37" i="21"/>
  <c r="AP155" i="21"/>
  <c r="AP204" i="21"/>
  <c r="AP152" i="21"/>
  <c r="AR152" i="21" s="1"/>
  <c r="AP191" i="21"/>
  <c r="AP73" i="21"/>
  <c r="AP40" i="21"/>
  <c r="AP56" i="21"/>
  <c r="AP26" i="21"/>
  <c r="AP42" i="21"/>
  <c r="V8" i="21"/>
  <c r="V2" i="21" s="1"/>
  <c r="AP109" i="21"/>
  <c r="AR109" i="21" s="1"/>
  <c r="AP130" i="21"/>
  <c r="AR130" i="21" s="1"/>
  <c r="AP151" i="21"/>
  <c r="AP203" i="21"/>
  <c r="AP192" i="21"/>
  <c r="AQ192" i="21" s="1"/>
  <c r="AP164" i="21"/>
  <c r="AR164" i="21" s="1"/>
  <c r="AP108" i="21"/>
  <c r="AP175" i="21"/>
  <c r="AP95" i="21"/>
  <c r="AP177" i="21"/>
  <c r="AP70" i="21"/>
  <c r="AP98" i="21"/>
  <c r="AP118" i="21"/>
  <c r="AP61" i="21"/>
  <c r="AP193" i="21"/>
  <c r="AP119" i="21"/>
  <c r="AP143" i="21"/>
  <c r="AP206" i="21"/>
  <c r="AP178" i="21"/>
  <c r="AQ178" i="21" s="1"/>
  <c r="AP54" i="21"/>
  <c r="AQ54" i="21" s="1"/>
  <c r="AP149" i="21"/>
  <c r="AP23" i="21"/>
  <c r="AR23" i="21" s="1"/>
  <c r="AY140" i="21"/>
  <c r="AV140" i="21"/>
  <c r="BB140" i="21"/>
  <c r="BB93" i="21"/>
  <c r="AY93" i="21"/>
  <c r="AV93" i="21"/>
  <c r="AY15" i="21"/>
  <c r="BB15" i="21"/>
  <c r="AV15" i="21"/>
  <c r="AY104" i="21"/>
  <c r="AV104" i="21"/>
  <c r="BB104" i="21"/>
  <c r="BB122" i="21"/>
  <c r="AY122" i="21"/>
  <c r="AV122" i="21"/>
  <c r="AY20" i="21"/>
  <c r="BB20" i="21"/>
  <c r="AV20" i="21"/>
  <c r="BB173" i="21"/>
  <c r="AY173" i="21"/>
  <c r="AV173" i="21"/>
  <c r="BB65" i="21"/>
  <c r="AY65" i="21"/>
  <c r="AV65" i="21"/>
  <c r="AY208" i="21"/>
  <c r="AV208" i="21"/>
  <c r="BB208" i="21"/>
  <c r="BB161" i="21"/>
  <c r="AV161" i="21"/>
  <c r="AY161" i="21"/>
  <c r="BB76" i="21"/>
  <c r="AV76" i="21"/>
  <c r="AY76" i="21"/>
  <c r="AY123" i="21"/>
  <c r="BB123" i="21"/>
  <c r="AV123" i="21"/>
  <c r="BB202" i="21"/>
  <c r="AY202" i="21"/>
  <c r="AV202" i="21"/>
  <c r="AY83" i="21"/>
  <c r="BB83" i="21"/>
  <c r="AV83" i="21"/>
  <c r="BB74" i="21"/>
  <c r="AV74" i="21"/>
  <c r="AY74" i="21"/>
  <c r="BB25" i="21"/>
  <c r="AY25" i="21"/>
  <c r="AV25" i="21"/>
  <c r="AY91" i="21"/>
  <c r="BB91" i="21"/>
  <c r="AV91" i="21"/>
  <c r="AY27" i="21"/>
  <c r="BB27" i="21"/>
  <c r="AV27" i="21"/>
  <c r="AY48" i="21"/>
  <c r="AV48" i="21"/>
  <c r="BB48" i="21"/>
  <c r="BB210" i="21"/>
  <c r="AY210" i="21"/>
  <c r="AV210" i="21"/>
  <c r="BB88" i="21"/>
  <c r="AV88" i="21"/>
  <c r="AY88" i="21"/>
  <c r="BB125" i="21"/>
  <c r="AY125" i="21"/>
  <c r="AV125" i="21"/>
  <c r="BB146" i="21"/>
  <c r="AY146" i="21"/>
  <c r="AV146" i="21"/>
  <c r="BB165" i="21"/>
  <c r="AV165" i="21"/>
  <c r="AY165" i="21"/>
  <c r="BB34" i="21"/>
  <c r="AV34" i="21"/>
  <c r="AY34" i="21"/>
  <c r="AY127" i="21"/>
  <c r="BB127" i="21"/>
  <c r="AV127" i="21"/>
  <c r="BB138" i="21"/>
  <c r="AY138" i="21"/>
  <c r="AV138" i="21"/>
  <c r="BB18" i="21"/>
  <c r="AY18" i="21"/>
  <c r="AV18" i="21"/>
  <c r="BB126" i="21"/>
  <c r="AY126" i="21"/>
  <c r="AV126" i="21"/>
  <c r="BB148" i="21"/>
  <c r="AY148" i="21"/>
  <c r="AV148" i="21"/>
  <c r="AY172" i="21"/>
  <c r="BB172" i="21"/>
  <c r="AV172" i="21"/>
  <c r="BB141" i="21"/>
  <c r="AY141" i="21"/>
  <c r="AV141" i="21"/>
  <c r="AY168" i="21"/>
  <c r="AV168" i="21"/>
  <c r="BB168" i="21"/>
  <c r="AY112" i="21"/>
  <c r="AV112" i="21"/>
  <c r="BB112" i="21"/>
  <c r="BB186" i="21"/>
  <c r="AY186" i="21"/>
  <c r="AV186" i="21"/>
  <c r="AQ75" i="21"/>
  <c r="BB69" i="21"/>
  <c r="AY69" i="21"/>
  <c r="AV69" i="21"/>
  <c r="BB212" i="21"/>
  <c r="AY212" i="21"/>
  <c r="AV212" i="21"/>
  <c r="AQ57" i="21"/>
  <c r="AR57" i="21"/>
  <c r="BB132" i="21"/>
  <c r="AY132" i="21"/>
  <c r="AV132" i="21"/>
  <c r="BB100" i="21"/>
  <c r="AY100" i="21"/>
  <c r="AV100" i="21"/>
  <c r="BB154" i="21"/>
  <c r="AV154" i="21"/>
  <c r="AY154" i="21"/>
  <c r="BB68" i="21"/>
  <c r="AY68" i="21"/>
  <c r="AV68" i="21"/>
  <c r="BB36" i="21"/>
  <c r="AY36" i="21"/>
  <c r="AV36" i="21"/>
  <c r="AY107" i="21"/>
  <c r="BB107" i="21"/>
  <c r="AV107" i="21"/>
  <c r="BB182" i="21"/>
  <c r="AV182" i="21"/>
  <c r="AY182" i="21"/>
  <c r="BB183" i="21"/>
  <c r="AY183" i="21"/>
  <c r="AV183" i="21"/>
  <c r="AP157" i="21"/>
  <c r="BB181" i="21"/>
  <c r="AV181" i="21"/>
  <c r="AY181" i="21"/>
  <c r="AP49" i="21"/>
  <c r="AP89" i="21"/>
  <c r="AY79" i="21"/>
  <c r="BB79" i="21"/>
  <c r="AV79" i="21"/>
  <c r="AP11" i="21"/>
  <c r="AY67" i="21"/>
  <c r="BB67" i="21"/>
  <c r="AV67" i="21"/>
  <c r="AP33" i="21"/>
  <c r="BB175" i="21"/>
  <c r="AY175" i="21"/>
  <c r="AV175" i="21"/>
  <c r="AP162" i="21"/>
  <c r="AP111" i="21"/>
  <c r="AY51" i="21"/>
  <c r="BB51" i="21"/>
  <c r="AV51" i="21"/>
  <c r="AP77" i="21"/>
  <c r="AY47" i="21"/>
  <c r="BB47" i="21"/>
  <c r="AV47" i="21"/>
  <c r="AP12" i="21"/>
  <c r="BB13" i="21"/>
  <c r="AY13" i="21"/>
  <c r="AV13" i="21"/>
  <c r="AP139" i="21"/>
  <c r="BB214" i="21"/>
  <c r="AV214" i="21"/>
  <c r="AY214" i="21"/>
  <c r="BB30" i="21"/>
  <c r="AY30" i="21"/>
  <c r="AV30" i="21"/>
  <c r="BB185" i="21"/>
  <c r="AY185" i="21"/>
  <c r="AV185" i="21"/>
  <c r="AP197" i="21"/>
  <c r="BB109" i="21"/>
  <c r="AY109" i="21"/>
  <c r="AV109" i="21"/>
  <c r="AP150" i="21"/>
  <c r="AP94" i="21"/>
  <c r="BB110" i="21"/>
  <c r="AY110" i="21"/>
  <c r="AV110" i="21"/>
  <c r="AP45" i="21"/>
  <c r="AY95" i="21"/>
  <c r="BB95" i="21"/>
  <c r="AV95" i="21"/>
  <c r="AP99" i="21"/>
  <c r="BB58" i="21"/>
  <c r="AY58" i="21"/>
  <c r="AV58" i="21"/>
  <c r="AV144" i="21"/>
  <c r="BB144" i="21"/>
  <c r="AY144" i="21"/>
  <c r="AP213" i="21"/>
  <c r="BB92" i="21"/>
  <c r="AY92" i="21"/>
  <c r="AV92" i="21"/>
  <c r="BB198" i="21"/>
  <c r="AV198" i="21"/>
  <c r="AY198" i="21"/>
  <c r="BB155" i="21"/>
  <c r="AV155" i="21"/>
  <c r="AY155" i="21"/>
  <c r="AP209" i="21"/>
  <c r="BB203" i="21"/>
  <c r="AY203" i="21"/>
  <c r="AV203" i="21"/>
  <c r="AP53" i="21"/>
  <c r="BB177" i="21"/>
  <c r="AV177" i="21"/>
  <c r="AY177" i="21"/>
  <c r="AP21" i="21"/>
  <c r="AY204" i="21"/>
  <c r="AV204" i="21"/>
  <c r="BB204" i="21"/>
  <c r="AP128" i="21"/>
  <c r="AP18" i="21"/>
  <c r="BB98" i="21"/>
  <c r="AV98" i="21"/>
  <c r="AY98" i="21"/>
  <c r="AP68" i="21"/>
  <c r="AP97" i="21"/>
  <c r="AY152" i="21"/>
  <c r="BB152" i="21"/>
  <c r="AV152" i="21"/>
  <c r="BB61" i="21"/>
  <c r="AY61" i="21"/>
  <c r="AV61" i="21"/>
  <c r="AP29" i="21"/>
  <c r="BB44" i="21"/>
  <c r="AV44" i="21"/>
  <c r="AY44" i="21"/>
  <c r="AP32" i="21"/>
  <c r="BB142" i="21"/>
  <c r="AY142" i="21"/>
  <c r="AV142" i="21"/>
  <c r="AP120" i="21"/>
  <c r="BB191" i="21"/>
  <c r="AY191" i="21"/>
  <c r="AV191" i="21"/>
  <c r="AP115" i="21"/>
  <c r="AY192" i="21"/>
  <c r="BB192" i="21"/>
  <c r="AV192" i="21"/>
  <c r="AP196" i="21"/>
  <c r="BB193" i="21"/>
  <c r="AV193" i="21"/>
  <c r="AY193" i="21"/>
  <c r="AP62" i="21"/>
  <c r="AP91" i="21"/>
  <c r="AP85" i="21"/>
  <c r="BB73" i="21"/>
  <c r="AY73" i="21"/>
  <c r="AV73" i="21"/>
  <c r="AY72" i="21"/>
  <c r="BB72" i="21"/>
  <c r="AV72" i="21"/>
  <c r="BB164" i="21"/>
  <c r="AY164" i="21"/>
  <c r="AV164" i="21"/>
  <c r="AP63" i="21"/>
  <c r="AP183" i="21"/>
  <c r="AP166" i="21"/>
  <c r="AP169" i="21"/>
  <c r="BB143" i="21"/>
  <c r="AY143" i="21"/>
  <c r="AV143" i="21"/>
  <c r="AP190" i="21"/>
  <c r="AP205" i="21"/>
  <c r="BB131" i="21"/>
  <c r="AV131" i="21"/>
  <c r="AY131" i="21"/>
  <c r="AP163" i="21"/>
  <c r="AP172" i="21"/>
  <c r="BB84" i="21"/>
  <c r="AY84" i="21"/>
  <c r="AV84" i="21"/>
  <c r="AP106" i="21"/>
  <c r="AP171" i="21"/>
  <c r="BB102" i="21"/>
  <c r="AY102" i="21"/>
  <c r="AV102" i="21"/>
  <c r="AP81" i="21"/>
  <c r="AY40" i="21"/>
  <c r="BB40" i="21"/>
  <c r="AV40" i="21"/>
  <c r="AP147" i="21"/>
  <c r="BB149" i="21"/>
  <c r="AV149" i="21"/>
  <c r="AY149" i="21"/>
  <c r="AP134" i="21"/>
  <c r="AP180" i="21"/>
  <c r="AP76" i="21"/>
  <c r="AP88" i="21"/>
  <c r="AP174" i="21"/>
  <c r="AP211" i="21"/>
  <c r="AP24" i="21"/>
  <c r="BB108" i="21"/>
  <c r="AV108" i="21"/>
  <c r="AY108" i="21"/>
  <c r="BB66" i="21"/>
  <c r="AV66" i="21"/>
  <c r="AY66" i="21"/>
  <c r="AP207" i="21"/>
  <c r="AY23" i="21"/>
  <c r="BB23" i="21"/>
  <c r="AV23" i="21"/>
  <c r="BB86" i="21"/>
  <c r="AY86" i="21"/>
  <c r="AV86" i="21"/>
  <c r="BB157" i="21"/>
  <c r="AY157" i="21"/>
  <c r="AV157" i="21"/>
  <c r="AY39" i="21"/>
  <c r="BB39" i="21"/>
  <c r="AV39" i="21"/>
  <c r="BB49" i="21"/>
  <c r="AY49" i="21"/>
  <c r="AV49" i="21"/>
  <c r="AV64" i="21"/>
  <c r="BB64" i="21"/>
  <c r="AY64" i="21"/>
  <c r="BB89" i="21"/>
  <c r="AY89" i="21"/>
  <c r="AV89" i="21"/>
  <c r="AY87" i="21"/>
  <c r="BB87" i="21"/>
  <c r="AV87" i="21"/>
  <c r="AP133" i="21"/>
  <c r="AP82" i="21"/>
  <c r="AP71" i="21"/>
  <c r="AP35" i="21"/>
  <c r="AP136" i="21"/>
  <c r="AP158" i="21"/>
  <c r="AP52" i="21"/>
  <c r="AP187" i="21"/>
  <c r="AP31" i="21"/>
  <c r="AP78" i="21"/>
  <c r="AP179" i="21"/>
  <c r="AP22" i="21"/>
  <c r="BB116" i="21"/>
  <c r="AY116" i="21"/>
  <c r="AV116" i="21"/>
  <c r="AP153" i="21"/>
  <c r="BB33" i="21"/>
  <c r="AY33" i="21"/>
  <c r="AV33" i="21"/>
  <c r="BB162" i="21"/>
  <c r="AY162" i="21"/>
  <c r="AV162" i="21"/>
  <c r="AY111" i="21"/>
  <c r="BB111" i="21"/>
  <c r="AV111" i="21"/>
  <c r="AP129" i="21"/>
  <c r="BB77" i="21"/>
  <c r="AY77" i="21"/>
  <c r="AV77" i="21"/>
  <c r="AP100" i="21"/>
  <c r="AP160" i="21"/>
  <c r="AY12" i="21"/>
  <c r="BB12" i="21"/>
  <c r="AV12" i="21"/>
  <c r="BB38" i="21"/>
  <c r="AY38" i="21"/>
  <c r="AV38" i="21"/>
  <c r="BB139" i="21"/>
  <c r="AV139" i="21"/>
  <c r="AY139" i="21"/>
  <c r="AP14" i="21"/>
  <c r="BB170" i="21"/>
  <c r="AY170" i="21"/>
  <c r="AV170" i="21"/>
  <c r="AP154" i="21"/>
  <c r="AP105" i="21"/>
  <c r="AP34" i="21"/>
  <c r="AP176" i="21"/>
  <c r="BB197" i="21"/>
  <c r="AV197" i="21"/>
  <c r="AY197" i="21"/>
  <c r="AP202" i="21"/>
  <c r="BB94" i="21"/>
  <c r="AY94" i="21"/>
  <c r="AV94" i="21"/>
  <c r="AP184" i="21"/>
  <c r="BB45" i="21"/>
  <c r="AY45" i="21"/>
  <c r="AV45" i="21"/>
  <c r="AY156" i="21"/>
  <c r="BB156" i="21"/>
  <c r="AV156" i="21"/>
  <c r="AY99" i="21"/>
  <c r="BB99" i="21"/>
  <c r="AV99" i="21"/>
  <c r="AP50" i="21"/>
  <c r="AP159" i="21"/>
  <c r="BB90" i="21"/>
  <c r="AY90" i="21"/>
  <c r="AV90" i="21"/>
  <c r="BB60" i="21"/>
  <c r="AY60" i="21"/>
  <c r="AV60" i="21"/>
  <c r="BB213" i="21"/>
  <c r="AV213" i="21"/>
  <c r="AY213" i="21"/>
  <c r="AP200" i="21"/>
  <c r="AP92" i="21"/>
  <c r="AP138" i="21"/>
  <c r="AP117" i="21"/>
  <c r="BB37" i="21"/>
  <c r="AY37" i="21"/>
  <c r="AV37" i="21"/>
  <c r="AP15" i="21"/>
  <c r="AP28" i="21"/>
  <c r="BB209" i="21"/>
  <c r="AV209" i="21"/>
  <c r="AY209" i="21"/>
  <c r="AP74" i="21"/>
  <c r="AP124" i="21"/>
  <c r="BB53" i="21"/>
  <c r="AY53" i="21"/>
  <c r="AV53" i="21"/>
  <c r="AP113" i="21"/>
  <c r="BB21" i="21"/>
  <c r="AY21" i="21"/>
  <c r="AV21" i="21"/>
  <c r="AP16" i="21"/>
  <c r="BB128" i="21"/>
  <c r="AV128" i="21"/>
  <c r="AY128" i="21"/>
  <c r="AP122" i="21"/>
  <c r="BB135" i="21"/>
  <c r="AV135" i="21"/>
  <c r="AY135" i="21"/>
  <c r="BB97" i="21"/>
  <c r="AY97" i="21"/>
  <c r="AV97" i="21"/>
  <c r="AP55" i="21"/>
  <c r="BB118" i="21"/>
  <c r="AY118" i="21"/>
  <c r="AV118" i="21"/>
  <c r="AP126" i="21"/>
  <c r="AP121" i="21"/>
  <c r="BB29" i="21"/>
  <c r="AY29" i="21"/>
  <c r="AV29" i="21"/>
  <c r="AP195" i="21"/>
  <c r="AV32" i="21"/>
  <c r="BB32" i="21"/>
  <c r="AY32" i="21"/>
  <c r="AP145" i="21"/>
  <c r="BB120" i="21"/>
  <c r="AV120" i="21"/>
  <c r="AY120" i="21"/>
  <c r="AP17" i="21"/>
  <c r="AY115" i="21"/>
  <c r="BB115" i="21"/>
  <c r="AV115" i="21"/>
  <c r="AY59" i="21"/>
  <c r="BB59" i="21"/>
  <c r="AV59" i="21"/>
  <c r="BB196" i="21"/>
  <c r="AY196" i="21"/>
  <c r="AV196" i="21"/>
  <c r="AP46" i="21"/>
  <c r="BB62" i="21"/>
  <c r="AY62" i="21"/>
  <c r="AV62" i="21"/>
  <c r="AP182" i="21"/>
  <c r="AY80" i="21"/>
  <c r="AV80" i="21"/>
  <c r="BB80" i="21"/>
  <c r="BB85" i="21"/>
  <c r="AY85" i="21"/>
  <c r="AV85" i="21"/>
  <c r="AP101" i="21"/>
  <c r="AP72" i="21"/>
  <c r="BB167" i="21"/>
  <c r="AY167" i="21"/>
  <c r="AV167" i="21"/>
  <c r="AY63" i="21"/>
  <c r="BB63" i="21"/>
  <c r="AV63" i="21"/>
  <c r="BB169" i="21"/>
  <c r="AY169" i="21"/>
  <c r="AV169" i="21"/>
  <c r="BB205" i="21"/>
  <c r="AY205" i="21"/>
  <c r="AV205" i="21"/>
  <c r="AP43" i="21"/>
  <c r="BB163" i="21"/>
  <c r="AY163" i="21"/>
  <c r="AV163" i="21"/>
  <c r="AV96" i="21"/>
  <c r="BB96" i="21"/>
  <c r="AY96" i="21"/>
  <c r="AP84" i="21"/>
  <c r="AP41" i="21"/>
  <c r="BB206" i="21"/>
  <c r="AY206" i="21"/>
  <c r="AV206" i="21"/>
  <c r="BB171" i="21"/>
  <c r="AV171" i="21"/>
  <c r="AY171" i="21"/>
  <c r="AP188" i="21"/>
  <c r="BB81" i="21"/>
  <c r="AY81" i="21"/>
  <c r="AV81" i="21"/>
  <c r="AP201" i="21"/>
  <c r="BB147" i="21"/>
  <c r="AV147" i="21"/>
  <c r="AY147" i="21"/>
  <c r="BB180" i="21"/>
  <c r="AY180" i="21"/>
  <c r="AV180" i="21"/>
  <c r="AP189" i="21"/>
  <c r="BB26" i="21"/>
  <c r="AY26" i="21"/>
  <c r="AV26" i="21"/>
  <c r="BB114" i="21"/>
  <c r="AY114" i="21"/>
  <c r="AV114" i="21"/>
  <c r="BB211" i="21"/>
  <c r="AY211" i="21"/>
  <c r="AV211" i="21"/>
  <c r="AP194" i="21"/>
  <c r="AP137" i="21"/>
  <c r="AY24" i="21"/>
  <c r="BB24" i="21"/>
  <c r="AV24" i="21"/>
  <c r="AP66" i="21"/>
  <c r="BB207" i="21"/>
  <c r="AY207" i="21"/>
  <c r="AV207" i="21"/>
  <c r="AP186" i="21"/>
  <c r="AP19" i="21"/>
  <c r="BB57" i="21"/>
  <c r="AY57" i="21"/>
  <c r="AV57" i="21"/>
  <c r="AP86" i="21"/>
  <c r="BB199" i="21"/>
  <c r="AY199" i="21"/>
  <c r="AV199" i="21"/>
  <c r="AP39" i="21"/>
  <c r="AP146" i="21"/>
  <c r="AP69" i="21"/>
  <c r="AP64" i="21"/>
  <c r="AP79" i="21"/>
  <c r="AP212" i="21"/>
  <c r="AP87" i="21"/>
  <c r="AY11" i="21"/>
  <c r="BB11" i="21"/>
  <c r="AV11" i="21"/>
  <c r="BB215" i="21"/>
  <c r="AY215" i="21"/>
  <c r="AV215" i="21"/>
  <c r="BB153" i="21"/>
  <c r="AY153" i="21"/>
  <c r="AV153" i="21"/>
  <c r="AP165" i="21"/>
  <c r="AP132" i="21"/>
  <c r="BB129" i="21"/>
  <c r="AY129" i="21"/>
  <c r="AV129" i="21"/>
  <c r="AP47" i="21"/>
  <c r="AY160" i="21"/>
  <c r="AV160" i="21"/>
  <c r="BB160" i="21"/>
  <c r="AY103" i="21"/>
  <c r="BB103" i="21"/>
  <c r="AV103" i="21"/>
  <c r="AP38" i="21"/>
  <c r="AP214" i="21"/>
  <c r="AP123" i="21"/>
  <c r="BB14" i="21"/>
  <c r="AY14" i="21"/>
  <c r="AV14" i="21"/>
  <c r="BB105" i="21"/>
  <c r="AY105" i="21"/>
  <c r="AV105" i="21"/>
  <c r="AP140" i="21"/>
  <c r="AY176" i="21"/>
  <c r="AV176" i="21"/>
  <c r="BB176" i="21"/>
  <c r="BB150" i="21"/>
  <c r="AV150" i="21"/>
  <c r="AY150" i="21"/>
  <c r="AP110" i="21"/>
  <c r="AP83" i="21"/>
  <c r="AY184" i="21"/>
  <c r="AV184" i="21"/>
  <c r="BB184" i="21"/>
  <c r="AP127" i="21"/>
  <c r="AP156" i="21"/>
  <c r="AP58" i="21"/>
  <c r="BB50" i="21"/>
  <c r="AY50" i="21"/>
  <c r="AV50" i="21"/>
  <c r="BB159" i="21"/>
  <c r="AV159" i="21"/>
  <c r="AY159" i="21"/>
  <c r="AP93" i="21"/>
  <c r="AP60" i="21"/>
  <c r="BB130" i="21"/>
  <c r="AV130" i="21"/>
  <c r="AY130" i="21"/>
  <c r="BB151" i="21"/>
  <c r="AV151" i="21"/>
  <c r="AY151" i="21"/>
  <c r="AY200" i="21"/>
  <c r="AV200" i="21"/>
  <c r="BB200" i="21"/>
  <c r="AP198" i="21"/>
  <c r="BB117" i="21"/>
  <c r="AY117" i="21"/>
  <c r="AV117" i="21"/>
  <c r="BB28" i="21"/>
  <c r="AY28" i="21"/>
  <c r="AV28" i="21"/>
  <c r="AY124" i="21"/>
  <c r="AV124" i="21"/>
  <c r="BB124" i="21"/>
  <c r="BB70" i="21"/>
  <c r="AY70" i="21"/>
  <c r="AV70" i="21"/>
  <c r="BB113" i="21"/>
  <c r="AY113" i="21"/>
  <c r="AV113" i="21"/>
  <c r="AP104" i="21"/>
  <c r="AY16" i="21"/>
  <c r="BB16" i="21"/>
  <c r="AV16" i="21"/>
  <c r="AP135" i="21"/>
  <c r="AP20" i="21"/>
  <c r="AY55" i="21"/>
  <c r="BB55" i="21"/>
  <c r="AV55" i="21"/>
  <c r="BB121" i="21"/>
  <c r="AY121" i="21"/>
  <c r="AV121" i="21"/>
  <c r="AP36" i="21"/>
  <c r="BB195" i="21"/>
  <c r="AY195" i="21"/>
  <c r="AV195" i="21"/>
  <c r="AP142" i="21"/>
  <c r="AP107" i="21"/>
  <c r="BB145" i="21"/>
  <c r="AY145" i="21"/>
  <c r="AV145" i="21"/>
  <c r="AP173" i="21"/>
  <c r="BB17" i="21"/>
  <c r="AY17" i="21"/>
  <c r="AV17" i="21"/>
  <c r="AP25" i="21"/>
  <c r="AP59" i="21"/>
  <c r="AY119" i="21"/>
  <c r="BB119" i="21"/>
  <c r="AV119" i="21"/>
  <c r="BB46" i="21"/>
  <c r="AY46" i="21"/>
  <c r="AV46" i="21"/>
  <c r="AP80" i="21"/>
  <c r="AP65" i="21"/>
  <c r="BB101" i="21"/>
  <c r="AY101" i="21"/>
  <c r="AV101" i="21"/>
  <c r="AP27" i="21"/>
  <c r="AP167" i="21"/>
  <c r="AP48" i="21"/>
  <c r="BB166" i="21"/>
  <c r="AV166" i="21"/>
  <c r="AY166" i="21"/>
  <c r="AP148" i="21"/>
  <c r="BB190" i="21"/>
  <c r="AY190" i="21"/>
  <c r="AV190" i="21"/>
  <c r="AY75" i="21"/>
  <c r="BB75" i="21"/>
  <c r="AV75" i="21"/>
  <c r="AY43" i="21"/>
  <c r="BB43" i="21"/>
  <c r="AV43" i="21"/>
  <c r="AP208" i="21"/>
  <c r="AP96" i="21"/>
  <c r="AP210" i="21"/>
  <c r="AP161" i="21"/>
  <c r="BB41" i="21"/>
  <c r="AY41" i="21"/>
  <c r="AV41" i="21"/>
  <c r="BB178" i="21"/>
  <c r="AY178" i="21"/>
  <c r="AV178" i="21"/>
  <c r="AP141" i="21"/>
  <c r="BB106" i="21"/>
  <c r="AV106" i="21"/>
  <c r="AY106" i="21"/>
  <c r="AP102" i="21"/>
  <c r="BB54" i="21"/>
  <c r="AY54" i="21"/>
  <c r="AV54" i="21"/>
  <c r="AY188" i="21"/>
  <c r="AV188" i="21"/>
  <c r="BB188" i="21"/>
  <c r="BB56" i="21"/>
  <c r="AV56" i="21"/>
  <c r="AY56" i="21"/>
  <c r="BB201" i="21"/>
  <c r="AY201" i="21"/>
  <c r="AV201" i="21"/>
  <c r="AP168" i="21"/>
  <c r="BB134" i="21"/>
  <c r="AY134" i="21"/>
  <c r="AV134" i="21"/>
  <c r="AP112" i="21"/>
  <c r="BB189" i="21"/>
  <c r="AY189" i="21"/>
  <c r="AV189" i="21"/>
  <c r="AP114" i="21"/>
  <c r="BB174" i="21"/>
  <c r="AY174" i="21"/>
  <c r="AV174" i="21"/>
  <c r="BB42" i="21"/>
  <c r="AV42" i="21"/>
  <c r="AY42" i="21"/>
  <c r="BB194" i="21"/>
  <c r="AY194" i="21"/>
  <c r="AV194" i="21"/>
  <c r="BB137" i="21"/>
  <c r="AY137" i="21"/>
  <c r="AV137" i="21"/>
  <c r="AP125" i="21"/>
  <c r="AY19" i="21"/>
  <c r="BB19" i="21"/>
  <c r="AV19" i="21"/>
  <c r="AX216" i="21"/>
  <c r="AW216" i="21"/>
  <c r="AR178" i="21" l="1"/>
  <c r="AQ44" i="21"/>
  <c r="AQ23" i="21"/>
  <c r="AQ130" i="21"/>
  <c r="AQ152" i="21"/>
  <c r="AQ131" i="21"/>
  <c r="AR192" i="21"/>
  <c r="AR170" i="21"/>
  <c r="AV216" i="21"/>
  <c r="V5" i="21" s="1"/>
  <c r="AR13" i="21"/>
  <c r="BB216" i="21"/>
  <c r="V4" i="21" s="1"/>
  <c r="AR51" i="21"/>
  <c r="AR199" i="21"/>
  <c r="AQ199" i="21"/>
  <c r="AQ30" i="21"/>
  <c r="AY216" i="21"/>
  <c r="V3" i="21" s="1"/>
  <c r="AQ109" i="21"/>
  <c r="AR181" i="21"/>
  <c r="AQ181" i="21"/>
  <c r="AR119" i="21"/>
  <c r="AQ119" i="21"/>
  <c r="AR175" i="21"/>
  <c r="AQ175" i="21"/>
  <c r="AR203" i="21"/>
  <c r="AQ203" i="21"/>
  <c r="AR40" i="21"/>
  <c r="AQ40" i="21"/>
  <c r="AR204" i="21"/>
  <c r="AQ204" i="21"/>
  <c r="AR90" i="21"/>
  <c r="AQ90" i="21"/>
  <c r="AR215" i="21"/>
  <c r="AQ215" i="21"/>
  <c r="AR54" i="21"/>
  <c r="AQ164" i="21"/>
  <c r="AR193" i="21"/>
  <c r="AQ193" i="21"/>
  <c r="AR70" i="21"/>
  <c r="AQ70" i="21"/>
  <c r="AR108" i="21"/>
  <c r="AQ108" i="21"/>
  <c r="AR151" i="21"/>
  <c r="AQ151" i="21"/>
  <c r="AR42" i="21"/>
  <c r="AQ42" i="21"/>
  <c r="AR73" i="21"/>
  <c r="AQ73" i="21"/>
  <c r="AR155" i="21"/>
  <c r="AQ155" i="21"/>
  <c r="AR185" i="21"/>
  <c r="AQ185" i="21"/>
  <c r="AR67" i="21"/>
  <c r="AQ67" i="21"/>
  <c r="AR98" i="21"/>
  <c r="AQ98" i="21"/>
  <c r="AR206" i="21"/>
  <c r="AQ206" i="21"/>
  <c r="AQ61" i="21"/>
  <c r="AR61" i="21"/>
  <c r="AR177" i="21"/>
  <c r="AQ177" i="21"/>
  <c r="AR26" i="21"/>
  <c r="AQ26" i="21"/>
  <c r="AR191" i="21"/>
  <c r="AQ191" i="21"/>
  <c r="AR37" i="21"/>
  <c r="AQ37" i="21"/>
  <c r="AR103" i="21"/>
  <c r="AQ103" i="21"/>
  <c r="AR116" i="21"/>
  <c r="AQ116" i="21"/>
  <c r="AR149" i="21"/>
  <c r="AQ149" i="21"/>
  <c r="AR143" i="21"/>
  <c r="AQ143" i="21"/>
  <c r="AR118" i="21"/>
  <c r="AQ118" i="21"/>
  <c r="AR95" i="21"/>
  <c r="AQ95" i="21"/>
  <c r="AR56" i="21"/>
  <c r="AQ56" i="21"/>
  <c r="AR144" i="21"/>
  <c r="AQ144" i="21"/>
  <c r="AR65" i="21"/>
  <c r="AQ65" i="21"/>
  <c r="AQ64" i="21"/>
  <c r="AR64" i="21"/>
  <c r="AR186" i="21"/>
  <c r="AQ186" i="21"/>
  <c r="AR195" i="21"/>
  <c r="AQ195" i="21"/>
  <c r="AR113" i="21"/>
  <c r="AQ113" i="21"/>
  <c r="AR100" i="21"/>
  <c r="AQ100" i="21"/>
  <c r="AQ82" i="21"/>
  <c r="AR82" i="21"/>
  <c r="AR172" i="21"/>
  <c r="AQ172" i="21"/>
  <c r="AR183" i="21"/>
  <c r="AQ183" i="21"/>
  <c r="AR91" i="21"/>
  <c r="AQ91" i="21"/>
  <c r="AQ97" i="21"/>
  <c r="AR97" i="21"/>
  <c r="AR150" i="21"/>
  <c r="AQ150" i="21"/>
  <c r="AR49" i="21"/>
  <c r="AQ49" i="21"/>
  <c r="AR112" i="21"/>
  <c r="AQ112" i="21"/>
  <c r="AR161" i="21"/>
  <c r="AQ161" i="21"/>
  <c r="AR80" i="21"/>
  <c r="AQ80" i="21"/>
  <c r="AR25" i="21"/>
  <c r="AQ25" i="21"/>
  <c r="AR173" i="21"/>
  <c r="AQ173" i="21"/>
  <c r="AR107" i="21"/>
  <c r="AQ107" i="21"/>
  <c r="AR20" i="21"/>
  <c r="AQ20" i="21"/>
  <c r="AR93" i="21"/>
  <c r="AQ93" i="21"/>
  <c r="AR156" i="21"/>
  <c r="AQ156" i="21"/>
  <c r="AR123" i="21"/>
  <c r="AQ123" i="21"/>
  <c r="AR87" i="21"/>
  <c r="AQ87" i="21"/>
  <c r="AR69" i="21"/>
  <c r="AQ69" i="21"/>
  <c r="AQ194" i="21"/>
  <c r="AR194" i="21"/>
  <c r="AQ41" i="21"/>
  <c r="AR41" i="21"/>
  <c r="AQ43" i="21"/>
  <c r="AR43" i="21"/>
  <c r="AR126" i="21"/>
  <c r="AQ126" i="21"/>
  <c r="AR55" i="21"/>
  <c r="AQ55" i="21"/>
  <c r="AR74" i="21"/>
  <c r="AQ74" i="21"/>
  <c r="AR28" i="21"/>
  <c r="AQ28" i="21"/>
  <c r="AR200" i="21"/>
  <c r="AQ200" i="21"/>
  <c r="AR154" i="21"/>
  <c r="AQ154" i="21"/>
  <c r="AR14" i="21"/>
  <c r="AQ14" i="21"/>
  <c r="AQ31" i="21"/>
  <c r="AR31" i="21"/>
  <c r="AQ136" i="21"/>
  <c r="AR136" i="21"/>
  <c r="AQ133" i="21"/>
  <c r="AR133" i="21"/>
  <c r="AR24" i="21"/>
  <c r="AQ24" i="21"/>
  <c r="AR76" i="21"/>
  <c r="AQ76" i="21"/>
  <c r="AR163" i="21"/>
  <c r="AQ163" i="21"/>
  <c r="AR205" i="21"/>
  <c r="AQ205" i="21"/>
  <c r="AR63" i="21"/>
  <c r="AQ63" i="21"/>
  <c r="AR62" i="21"/>
  <c r="AQ62" i="21"/>
  <c r="AR196" i="21"/>
  <c r="AQ196" i="21"/>
  <c r="AR115" i="21"/>
  <c r="AQ115" i="21"/>
  <c r="AR120" i="21"/>
  <c r="AQ120" i="21"/>
  <c r="AR32" i="21"/>
  <c r="AQ32" i="21"/>
  <c r="AR29" i="21"/>
  <c r="AQ29" i="21"/>
  <c r="AR68" i="21"/>
  <c r="AQ68" i="21"/>
  <c r="AR18" i="21"/>
  <c r="AQ18" i="21"/>
  <c r="AR125" i="21"/>
  <c r="AQ125" i="21"/>
  <c r="AR27" i="21"/>
  <c r="AQ27" i="21"/>
  <c r="AR58" i="21"/>
  <c r="AQ58" i="21"/>
  <c r="AR137" i="21"/>
  <c r="AQ137" i="21"/>
  <c r="AR17" i="21"/>
  <c r="AQ17" i="21"/>
  <c r="AR16" i="21"/>
  <c r="AQ16" i="21"/>
  <c r="AR129" i="21"/>
  <c r="AQ129" i="21"/>
  <c r="AQ158" i="21"/>
  <c r="AR158" i="21"/>
  <c r="AR88" i="21"/>
  <c r="AQ88" i="21"/>
  <c r="AR114" i="21"/>
  <c r="AQ114" i="21"/>
  <c r="AR141" i="21"/>
  <c r="AQ141" i="21"/>
  <c r="AR48" i="21"/>
  <c r="AQ48" i="21"/>
  <c r="AR127" i="21"/>
  <c r="AQ127" i="21"/>
  <c r="AR140" i="21"/>
  <c r="AQ140" i="21"/>
  <c r="AR214" i="21"/>
  <c r="AQ214" i="21"/>
  <c r="AR132" i="21"/>
  <c r="AQ132" i="21"/>
  <c r="AQ212" i="21"/>
  <c r="AR212" i="21"/>
  <c r="AR146" i="21"/>
  <c r="AQ146" i="21"/>
  <c r="AR201" i="21"/>
  <c r="AQ201" i="21"/>
  <c r="AR188" i="21"/>
  <c r="AQ188" i="21"/>
  <c r="AR84" i="21"/>
  <c r="AQ84" i="21"/>
  <c r="AR72" i="21"/>
  <c r="AQ72" i="21"/>
  <c r="AR182" i="21"/>
  <c r="AQ182" i="21"/>
  <c r="AR46" i="21"/>
  <c r="AQ46" i="21"/>
  <c r="AR15" i="21"/>
  <c r="AQ15" i="21"/>
  <c r="AR117" i="21"/>
  <c r="AQ117" i="21"/>
  <c r="AR184" i="21"/>
  <c r="AQ184" i="21"/>
  <c r="AR202" i="21"/>
  <c r="AQ202" i="21"/>
  <c r="AR176" i="21"/>
  <c r="AQ176" i="21"/>
  <c r="AR153" i="21"/>
  <c r="AQ153" i="21"/>
  <c r="AR22" i="21"/>
  <c r="AQ22" i="21"/>
  <c r="AR187" i="21"/>
  <c r="AQ187" i="21"/>
  <c r="AQ35" i="21"/>
  <c r="AR35" i="21"/>
  <c r="AR207" i="21"/>
  <c r="AQ207" i="21"/>
  <c r="AR211" i="21"/>
  <c r="AQ211" i="21"/>
  <c r="AQ180" i="21"/>
  <c r="AR180" i="21"/>
  <c r="AR190" i="21"/>
  <c r="AQ190" i="21"/>
  <c r="AR169" i="21"/>
  <c r="AQ169" i="21"/>
  <c r="AR128" i="21"/>
  <c r="AQ128" i="21"/>
  <c r="AR21" i="21"/>
  <c r="AQ21" i="21"/>
  <c r="AR53" i="21"/>
  <c r="AQ53" i="21"/>
  <c r="AR209" i="21"/>
  <c r="AQ209" i="21"/>
  <c r="AR139" i="21"/>
  <c r="AQ139" i="21"/>
  <c r="AR12" i="21"/>
  <c r="AQ12" i="21"/>
  <c r="AR77" i="21"/>
  <c r="AQ77" i="21"/>
  <c r="AR111" i="21"/>
  <c r="AQ111" i="21"/>
  <c r="AQ208" i="21"/>
  <c r="AR208" i="21"/>
  <c r="AR59" i="21"/>
  <c r="AQ59" i="21"/>
  <c r="AR60" i="21"/>
  <c r="AQ60" i="21"/>
  <c r="AR66" i="21"/>
  <c r="AQ66" i="21"/>
  <c r="AQ145" i="21"/>
  <c r="AR145" i="21"/>
  <c r="AR121" i="21"/>
  <c r="AQ121" i="21"/>
  <c r="AQ122" i="21"/>
  <c r="AR122" i="21"/>
  <c r="AR124" i="21"/>
  <c r="AQ124" i="21"/>
  <c r="AR92" i="21"/>
  <c r="AQ92" i="21"/>
  <c r="AR50" i="21"/>
  <c r="AQ50" i="21"/>
  <c r="AR105" i="21"/>
  <c r="AQ105" i="21"/>
  <c r="AR78" i="21"/>
  <c r="AQ78" i="21"/>
  <c r="AR106" i="21"/>
  <c r="AQ106" i="21"/>
  <c r="AR213" i="21"/>
  <c r="AQ213" i="21"/>
  <c r="AR197" i="21"/>
  <c r="AQ197" i="21"/>
  <c r="AR157" i="21"/>
  <c r="AQ157" i="21"/>
  <c r="AR168" i="21"/>
  <c r="AQ168" i="21"/>
  <c r="AR102" i="21"/>
  <c r="AQ102" i="21"/>
  <c r="AR210" i="21"/>
  <c r="AQ210" i="21"/>
  <c r="AQ148" i="21"/>
  <c r="AR148" i="21"/>
  <c r="AR142" i="21"/>
  <c r="AQ142" i="21"/>
  <c r="AR36" i="21"/>
  <c r="AQ36" i="21"/>
  <c r="AR135" i="21"/>
  <c r="AQ135" i="21"/>
  <c r="AR104" i="21"/>
  <c r="AQ104" i="21"/>
  <c r="AR198" i="21"/>
  <c r="AQ198" i="21"/>
  <c r="AR83" i="21"/>
  <c r="AQ83" i="21"/>
  <c r="AR47" i="21"/>
  <c r="AQ47" i="21"/>
  <c r="AR96" i="21"/>
  <c r="AQ96" i="21"/>
  <c r="AR167" i="21"/>
  <c r="AQ167" i="21"/>
  <c r="AR110" i="21"/>
  <c r="AQ110" i="21"/>
  <c r="AR38" i="21"/>
  <c r="AQ38" i="21"/>
  <c r="AR165" i="21"/>
  <c r="AQ165" i="21"/>
  <c r="AR79" i="21"/>
  <c r="AQ79" i="21"/>
  <c r="AR39" i="21"/>
  <c r="AQ39" i="21"/>
  <c r="AR86" i="21"/>
  <c r="AQ86" i="21"/>
  <c r="AR19" i="21"/>
  <c r="AQ19" i="21"/>
  <c r="AR189" i="21"/>
  <c r="AQ189" i="21"/>
  <c r="AR101" i="21"/>
  <c r="AQ101" i="21"/>
  <c r="AR138" i="21"/>
  <c r="AQ138" i="21"/>
  <c r="AR159" i="21"/>
  <c r="AQ159" i="21"/>
  <c r="AR34" i="21"/>
  <c r="AQ34" i="21"/>
  <c r="AQ160" i="21"/>
  <c r="AR160" i="21"/>
  <c r="AQ179" i="21"/>
  <c r="AR179" i="21"/>
  <c r="AQ52" i="21"/>
  <c r="AR52" i="21"/>
  <c r="AR71" i="21"/>
  <c r="AQ71" i="21"/>
  <c r="AR174" i="21"/>
  <c r="AQ174" i="21"/>
  <c r="AQ134" i="21"/>
  <c r="AR134" i="21"/>
  <c r="AR147" i="21"/>
  <c r="AQ147" i="21"/>
  <c r="AR81" i="21"/>
  <c r="AQ81" i="21"/>
  <c r="AR171" i="21"/>
  <c r="AQ171" i="21"/>
  <c r="AR166" i="21"/>
  <c r="AQ166" i="21"/>
  <c r="AR85" i="21"/>
  <c r="AQ85" i="21"/>
  <c r="AQ99" i="21"/>
  <c r="AR99" i="21"/>
  <c r="AQ45" i="21"/>
  <c r="AR45" i="21"/>
  <c r="AQ94" i="21"/>
  <c r="AR94" i="21"/>
  <c r="AR162" i="21"/>
  <c r="AQ162" i="21"/>
  <c r="AR33" i="21"/>
  <c r="AQ33" i="21"/>
  <c r="AR11" i="21"/>
  <c r="AQ11" i="21"/>
  <c r="AR89" i="21"/>
  <c r="AQ89" i="21"/>
  <c r="T3" i="21"/>
  <c r="AQ216" i="21" l="1"/>
  <c r="AR216" i="21"/>
  <c r="V7" i="21" l="1"/>
  <c r="V6" i="21" s="1"/>
</calcChain>
</file>

<file path=xl/sharedStrings.xml><?xml version="1.0" encoding="utf-8"?>
<sst xmlns="http://schemas.openxmlformats.org/spreadsheetml/2006/main" count="117" uniqueCount="95">
  <si>
    <t>n</t>
  </si>
  <si>
    <t>h- cm</t>
  </si>
  <si>
    <t>VGM</t>
  </si>
  <si>
    <t>GRT</t>
  </si>
  <si>
    <t>p</t>
  </si>
  <si>
    <t>b</t>
  </si>
  <si>
    <t>a</t>
  </si>
  <si>
    <t>k1</t>
  </si>
  <si>
    <t>x2</t>
  </si>
  <si>
    <t>x1</t>
  </si>
  <si>
    <t>I(1)</t>
  </si>
  <si>
    <t>λ</t>
  </si>
  <si>
    <t xml:space="preserve">β </t>
  </si>
  <si>
    <t>ξ</t>
  </si>
  <si>
    <r>
      <t>p (=</t>
    </r>
    <r>
      <rPr>
        <b/>
        <sz val="11"/>
        <color theme="1"/>
        <rFont val="Calibri"/>
        <family val="2"/>
      </rPr>
      <t>λ</t>
    </r>
    <r>
      <rPr>
        <b/>
        <sz val="10.55"/>
        <color theme="1"/>
        <rFont val="Calibri"/>
        <family val="2"/>
      </rPr>
      <t xml:space="preserve"> VGM)</t>
    </r>
  </si>
  <si>
    <t>n (= p GRT)</t>
  </si>
  <si>
    <r>
      <t>I(</t>
    </r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>)</t>
    </r>
  </si>
  <si>
    <t xml:space="preserve">Gama 2  Г(a, x1) </t>
  </si>
  <si>
    <t xml:space="preserve">Gama 1  Г(a, x2) </t>
  </si>
  <si>
    <r>
      <t>Kr(</t>
    </r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>) GRT</t>
    </r>
  </si>
  <si>
    <t>Θ VGM</t>
  </si>
  <si>
    <t>Θ GRT</t>
  </si>
  <si>
    <t>h-m</t>
  </si>
  <si>
    <t>θ VGM</t>
  </si>
  <si>
    <t>θ GRT</t>
  </si>
  <si>
    <t>Θn VGM</t>
  </si>
  <si>
    <r>
      <t>α (m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</si>
  <si>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t>n ---&gt; p</t>
  </si>
  <si>
    <r>
      <t xml:space="preserve"> </t>
    </r>
    <r>
      <rPr>
        <b/>
        <sz val="11"/>
        <rFont val="Calibri"/>
        <family val="2"/>
      </rPr>
      <t>α ---&gt;  k</t>
    </r>
  </si>
  <si>
    <t>(x-xm)</t>
  </si>
  <si>
    <t>(x-xm)²</t>
  </si>
  <si>
    <t>(y-ym)</t>
  </si>
  <si>
    <t>(y-ym)²</t>
  </si>
  <si>
    <t>(x-xm)(y-ym)</t>
  </si>
  <si>
    <t>(x-y)</t>
  </si>
  <si>
    <t>(x-y)/x</t>
  </si>
  <si>
    <t>(x-y)²</t>
  </si>
  <si>
    <t>(x-y)/n</t>
  </si>
  <si>
    <t>NSE</t>
  </si>
  <si>
    <t>M</t>
  </si>
  <si>
    <t>E</t>
  </si>
  <si>
    <t>R²</t>
  </si>
  <si>
    <t>r</t>
  </si>
  <si>
    <r>
      <t>Kr(</t>
    </r>
    <r>
      <rPr>
        <sz val="11"/>
        <color theme="1"/>
        <rFont val="Calibri"/>
        <family val="2"/>
      </rPr>
      <t>Θn</t>
    </r>
    <r>
      <rPr>
        <sz val="11"/>
        <color theme="1"/>
        <rFont val="Calibri"/>
        <family val="2"/>
        <scheme val="minor"/>
      </rPr>
      <t>) VGM</t>
    </r>
  </si>
  <si>
    <r>
      <t>Kr(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) GRT</t>
    </r>
  </si>
  <si>
    <r>
      <t>log Kr(</t>
    </r>
    <r>
      <rPr>
        <b/>
        <sz val="11"/>
        <color theme="1"/>
        <rFont val="Calibri"/>
        <family val="2"/>
      </rPr>
      <t>Θn</t>
    </r>
    <r>
      <rPr>
        <b/>
        <sz val="11"/>
        <color theme="1"/>
        <rFont val="Calibri"/>
        <family val="2"/>
        <scheme val="minor"/>
      </rPr>
      <t>) VGM</t>
    </r>
  </si>
  <si>
    <r>
      <t>log Kr(</t>
    </r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>) GRT</t>
    </r>
  </si>
  <si>
    <t>l</t>
  </si>
  <si>
    <t>Mean</t>
  </si>
  <si>
    <t>sum</t>
  </si>
  <si>
    <t xml:space="preserve">Statistic for Θ </t>
  </si>
  <si>
    <t>RMSD</t>
  </si>
  <si>
    <r>
      <t xml:space="preserve">r for </t>
    </r>
    <r>
      <rPr>
        <sz val="11"/>
        <color theme="1"/>
        <rFont val="Calibri"/>
        <family val="2"/>
      </rPr>
      <t>Θ</t>
    </r>
  </si>
  <si>
    <t>r for log kr</t>
  </si>
  <si>
    <t>E for Θ</t>
  </si>
  <si>
    <t>E for log kr</t>
  </si>
  <si>
    <t>NSE for Θ</t>
  </si>
  <si>
    <t>NSE for log kr</t>
  </si>
  <si>
    <t>M for Θ</t>
  </si>
  <si>
    <t>M for log kr</t>
  </si>
  <si>
    <t>Statistic calculations x = VGM, y = GRT</t>
  </si>
  <si>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 xml:space="preserve"> LL GRT</t>
    </r>
  </si>
  <si>
    <r>
      <t xml:space="preserve">Sd </t>
    </r>
    <r>
      <rPr>
        <sz val="11"/>
        <color theme="1"/>
        <rFont val="Calibri"/>
        <family val="2"/>
      </rPr>
      <t>Θ</t>
    </r>
  </si>
  <si>
    <t>Sd kr</t>
  </si>
  <si>
    <t>Sd log kr</t>
  </si>
  <si>
    <t xml:space="preserve">SSd </t>
  </si>
  <si>
    <t>SSd</t>
  </si>
  <si>
    <t>exp</t>
  </si>
  <si>
    <t>Statistic for log Kr(Θ)</t>
  </si>
  <si>
    <r>
      <rPr>
        <sz val="11"/>
        <rFont val="Calibri"/>
        <family val="2"/>
      </rPr>
      <t>ϒ</t>
    </r>
    <r>
      <rPr>
        <sz val="6.5"/>
        <rFont val="Calibri"/>
        <family val="2"/>
      </rPr>
      <t>1</t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</si>
  <si>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</si>
  <si>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</si>
  <si>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</si>
  <si>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</si>
  <si>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</si>
  <si>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</si>
  <si>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</si>
  <si>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</si>
  <si>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1</t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</si>
  <si>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</si>
  <si>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</si>
  <si>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</si>
  <si>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</si>
  <si>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</si>
  <si>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(m)</t>
    </r>
  </si>
  <si>
    <r>
      <rPr>
        <sz val="11"/>
        <color theme="1"/>
        <rFont val="Calibri"/>
        <family val="2"/>
      </rPr>
      <t>β</t>
    </r>
    <r>
      <rPr>
        <sz val="6.5"/>
        <color theme="1"/>
        <rFont val="Calibri"/>
        <family val="2"/>
      </rPr>
      <t>1</t>
    </r>
  </si>
  <si>
    <r>
      <rPr>
        <sz val="11"/>
        <color theme="1"/>
        <rFont val="Calibri"/>
        <family val="2"/>
      </rPr>
      <t>β</t>
    </r>
    <r>
      <rPr>
        <sz val="6.5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</si>
  <si>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β</t>
    </r>
    <r>
      <rPr>
        <sz val="6.5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</si>
  <si>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θs</t>
  </si>
  <si>
    <t>θr</t>
  </si>
  <si>
    <t>Atention!</t>
  </si>
  <si>
    <r>
      <t>log</t>
    </r>
    <r>
      <rPr>
        <b/>
        <vertAlign val="subscript"/>
        <sz val="11"/>
        <rFont val="Calibri"/>
        <family val="2"/>
        <scheme val="minor"/>
      </rPr>
      <t>10</t>
    </r>
    <r>
      <rPr>
        <b/>
        <sz val="11"/>
        <rFont val="Calibri"/>
        <family val="2"/>
        <scheme val="minor"/>
      </rPr>
      <t xml:space="preserve"> k = a(log</t>
    </r>
    <r>
      <rPr>
        <b/>
        <vertAlign val="subscript"/>
        <sz val="11"/>
        <rFont val="Calibri"/>
        <family val="2"/>
        <scheme val="minor"/>
      </rPr>
      <t>10</t>
    </r>
    <r>
      <rPr>
        <b/>
        <sz val="11"/>
        <rFont val="Calibri"/>
        <family val="2"/>
        <scheme val="minor"/>
      </rPr>
      <t>α) + b</t>
    </r>
  </si>
  <si>
    <r>
      <t xml:space="preserve">Equation 11 in the paper is resticted to α 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 m</t>
    </r>
    <r>
      <rPr>
        <vertAlign val="superscript"/>
        <sz val="11"/>
        <color theme="1"/>
        <rFont val="Calibri"/>
        <family val="2"/>
        <scheme val="minor"/>
      </rPr>
      <t>-1</t>
    </r>
  </si>
  <si>
    <r>
      <t xml:space="preserve">log </t>
    </r>
    <r>
      <rPr>
        <sz val="11"/>
        <rFont val="Calibri"/>
        <family val="2"/>
      </rPr>
      <t>α</t>
    </r>
  </si>
  <si>
    <r>
      <t xml:space="preserve">For </t>
    </r>
    <r>
      <rPr>
        <b/>
        <sz val="11"/>
        <color theme="1"/>
        <rFont val="Calibri"/>
        <family val="2"/>
        <scheme val="minor"/>
      </rPr>
      <t>α &lt; 1 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, eq. 11 may be replaced by (as in this spreadsheet):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</si>
</sst>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"/>
    <numFmt numFmtId="166" formatCode="0.0"/>
    <numFmt numFmtId="167" formatCode="0.00000"/>
    <numFmt numFmtId="168" formatCode="0.0000000"/>
    <numFmt numFmtId="169" formatCode="0.000000"/>
    <numFmt numFmtId="170" formatCode="0.00000000"/>
  </numFmts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</font>
    <font>
      <b/>
      <sz val="13"/>
      <color theme="1"/>
      <name val="Calibri"/>
      <family val="2"/>
    </font>
    <font>
      <sz val="11"/>
      <color theme="1"/>
      <name val="Calibri"/>
      <family val="2"/>
    </font>
    <font>
      <sz val="11"/>
      <color rgb="FF252525"/>
      <name val="Arial"/>
      <family val="2"/>
    </font>
    <font>
      <b/>
      <sz val="10.55"/>
      <color theme="1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6.5"/>
      <name val="Calibri"/>
      <family val="2"/>
    </font>
    <font>
      <b/>
      <i/>
      <sz val="11"/>
      <name val="Calibri"/>
      <family val="2"/>
      <scheme val="minor"/>
    </font>
    <font>
      <sz val="6.5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1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ill="1" applyBorder="1"/>
    <xf numFmtId="0" fontId="0" fillId="0" borderId="0" xfId="0" applyFill="1" applyBorder="1"/>
    <xf numFmtId="167" fontId="0" fillId="0" borderId="0" xfId="0" applyNumberFormat="1"/>
    <xf numFmtId="168" fontId="0" fillId="0" borderId="0" xfId="0" applyNumberFormat="1"/>
    <xf numFmtId="2" fontId="0" fillId="0" borderId="0" xfId="0" applyNumberFormat="1" applyFill="1"/>
    <xf numFmtId="0" fontId="9" fillId="0" borderId="0" xfId="0" applyFont="1"/>
    <xf numFmtId="0" fontId="8" fillId="0" borderId="0" xfId="0" applyFont="1"/>
    <xf numFmtId="168" fontId="3" fillId="0" borderId="0" xfId="0" applyNumberFormat="1" applyFont="1"/>
    <xf numFmtId="0" fontId="11" fillId="0" borderId="0" xfId="0" applyFont="1"/>
    <xf numFmtId="168" fontId="3" fillId="0" borderId="0" xfId="0" applyNumberFormat="1" applyFont="1" applyFill="1"/>
    <xf numFmtId="168" fontId="0" fillId="0" borderId="0" xfId="0" applyNumberFormat="1" applyFill="1"/>
    <xf numFmtId="167" fontId="0" fillId="0" borderId="0" xfId="0" applyNumberFormat="1" applyFill="1"/>
    <xf numFmtId="170" fontId="0" fillId="2" borderId="0" xfId="0" applyNumberFormat="1" applyFill="1"/>
    <xf numFmtId="0" fontId="0" fillId="0" borderId="0" xfId="0"/>
    <xf numFmtId="165" fontId="0" fillId="0" borderId="0" xfId="0" applyNumberFormat="1"/>
    <xf numFmtId="2" fontId="0" fillId="0" borderId="0" xfId="0" applyNumberFormat="1"/>
    <xf numFmtId="165" fontId="0" fillId="6" borderId="0" xfId="0" applyNumberForma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8" borderId="0" xfId="0" applyFill="1" applyBorder="1"/>
    <xf numFmtId="165" fontId="0" fillId="8" borderId="0" xfId="0" applyNumberFormat="1" applyFill="1" applyBorder="1"/>
    <xf numFmtId="165" fontId="3" fillId="8" borderId="0" xfId="0" applyNumberFormat="1" applyFont="1" applyFill="1"/>
    <xf numFmtId="0" fontId="0" fillId="8" borderId="0" xfId="0" applyFill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4" fillId="8" borderId="0" xfId="0" applyFont="1" applyFill="1" applyBorder="1" applyAlignment="1">
      <alignment vertical="center"/>
    </xf>
    <xf numFmtId="0" fontId="3" fillId="8" borderId="0" xfId="0" applyFont="1" applyFill="1"/>
    <xf numFmtId="0" fontId="5" fillId="8" borderId="0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8" borderId="0" xfId="0" applyFill="1" applyBorder="1" applyAlignment="1"/>
    <xf numFmtId="165" fontId="0" fillId="8" borderId="0" xfId="0" applyNumberFormat="1" applyFill="1"/>
    <xf numFmtId="2" fontId="0" fillId="8" borderId="0" xfId="0" applyNumberFormat="1" applyFill="1"/>
    <xf numFmtId="0" fontId="7" fillId="8" borderId="0" xfId="0" applyFont="1" applyFill="1" applyBorder="1"/>
    <xf numFmtId="165" fontId="7" fillId="8" borderId="0" xfId="0" applyNumberFormat="1" applyFont="1" applyFill="1" applyBorder="1"/>
    <xf numFmtId="165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0" fontId="18" fillId="8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6" fillId="8" borderId="1" xfId="0" applyNumberFormat="1" applyFon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8" borderId="0" xfId="1" applyFont="1" applyFill="1" applyBorder="1" applyAlignment="1">
      <alignment horizontal="right" wrapText="1"/>
    </xf>
    <xf numFmtId="0" fontId="3" fillId="8" borderId="0" xfId="0" applyFont="1" applyFill="1" applyBorder="1"/>
    <xf numFmtId="164" fontId="0" fillId="8" borderId="0" xfId="0" applyNumberFormat="1" applyFill="1" applyBorder="1"/>
    <xf numFmtId="0" fontId="18" fillId="8" borderId="6" xfId="0" applyFont="1" applyFill="1" applyBorder="1" applyAlignment="1">
      <alignment horizontal="center"/>
    </xf>
    <xf numFmtId="165" fontId="18" fillId="8" borderId="0" xfId="0" applyNumberFormat="1" applyFont="1" applyFill="1" applyBorder="1" applyAlignment="1">
      <alignment horizontal="center"/>
    </xf>
    <xf numFmtId="165" fontId="6" fillId="8" borderId="0" xfId="0" applyNumberFormat="1" applyFont="1" applyFill="1" applyBorder="1" applyAlignment="1" applyProtection="1">
      <alignment horizontal="center"/>
      <protection hidden="1"/>
    </xf>
    <xf numFmtId="0" fontId="15" fillId="3" borderId="6" xfId="0" applyFont="1" applyFill="1" applyBorder="1" applyAlignment="1" applyProtection="1">
      <alignment horizontal="center"/>
      <protection hidden="1"/>
    </xf>
    <xf numFmtId="1" fontId="0" fillId="3" borderId="0" xfId="0" applyNumberFormat="1" applyFill="1" applyBorder="1" applyAlignment="1" applyProtection="1">
      <alignment horizontal="center"/>
      <protection hidden="1"/>
    </xf>
    <xf numFmtId="2" fontId="15" fillId="3" borderId="0" xfId="0" applyNumberFormat="1" applyFont="1" applyFill="1" applyBorder="1" applyAlignment="1" applyProtection="1">
      <alignment horizontal="center"/>
      <protection hidden="1"/>
    </xf>
    <xf numFmtId="166" fontId="0" fillId="3" borderId="0" xfId="0" applyNumberFormat="1" applyFill="1" applyBorder="1" applyAlignment="1" applyProtection="1">
      <alignment horizontal="center"/>
      <protection hidden="1"/>
    </xf>
    <xf numFmtId="164" fontId="10" fillId="3" borderId="0" xfId="0" applyNumberFormat="1" applyFont="1" applyFill="1" applyBorder="1" applyAlignment="1" applyProtection="1">
      <alignment horizontal="center"/>
      <protection hidden="1"/>
    </xf>
    <xf numFmtId="164" fontId="0" fillId="3" borderId="2" xfId="0" applyNumberFormat="1" applyFill="1" applyBorder="1" applyAlignment="1" applyProtection="1">
      <alignment horizontal="center"/>
      <protection hidden="1"/>
    </xf>
    <xf numFmtId="165" fontId="0" fillId="8" borderId="0" xfId="0" applyNumberFormat="1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0" fillId="8" borderId="0" xfId="0" applyFill="1" applyBorder="1" applyAlignment="1" applyProtection="1">
      <alignment horizontal="center"/>
      <protection hidden="1"/>
    </xf>
    <xf numFmtId="2" fontId="13" fillId="3" borderId="0" xfId="0" applyNumberFormat="1" applyFont="1" applyFill="1" applyBorder="1" applyAlignment="1" applyProtection="1">
      <alignment horizontal="center"/>
      <protection hidden="1"/>
    </xf>
    <xf numFmtId="164" fontId="0" fillId="3" borderId="0" xfId="0" applyNumberForma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164" fontId="3" fillId="4" borderId="1" xfId="0" applyNumberFormat="1" applyFont="1" applyFill="1" applyBorder="1" applyAlignment="1" applyProtection="1">
      <alignment horizontal="center"/>
      <protection hidden="1"/>
    </xf>
    <xf numFmtId="2" fontId="20" fillId="4" borderId="1" xfId="0" applyNumberFormat="1" applyFont="1" applyFill="1" applyBorder="1" applyAlignment="1" applyProtection="1">
      <alignment horizontal="center"/>
      <protection hidden="1"/>
    </xf>
    <xf numFmtId="0" fontId="13" fillId="8" borderId="7" xfId="0" applyFon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2" fontId="16" fillId="8" borderId="1" xfId="0" applyNumberFormat="1" applyFont="1" applyFill="1" applyBorder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/>
      <protection hidden="1"/>
    </xf>
    <xf numFmtId="0" fontId="0" fillId="8" borderId="8" xfId="0" applyFill="1" applyBorder="1" applyAlignment="1" applyProtection="1">
      <alignment horizontal="center"/>
      <protection hidden="1"/>
    </xf>
    <xf numFmtId="0" fontId="0" fillId="8" borderId="0" xfId="0" applyFill="1" applyProtection="1"/>
    <xf numFmtId="0" fontId="3" fillId="8" borderId="0" xfId="0" applyFont="1" applyFill="1" applyProtection="1"/>
    <xf numFmtId="169" fontId="3" fillId="8" borderId="0" xfId="0" applyNumberFormat="1" applyFont="1" applyFill="1" applyProtection="1"/>
    <xf numFmtId="165" fontId="3" fillId="6" borderId="9" xfId="0" applyNumberFormat="1" applyFont="1" applyFill="1" applyBorder="1" applyAlignment="1">
      <alignment horizontal="center"/>
    </xf>
    <xf numFmtId="165" fontId="6" fillId="6" borderId="9" xfId="0" applyNumberFormat="1" applyFont="1" applyFill="1" applyBorder="1" applyAlignment="1">
      <alignment horizontal="center"/>
    </xf>
    <xf numFmtId="165" fontId="16" fillId="10" borderId="9" xfId="0" applyNumberFormat="1" applyFont="1" applyFill="1" applyBorder="1" applyAlignment="1" applyProtection="1">
      <alignment horizontal="center"/>
      <protection locked="0"/>
    </xf>
    <xf numFmtId="2" fontId="6" fillId="10" borderId="9" xfId="0" applyNumberFormat="1" applyFont="1" applyFill="1" applyBorder="1" applyAlignment="1" applyProtection="1">
      <alignment horizontal="center"/>
      <protection locked="0"/>
    </xf>
    <xf numFmtId="2" fontId="16" fillId="10" borderId="9" xfId="0" applyNumberFormat="1" applyFont="1" applyFill="1" applyBorder="1" applyAlignment="1" applyProtection="1">
      <alignment horizontal="center"/>
      <protection locked="0"/>
    </xf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8" fillId="8" borderId="11" xfId="0" applyFont="1" applyFill="1" applyBorder="1" applyAlignment="1">
      <alignment horizontal="left"/>
    </xf>
    <xf numFmtId="168" fontId="0" fillId="8" borderId="11" xfId="0" applyNumberFormat="1" applyFont="1" applyFill="1" applyBorder="1" applyAlignment="1">
      <alignment horizontal="left"/>
    </xf>
    <xf numFmtId="168" fontId="3" fillId="8" borderId="11" xfId="0" applyNumberFormat="1" applyFont="1" applyFill="1" applyBorder="1" applyAlignment="1">
      <alignment horizontal="left"/>
    </xf>
    <xf numFmtId="168" fontId="0" fillId="8" borderId="12" xfId="0" applyNumberFormat="1" applyFont="1" applyFill="1" applyBorder="1" applyAlignment="1">
      <alignment horizontal="left"/>
    </xf>
    <xf numFmtId="0" fontId="0" fillId="8" borderId="6" xfId="0" applyFill="1" applyBorder="1" applyAlignment="1">
      <alignment horizontal="left"/>
    </xf>
    <xf numFmtId="166" fontId="0" fillId="8" borderId="0" xfId="0" applyNumberFormat="1" applyFill="1" applyBorder="1" applyAlignment="1" applyProtection="1">
      <alignment horizontal="left"/>
    </xf>
    <xf numFmtId="165" fontId="0" fillId="8" borderId="0" xfId="0" applyNumberFormat="1" applyFill="1" applyBorder="1" applyAlignment="1" applyProtection="1">
      <alignment horizontal="left"/>
    </xf>
    <xf numFmtId="2" fontId="0" fillId="8" borderId="0" xfId="0" applyNumberFormat="1" applyFill="1" applyBorder="1" applyAlignment="1" applyProtection="1">
      <alignment horizontal="left"/>
    </xf>
    <xf numFmtId="11" fontId="0" fillId="8" borderId="0" xfId="0" applyNumberFormat="1" applyFill="1" applyBorder="1" applyAlignment="1" applyProtection="1">
      <alignment horizontal="left"/>
    </xf>
    <xf numFmtId="169" fontId="0" fillId="8" borderId="0" xfId="0" applyNumberFormat="1" applyFill="1" applyBorder="1" applyAlignment="1" applyProtection="1">
      <alignment horizontal="left"/>
    </xf>
    <xf numFmtId="11" fontId="0" fillId="8" borderId="2" xfId="0" applyNumberFormat="1" applyFill="1" applyBorder="1" applyAlignment="1" applyProtection="1">
      <alignment horizontal="left"/>
    </xf>
    <xf numFmtId="0" fontId="0" fillId="8" borderId="7" xfId="0" applyFill="1" applyBorder="1" applyAlignment="1">
      <alignment horizontal="left"/>
    </xf>
    <xf numFmtId="166" fontId="0" fillId="8" borderId="1" xfId="0" applyNumberFormat="1" applyFill="1" applyBorder="1" applyAlignment="1" applyProtection="1">
      <alignment horizontal="left"/>
    </xf>
    <xf numFmtId="165" fontId="0" fillId="8" borderId="1" xfId="0" applyNumberFormat="1" applyFill="1" applyBorder="1" applyAlignment="1" applyProtection="1">
      <alignment horizontal="left"/>
    </xf>
    <xf numFmtId="2" fontId="0" fillId="8" borderId="1" xfId="0" applyNumberFormat="1" applyFill="1" applyBorder="1" applyAlignment="1" applyProtection="1">
      <alignment horizontal="left"/>
    </xf>
    <xf numFmtId="11" fontId="0" fillId="8" borderId="1" xfId="0" applyNumberFormat="1" applyFill="1" applyBorder="1" applyAlignment="1" applyProtection="1">
      <alignment horizontal="left"/>
    </xf>
    <xf numFmtId="169" fontId="0" fillId="8" borderId="1" xfId="0" applyNumberFormat="1" applyFill="1" applyBorder="1" applyAlignment="1" applyProtection="1">
      <alignment horizontal="left"/>
    </xf>
    <xf numFmtId="11" fontId="0" fillId="8" borderId="8" xfId="0" applyNumberFormat="1" applyFill="1" applyBorder="1" applyAlignment="1" applyProtection="1">
      <alignment horizontal="left"/>
    </xf>
    <xf numFmtId="0" fontId="0" fillId="6" borderId="9" xfId="0" applyFont="1" applyFill="1" applyBorder="1" applyAlignment="1">
      <alignment horizontal="left"/>
    </xf>
    <xf numFmtId="165" fontId="3" fillId="9" borderId="9" xfId="0" applyNumberFormat="1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16" fillId="4" borderId="6" xfId="0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Alignment="1" applyProtection="1">
      <alignment horizontal="center"/>
      <protection hidden="1"/>
    </xf>
    <xf numFmtId="165" fontId="3" fillId="4" borderId="0" xfId="0" applyNumberFormat="1" applyFont="1" applyFill="1" applyBorder="1" applyAlignment="1" applyProtection="1">
      <alignment horizontal="center"/>
      <protection hidden="1"/>
    </xf>
    <xf numFmtId="165" fontId="3" fillId="4" borderId="2" xfId="0" applyNumberFormat="1" applyFont="1" applyFill="1" applyBorder="1" applyAlignment="1" applyProtection="1">
      <alignment horizontal="center"/>
      <protection hidden="1"/>
    </xf>
    <xf numFmtId="0" fontId="0" fillId="8" borderId="0" xfId="0" applyFont="1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6" fillId="8" borderId="0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6" fillId="8" borderId="6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165" fontId="0" fillId="2" borderId="10" xfId="0" applyNumberFormat="1" applyFill="1" applyBorder="1"/>
    <xf numFmtId="0" fontId="0" fillId="2" borderId="11" xfId="0" applyFill="1" applyBorder="1"/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2">
    <cellStyle name="Normal" xfId="0" builtinId="0"/>
    <cellStyle name="Normal_dados" xfId="1"/>
  </cellStyles>
  <dxfs count="0"/>
  <tableStyles count="0" defaultTableStyle="TableStyleMedium2" defaultPivotStyle="PivotStyleLight16"/>
  <colors>
    <mruColors>
      <color rgb="FF0000CC"/>
      <color rgb="FFA50021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90841622647242"/>
          <c:y val="0.11997525129638312"/>
          <c:w val="0.72931006123621112"/>
          <c:h val="0.6874927035548386"/>
        </c:manualLayout>
      </c:layout>
      <c:scatterChart>
        <c:scatterStyle val="smoothMarker"/>
        <c:varyColors val="0"/>
        <c:ser>
          <c:idx val="0"/>
          <c:order val="0"/>
          <c:tx>
            <c:v>VGM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'Converter (Immediate)'!$N$11:$N$215</c:f>
              <c:numCache>
                <c:formatCode>0.000</c:formatCode>
                <c:ptCount val="205"/>
                <c:pt idx="0">
                  <c:v>1E-3</c:v>
                </c:pt>
                <c:pt idx="1">
                  <c:v>1.2589254117941666E-3</c:v>
                </c:pt>
                <c:pt idx="2">
                  <c:v>1.9952623149688794E-3</c:v>
                </c:pt>
                <c:pt idx="3">
                  <c:v>3.1622776601683794E-3</c:v>
                </c:pt>
                <c:pt idx="4">
                  <c:v>3.9810717055349717E-3</c:v>
                </c:pt>
                <c:pt idx="5">
                  <c:v>5.011872336272722E-3</c:v>
                </c:pt>
                <c:pt idx="6">
                  <c:v>6.3095734448019329E-3</c:v>
                </c:pt>
                <c:pt idx="7">
                  <c:v>7.9432823472428155E-3</c:v>
                </c:pt>
                <c:pt idx="8">
                  <c:v>0.01</c:v>
                </c:pt>
                <c:pt idx="9">
                  <c:v>1.2589254117941673E-2</c:v>
                </c:pt>
                <c:pt idx="10">
                  <c:v>1.3182567385564073E-2</c:v>
                </c:pt>
                <c:pt idx="11">
                  <c:v>1.380384264602885E-2</c:v>
                </c:pt>
                <c:pt idx="12">
                  <c:v>1.4454397707459274E-2</c:v>
                </c:pt>
                <c:pt idx="13">
                  <c:v>1.5135612484362081E-2</c:v>
                </c:pt>
                <c:pt idx="14">
                  <c:v>1.5848931924611134E-2</c:v>
                </c:pt>
                <c:pt idx="15">
                  <c:v>1.6595869074375606E-2</c:v>
                </c:pt>
                <c:pt idx="16">
                  <c:v>1.7378008287493755E-2</c:v>
                </c:pt>
                <c:pt idx="17">
                  <c:v>1.8197008586099836E-2</c:v>
                </c:pt>
                <c:pt idx="18">
                  <c:v>1.9054607179632473E-2</c:v>
                </c:pt>
                <c:pt idx="19">
                  <c:v>1.9952623149688799E-2</c:v>
                </c:pt>
                <c:pt idx="20">
                  <c:v>2.0892961308540396E-2</c:v>
                </c:pt>
                <c:pt idx="21">
                  <c:v>2.1877616239495527E-2</c:v>
                </c:pt>
                <c:pt idx="22">
                  <c:v>2.2908676527677731E-2</c:v>
                </c:pt>
                <c:pt idx="23">
                  <c:v>2.3988329190194908E-2</c:v>
                </c:pt>
                <c:pt idx="24">
                  <c:v>2.5118864315095805E-2</c:v>
                </c:pt>
                <c:pt idx="25">
                  <c:v>2.6302679918953822E-2</c:v>
                </c:pt>
                <c:pt idx="26">
                  <c:v>2.7542287033381664E-2</c:v>
                </c:pt>
                <c:pt idx="27">
                  <c:v>2.8840315031266061E-2</c:v>
                </c:pt>
                <c:pt idx="28">
                  <c:v>3.0199517204020164E-2</c:v>
                </c:pt>
                <c:pt idx="29">
                  <c:v>3.1622776601683798E-2</c:v>
                </c:pt>
                <c:pt idx="30">
                  <c:v>3.3113112148259113E-2</c:v>
                </c:pt>
                <c:pt idx="31">
                  <c:v>3.4673685045253172E-2</c:v>
                </c:pt>
                <c:pt idx="32">
                  <c:v>3.6307805477010138E-2</c:v>
                </c:pt>
                <c:pt idx="33">
                  <c:v>3.8018939632056117E-2</c:v>
                </c:pt>
                <c:pt idx="34">
                  <c:v>3.9810717055349727E-2</c:v>
                </c:pt>
                <c:pt idx="35">
                  <c:v>4.1686938347033548E-2</c:v>
                </c:pt>
                <c:pt idx="36">
                  <c:v>4.3651583224016605E-2</c:v>
                </c:pt>
                <c:pt idx="37">
                  <c:v>4.5708818961487506E-2</c:v>
                </c:pt>
                <c:pt idx="38">
                  <c:v>4.7863009232263838E-2</c:v>
                </c:pt>
                <c:pt idx="39">
                  <c:v>5.0118723362727352E-2</c:v>
                </c:pt>
                <c:pt idx="40">
                  <c:v>5.248074602497739E-2</c:v>
                </c:pt>
                <c:pt idx="41">
                  <c:v>5.4954087385762594E-2</c:v>
                </c:pt>
                <c:pt idx="42">
                  <c:v>5.754399373371584E-2</c:v>
                </c:pt>
                <c:pt idx="43">
                  <c:v>6.0255958607435926E-2</c:v>
                </c:pt>
                <c:pt idx="44">
                  <c:v>6.3095734448019483E-2</c:v>
                </c:pt>
                <c:pt idx="45">
                  <c:v>6.6069344800759766E-2</c:v>
                </c:pt>
                <c:pt idx="46">
                  <c:v>6.9183097091893811E-2</c:v>
                </c:pt>
                <c:pt idx="47">
                  <c:v>7.2443596007499181E-2</c:v>
                </c:pt>
                <c:pt idx="48">
                  <c:v>7.585775750291858E-2</c:v>
                </c:pt>
                <c:pt idx="49">
                  <c:v>7.943282347242836E-2</c:v>
                </c:pt>
                <c:pt idx="50">
                  <c:v>8.3176377110267333E-2</c:v>
                </c:pt>
                <c:pt idx="51">
                  <c:v>8.7096358995608275E-2</c:v>
                </c:pt>
                <c:pt idx="52">
                  <c:v>9.120108393559119E-2</c:v>
                </c:pt>
                <c:pt idx="53">
                  <c:v>9.5499258602143852E-2</c:v>
                </c:pt>
                <c:pt idx="54">
                  <c:v>0.1</c:v>
                </c:pt>
                <c:pt idx="55">
                  <c:v>0.10471285480509</c:v>
                </c:pt>
                <c:pt idx="56">
                  <c:v>0.10964781961431853</c:v>
                </c:pt>
                <c:pt idx="57">
                  <c:v>0.11481536214968834</c:v>
                </c:pt>
                <c:pt idx="58">
                  <c:v>0.12022644346174133</c:v>
                </c:pt>
                <c:pt idx="59">
                  <c:v>0.12589254117941681</c:v>
                </c:pt>
                <c:pt idx="60">
                  <c:v>0.13182567385564076</c:v>
                </c:pt>
                <c:pt idx="61">
                  <c:v>0.13803842646028852</c:v>
                </c:pt>
                <c:pt idx="62">
                  <c:v>0.14454397707459277</c:v>
                </c:pt>
                <c:pt idx="63">
                  <c:v>0.15135612484362088</c:v>
                </c:pt>
                <c:pt idx="64">
                  <c:v>0.15848931924611137</c:v>
                </c:pt>
                <c:pt idx="65">
                  <c:v>0.16595869074375613</c:v>
                </c:pt>
                <c:pt idx="66">
                  <c:v>0.17378008287493757</c:v>
                </c:pt>
                <c:pt idx="67">
                  <c:v>0.18197008586099842</c:v>
                </c:pt>
                <c:pt idx="68">
                  <c:v>0.19054607179632477</c:v>
                </c:pt>
                <c:pt idx="69">
                  <c:v>0.19952623149688806</c:v>
                </c:pt>
                <c:pt idx="70">
                  <c:v>0.208929613085404</c:v>
                </c:pt>
                <c:pt idx="71">
                  <c:v>0.21877616239495537</c:v>
                </c:pt>
                <c:pt idx="72">
                  <c:v>0.22908676527677738</c:v>
                </c:pt>
                <c:pt idx="73">
                  <c:v>0.23988329190194907</c:v>
                </c:pt>
                <c:pt idx="74">
                  <c:v>0.25118864315095801</c:v>
                </c:pt>
                <c:pt idx="75">
                  <c:v>0.26302679918953825</c:v>
                </c:pt>
                <c:pt idx="76">
                  <c:v>0.27542287033381663</c:v>
                </c:pt>
                <c:pt idx="77">
                  <c:v>0.28840315031266067</c:v>
                </c:pt>
                <c:pt idx="78">
                  <c:v>0.30199517204020165</c:v>
                </c:pt>
                <c:pt idx="79">
                  <c:v>0.31622776601683805</c:v>
                </c:pt>
                <c:pt idx="80">
                  <c:v>0.33113112148259127</c:v>
                </c:pt>
                <c:pt idx="81">
                  <c:v>0.34673685045253178</c:v>
                </c:pt>
                <c:pt idx="82">
                  <c:v>0.36307805477010158</c:v>
                </c:pt>
                <c:pt idx="83">
                  <c:v>0.38018939632056137</c:v>
                </c:pt>
                <c:pt idx="84">
                  <c:v>0.39810717055349754</c:v>
                </c:pt>
                <c:pt idx="85">
                  <c:v>0.41686938347033559</c:v>
                </c:pt>
                <c:pt idx="86">
                  <c:v>0.4365158322401661</c:v>
                </c:pt>
                <c:pt idx="87">
                  <c:v>0.45708818961487507</c:v>
                </c:pt>
                <c:pt idx="88">
                  <c:v>0.47863009232263853</c:v>
                </c:pt>
                <c:pt idx="89">
                  <c:v>0.50118723362727235</c:v>
                </c:pt>
                <c:pt idx="90">
                  <c:v>0.52480746024977287</c:v>
                </c:pt>
                <c:pt idx="91">
                  <c:v>0.54954087385762473</c:v>
                </c:pt>
                <c:pt idx="92">
                  <c:v>0.57543993733715693</c:v>
                </c:pt>
                <c:pt idx="93">
                  <c:v>0.60255958607435822</c:v>
                </c:pt>
                <c:pt idx="94">
                  <c:v>0.63095734448019369</c:v>
                </c:pt>
                <c:pt idx="95">
                  <c:v>0.66069344800759622</c:v>
                </c:pt>
                <c:pt idx="96">
                  <c:v>0.69183097091893653</c:v>
                </c:pt>
                <c:pt idx="97">
                  <c:v>0.72443596007499067</c:v>
                </c:pt>
                <c:pt idx="98">
                  <c:v>0.75857757502918366</c:v>
                </c:pt>
                <c:pt idx="99">
                  <c:v>0.79432823472428193</c:v>
                </c:pt>
                <c:pt idx="100">
                  <c:v>0.8317637711026713</c:v>
                </c:pt>
                <c:pt idx="101">
                  <c:v>0.8709635899560807</c:v>
                </c:pt>
                <c:pt idx="102">
                  <c:v>0.91201083935590976</c:v>
                </c:pt>
                <c:pt idx="103">
                  <c:v>0.95499258602143655</c:v>
                </c:pt>
                <c:pt idx="104">
                  <c:v>1</c:v>
                </c:pt>
                <c:pt idx="105">
                  <c:v>1.0471285480508998</c:v>
                </c:pt>
                <c:pt idx="106">
                  <c:v>1.096478196143186</c:v>
                </c:pt>
                <c:pt idx="107">
                  <c:v>1.1481536214968835</c:v>
                </c:pt>
                <c:pt idx="108">
                  <c:v>1.2022644346174136</c:v>
                </c:pt>
                <c:pt idx="109">
                  <c:v>1.2589254117941677</c:v>
                </c:pt>
                <c:pt idx="110">
                  <c:v>1.3182567385564083</c:v>
                </c:pt>
                <c:pt idx="111">
                  <c:v>1.3803842646028861</c:v>
                </c:pt>
                <c:pt idx="112">
                  <c:v>1.4454397707459286</c:v>
                </c:pt>
                <c:pt idx="113">
                  <c:v>1.5135612484362091</c:v>
                </c:pt>
                <c:pt idx="114">
                  <c:v>1.5848931924611154</c:v>
                </c:pt>
                <c:pt idx="115">
                  <c:v>1.6595869074375622</c:v>
                </c:pt>
                <c:pt idx="116">
                  <c:v>1.7378008287493767</c:v>
                </c:pt>
                <c:pt idx="117">
                  <c:v>1.819700858609983</c:v>
                </c:pt>
                <c:pt idx="118">
                  <c:v>1.9054607179632481</c:v>
                </c:pt>
                <c:pt idx="119">
                  <c:v>1.9952623149688802</c:v>
                </c:pt>
                <c:pt idx="120">
                  <c:v>2.0892961308540396</c:v>
                </c:pt>
                <c:pt idx="121">
                  <c:v>2.1877616239495525</c:v>
                </c:pt>
                <c:pt idx="122">
                  <c:v>2.2908676527677745</c:v>
                </c:pt>
                <c:pt idx="123">
                  <c:v>2.3988329190194912</c:v>
                </c:pt>
                <c:pt idx="124">
                  <c:v>2.5118864315095806</c:v>
                </c:pt>
                <c:pt idx="125">
                  <c:v>2.6302679918953817</c:v>
                </c:pt>
                <c:pt idx="126">
                  <c:v>2.7542287033381685</c:v>
                </c:pt>
                <c:pt idx="127">
                  <c:v>2.8840315031266073</c:v>
                </c:pt>
                <c:pt idx="128">
                  <c:v>3.019951720402017</c:v>
                </c:pt>
                <c:pt idx="129">
                  <c:v>3.1622776601683826</c:v>
                </c:pt>
                <c:pt idx="130">
                  <c:v>3.3113112148259138</c:v>
                </c:pt>
                <c:pt idx="131">
                  <c:v>3.4673685045253184</c:v>
                </c:pt>
                <c:pt idx="132">
                  <c:v>3.6307805477010153</c:v>
                </c:pt>
                <c:pt idx="133">
                  <c:v>3.8018939632056163</c:v>
                </c:pt>
                <c:pt idx="134">
                  <c:v>3.9810717055349762</c:v>
                </c:pt>
                <c:pt idx="135">
                  <c:v>4.1686938347033573</c:v>
                </c:pt>
                <c:pt idx="136">
                  <c:v>4.3651583224016619</c:v>
                </c:pt>
                <c:pt idx="137">
                  <c:v>4.5708818961487561</c:v>
                </c:pt>
                <c:pt idx="138">
                  <c:v>4.7863009232263884</c:v>
                </c:pt>
                <c:pt idx="139">
                  <c:v>5.0118723362727273</c:v>
                </c:pt>
                <c:pt idx="140">
                  <c:v>5.2480746024977289</c:v>
                </c:pt>
                <c:pt idx="141">
                  <c:v>5.4954087385762538</c:v>
                </c:pt>
                <c:pt idx="142">
                  <c:v>5.7543993733715704</c:v>
                </c:pt>
                <c:pt idx="143">
                  <c:v>6.0255958607435778</c:v>
                </c:pt>
                <c:pt idx="144">
                  <c:v>6.3095734448019325</c:v>
                </c:pt>
                <c:pt idx="145">
                  <c:v>6.6069344800759646</c:v>
                </c:pt>
                <c:pt idx="146">
                  <c:v>6.9183097091893675</c:v>
                </c:pt>
                <c:pt idx="147">
                  <c:v>7.2443596007499025</c:v>
                </c:pt>
                <c:pt idx="148">
                  <c:v>7.5857757502918375</c:v>
                </c:pt>
                <c:pt idx="149">
                  <c:v>7.9432823472428211</c:v>
                </c:pt>
                <c:pt idx="150">
                  <c:v>8.3176377110267143</c:v>
                </c:pt>
                <c:pt idx="151">
                  <c:v>8.7096358995608085</c:v>
                </c:pt>
                <c:pt idx="152">
                  <c:v>9.1201083935590983</c:v>
                </c:pt>
                <c:pt idx="153">
                  <c:v>9.5499258602143673</c:v>
                </c:pt>
                <c:pt idx="154">
                  <c:v>10</c:v>
                </c:pt>
                <c:pt idx="155">
                  <c:v>10.471285480509</c:v>
                </c:pt>
                <c:pt idx="156">
                  <c:v>10.964781961431862</c:v>
                </c:pt>
                <c:pt idx="157">
                  <c:v>11.481536214968839</c:v>
                </c:pt>
                <c:pt idx="158">
                  <c:v>12.022644346174138</c:v>
                </c:pt>
                <c:pt idx="159">
                  <c:v>12.58925411794168</c:v>
                </c:pt>
                <c:pt idx="160">
                  <c:v>13.18256738556409</c:v>
                </c:pt>
                <c:pt idx="161">
                  <c:v>13.803842646028864</c:v>
                </c:pt>
                <c:pt idx="162">
                  <c:v>14.454397707459288</c:v>
                </c:pt>
                <c:pt idx="163">
                  <c:v>15.135612484362094</c:v>
                </c:pt>
                <c:pt idx="164">
                  <c:v>15.848931924611156</c:v>
                </c:pt>
                <c:pt idx="165">
                  <c:v>16.595869074375624</c:v>
                </c:pt>
                <c:pt idx="166">
                  <c:v>17.37800828749377</c:v>
                </c:pt>
                <c:pt idx="167">
                  <c:v>18.197008586099834</c:v>
                </c:pt>
                <c:pt idx="168">
                  <c:v>19.054607179632484</c:v>
                </c:pt>
                <c:pt idx="169">
                  <c:v>19.952623149688804</c:v>
                </c:pt>
                <c:pt idx="170">
                  <c:v>20.892961308540396</c:v>
                </c:pt>
                <c:pt idx="171">
                  <c:v>21.877616239495527</c:v>
                </c:pt>
                <c:pt idx="172">
                  <c:v>22.908676527677748</c:v>
                </c:pt>
                <c:pt idx="173">
                  <c:v>23.988329190194918</c:v>
                </c:pt>
                <c:pt idx="174">
                  <c:v>25.118864315095813</c:v>
                </c:pt>
                <c:pt idx="175">
                  <c:v>26.302679918953821</c:v>
                </c:pt>
                <c:pt idx="176">
                  <c:v>27.54228703338169</c:v>
                </c:pt>
                <c:pt idx="177">
                  <c:v>28.840315031266076</c:v>
                </c:pt>
                <c:pt idx="178">
                  <c:v>30.199517204020175</c:v>
                </c:pt>
                <c:pt idx="179">
                  <c:v>31.622776601683803</c:v>
                </c:pt>
                <c:pt idx="180">
                  <c:v>33.113112148259113</c:v>
                </c:pt>
                <c:pt idx="181">
                  <c:v>34.673685045253222</c:v>
                </c:pt>
                <c:pt idx="182">
                  <c:v>36.307805477010191</c:v>
                </c:pt>
                <c:pt idx="183">
                  <c:v>38.018939632056174</c:v>
                </c:pt>
                <c:pt idx="184">
                  <c:v>39.81071705534977</c:v>
                </c:pt>
                <c:pt idx="185">
                  <c:v>41.686938347033582</c:v>
                </c:pt>
                <c:pt idx="186">
                  <c:v>43.651583224016633</c:v>
                </c:pt>
                <c:pt idx="187">
                  <c:v>45.70881896148753</c:v>
                </c:pt>
                <c:pt idx="188">
                  <c:v>47.863009232263849</c:v>
                </c:pt>
                <c:pt idx="189">
                  <c:v>50.118723362727323</c:v>
                </c:pt>
                <c:pt idx="190">
                  <c:v>52.48074602497735</c:v>
                </c:pt>
                <c:pt idx="191">
                  <c:v>54.954087385762541</c:v>
                </c:pt>
                <c:pt idx="192">
                  <c:v>57.543993733715666</c:v>
                </c:pt>
                <c:pt idx="193">
                  <c:v>60.255958607435851</c:v>
                </c:pt>
                <c:pt idx="194">
                  <c:v>63.095734448019385</c:v>
                </c:pt>
                <c:pt idx="195">
                  <c:v>66.069344800759652</c:v>
                </c:pt>
                <c:pt idx="196">
                  <c:v>69.183097091893686</c:v>
                </c:pt>
                <c:pt idx="197">
                  <c:v>72.443596007499039</c:v>
                </c:pt>
                <c:pt idx="198">
                  <c:v>75.857757502918389</c:v>
                </c:pt>
                <c:pt idx="199">
                  <c:v>79.432823472428154</c:v>
                </c:pt>
                <c:pt idx="200">
                  <c:v>83.176377110267097</c:v>
                </c:pt>
                <c:pt idx="201">
                  <c:v>87.096358995608185</c:v>
                </c:pt>
                <c:pt idx="202">
                  <c:v>91.201083935591086</c:v>
                </c:pt>
                <c:pt idx="203">
                  <c:v>95.499258602143698</c:v>
                </c:pt>
                <c:pt idx="204">
                  <c:v>100</c:v>
                </c:pt>
              </c:numCache>
            </c:numRef>
          </c:xVal>
          <c:yVal>
            <c:numRef>
              <c:f>'Converter (Immediate)'!$R$11:$R$215</c:f>
              <c:numCache>
                <c:formatCode>0.000</c:formatCode>
                <c:ptCount val="205"/>
                <c:pt idx="0">
                  <c:v>0.99735768463831942</c:v>
                </c:pt>
                <c:pt idx="1">
                  <c:v>0.99627895385156273</c:v>
                </c:pt>
                <c:pt idx="2">
                  <c:v>0.99265134591380078</c:v>
                </c:pt>
                <c:pt idx="3">
                  <c:v>0.98562883326198425</c:v>
                </c:pt>
                <c:pt idx="4">
                  <c:v>0.98002646572335028</c:v>
                </c:pt>
                <c:pt idx="5">
                  <c:v>0.97240916834320401</c:v>
                </c:pt>
                <c:pt idx="6">
                  <c:v>0.96219535888468644</c:v>
                </c:pt>
                <c:pt idx="7">
                  <c:v>0.94874596183152593</c:v>
                </c:pt>
                <c:pt idx="8">
                  <c:v>0.93143814532365821</c:v>
                </c:pt>
                <c:pt idx="9">
                  <c:v>0.90978252032702844</c:v>
                </c:pt>
                <c:pt idx="10">
                  <c:v>0.90490448951111013</c:v>
                </c:pt>
                <c:pt idx="11">
                  <c:v>0.89984277054797257</c:v>
                </c:pt>
                <c:pt idx="12">
                  <c:v>0.89459810443323462</c:v>
                </c:pt>
                <c:pt idx="13">
                  <c:v>0.88917195152182971</c:v>
                </c:pt>
                <c:pt idx="14">
                  <c:v>0.8835665096490628</c:v>
                </c:pt>
                <c:pt idx="15">
                  <c:v>0.87778472477216218</c:v>
                </c:pt>
                <c:pt idx="16">
                  <c:v>0.87183029362850673</c:v>
                </c:pt>
                <c:pt idx="17">
                  <c:v>0.86570765806286221</c:v>
                </c:pt>
                <c:pt idx="18">
                  <c:v>0.85942199084981674</c:v>
                </c:pt>
                <c:pt idx="19">
                  <c:v>0.85297917302341775</c:v>
                </c:pt>
                <c:pt idx="20">
                  <c:v>0.84638576291729806</c:v>
                </c:pt>
                <c:pt idx="21">
                  <c:v>0.83964895730827949</c:v>
                </c:pt>
                <c:pt idx="22">
                  <c:v>0.83277654523741163</c:v>
                </c:pt>
                <c:pt idx="23">
                  <c:v>0.82577685524780153</c:v>
                </c:pt>
                <c:pt idx="24">
                  <c:v>0.8186586969221793</c:v>
                </c:pt>
                <c:pt idx="25">
                  <c:v>0.8114312977197834</c:v>
                </c:pt>
                <c:pt idx="26">
                  <c:v>0.80410423619792037</c:v>
                </c:pt>
                <c:pt idx="27">
                  <c:v>0.79668737275607748</c:v>
                </c:pt>
                <c:pt idx="28">
                  <c:v>0.78919077905889801</c:v>
                </c:pt>
                <c:pt idx="29">
                  <c:v>0.78162466727939606</c:v>
                </c:pt>
                <c:pt idx="30">
                  <c:v>0.77399932025765672</c:v>
                </c:pt>
                <c:pt idx="31">
                  <c:v>0.76632502359632126</c:v>
                </c:pt>
                <c:pt idx="32">
                  <c:v>0.75861200061679246</c:v>
                </c:pt>
                <c:pt idx="33">
                  <c:v>0.75087035098432164</c:v>
                </c:pt>
                <c:pt idx="34">
                  <c:v>0.7431099936813812</c:v>
                </c:pt>
                <c:pt idx="35">
                  <c:v>0.73534061487241176</c:v>
                </c:pt>
                <c:pt idx="36">
                  <c:v>0.72757162106436857</c:v>
                </c:pt>
                <c:pt idx="37">
                  <c:v>0.71981209783124334</c:v>
                </c:pt>
                <c:pt idx="38">
                  <c:v>0.7120707742410135</c:v>
                </c:pt>
                <c:pt idx="39">
                  <c:v>0.7043559930036396</c:v>
                </c:pt>
                <c:pt idx="40">
                  <c:v>0.69667568625135368</c:v>
                </c:pt>
                <c:pt idx="41">
                  <c:v>0.68903735676930455</c:v>
                </c:pt>
                <c:pt idx="42">
                  <c:v>0.68144806441664074</c:v>
                </c:pt>
                <c:pt idx="43">
                  <c:v>0.67391441741557201</c:v>
                </c:pt>
                <c:pt idx="44">
                  <c:v>0.66644256813857494</c:v>
                </c:pt>
                <c:pt idx="45">
                  <c:v>0.65903821299086873</c:v>
                </c:pt>
                <c:pt idx="46">
                  <c:v>0.65170659596543623</c:v>
                </c:pt>
                <c:pt idx="47">
                  <c:v>0.64445251543974713</c:v>
                </c:pt>
                <c:pt idx="48">
                  <c:v>0.63728033378540272</c:v>
                </c:pt>
                <c:pt idx="49">
                  <c:v>0.63019398937250704</c:v>
                </c:pt>
                <c:pt idx="50">
                  <c:v>0.62319701056803534</c:v>
                </c:pt>
                <c:pt idx="51">
                  <c:v>0.61629253135029394</c:v>
                </c:pt>
                <c:pt idx="52">
                  <c:v>0.6094833081882558</c:v>
                </c:pt>
                <c:pt idx="53">
                  <c:v>0.60277173786386551</c:v>
                </c:pt>
                <c:pt idx="54">
                  <c:v>0.59615987594617059</c:v>
                </c:pt>
                <c:pt idx="55">
                  <c:v>0.58964945565739602</c:v>
                </c:pt>
                <c:pt idx="56">
                  <c:v>0.58324190690206612</c:v>
                </c:pt>
                <c:pt idx="57">
                  <c:v>0.576938375260306</c:v>
                </c:pt>
                <c:pt idx="58">
                  <c:v>0.57073974077510048</c:v>
                </c:pt>
                <c:pt idx="59">
                  <c:v>0.56464663639013879</c:v>
                </c:pt>
                <c:pt idx="60">
                  <c:v>0.55865946591972482</c:v>
                </c:pt>
                <c:pt idx="61">
                  <c:v>0.55277842145492606</c:v>
                </c:pt>
                <c:pt idx="62">
                  <c:v>0.54700350013061683</c:v>
                </c:pt>
                <c:pt idx="63">
                  <c:v>0.54133452019633688</c:v>
                </c:pt>
                <c:pt idx="64">
                  <c:v>0.53577113635001006</c:v>
                </c:pt>
                <c:pt idx="65">
                  <c:v>0.53031285430761244</c:v>
                </c:pt>
                <c:pt idx="66">
                  <c:v>0.52495904459401188</c:v>
                </c:pt>
                <c:pt idx="67">
                  <c:v>0.51970895555050511</c:v>
                </c:pt>
                <c:pt idx="68">
                  <c:v>0.51456172556326474</c:v>
                </c:pt>
                <c:pt idx="69">
                  <c:v>0.50951639452408326</c:v>
                </c:pt>
                <c:pt idx="70">
                  <c:v>0.50457191454064487</c:v>
                </c:pt>
                <c:pt idx="71">
                  <c:v>0.49972715991821914</c:v>
                </c:pt>
                <c:pt idx="72">
                  <c:v>0.49498093643827862</c:v>
                </c:pt>
                <c:pt idx="73">
                  <c:v>0.4903319899622578</c:v>
                </c:pt>
                <c:pt idx="74">
                  <c:v>0.48577901439058907</c:v>
                </c:pt>
                <c:pt idx="75">
                  <c:v>0.4813206590084127</c:v>
                </c:pt>
                <c:pt idx="76">
                  <c:v>0.47695553525004908</c:v>
                </c:pt>
                <c:pt idx="77">
                  <c:v>0.47268222291454115</c:v>
                </c:pt>
                <c:pt idx="78">
                  <c:v>0.46849927586440915</c:v>
                </c:pt>
                <c:pt idx="79">
                  <c:v>0.46440522723927169</c:v>
                </c:pt>
                <c:pt idx="80">
                  <c:v>0.46039859421525697</c:v>
                </c:pt>
                <c:pt idx="81">
                  <c:v>0.45647788234018372</c:v>
                </c:pt>
                <c:pt idx="82">
                  <c:v>0.45264158947341715</c:v>
                </c:pt>
                <c:pt idx="83">
                  <c:v>0.44888820935810547</c:v>
                </c:pt>
                <c:pt idx="84">
                  <c:v>0.44521623485223177</c:v>
                </c:pt>
                <c:pt idx="85">
                  <c:v>0.44162416084360734</c:v>
                </c:pt>
                <c:pt idx="86">
                  <c:v>0.43811048687258464</c:v>
                </c:pt>
                <c:pt idx="87">
                  <c:v>0.43467371948493361</c:v>
                </c:pt>
                <c:pt idx="88">
                  <c:v>0.43131237433599068</c:v>
                </c:pt>
                <c:pt idx="89">
                  <c:v>0.42802497806588707</c:v>
                </c:pt>
                <c:pt idx="90">
                  <c:v>0.42481006996439252</c:v>
                </c:pt>
                <c:pt idx="91">
                  <c:v>0.42166620344268646</c:v>
                </c:pt>
                <c:pt idx="92">
                  <c:v>0.41859194732818361</c:v>
                </c:pt>
                <c:pt idx="93">
                  <c:v>0.41558588699742105</c:v>
                </c:pt>
                <c:pt idx="94">
                  <c:v>0.41264662536093638</c:v>
                </c:pt>
                <c:pt idx="95">
                  <c:v>0.40977278371305098</c:v>
                </c:pt>
                <c:pt idx="96">
                  <c:v>0.40696300245851263</c:v>
                </c:pt>
                <c:pt idx="97">
                  <c:v>0.40421594172704844</c:v>
                </c:pt>
                <c:pt idx="98">
                  <c:v>0.40153028188602558</c:v>
                </c:pt>
                <c:pt idx="99">
                  <c:v>0.39890472396062648</c:v>
                </c:pt>
                <c:pt idx="100">
                  <c:v>0.39633798997019942</c:v>
                </c:pt>
                <c:pt idx="101">
                  <c:v>0.39382882318875145</c:v>
                </c:pt>
                <c:pt idx="102">
                  <c:v>0.39137598833690534</c:v>
                </c:pt>
                <c:pt idx="103">
                  <c:v>0.3889782717120448</c:v>
                </c:pt>
                <c:pt idx="104">
                  <c:v>0.38663448126281041</c:v>
                </c:pt>
                <c:pt idx="105">
                  <c:v>0.38434344661359865</c:v>
                </c:pt>
                <c:pt idx="106">
                  <c:v>0.38210401904423352</c:v>
                </c:pt>
                <c:pt idx="107">
                  <c:v>0.37991507142954534</c:v>
                </c:pt>
                <c:pt idx="108">
                  <c:v>0.37777549814317679</c:v>
                </c:pt>
                <c:pt idx="109">
                  <c:v>0.37568421492956855</c:v>
                </c:pt>
                <c:pt idx="110">
                  <c:v>0.37364015874772394</c:v>
                </c:pt>
                <c:pt idx="111">
                  <c:v>0.37164228759003909</c:v>
                </c:pt>
                <c:pt idx="112">
                  <c:v>0.3696895802791873</c:v>
                </c:pt>
                <c:pt idx="113">
                  <c:v>0.36778103624578262</c:v>
                </c:pt>
                <c:pt idx="114">
                  <c:v>0.36591567528929614</c:v>
                </c:pt>
                <c:pt idx="115">
                  <c:v>0.364092537324473</c:v>
                </c:pt>
                <c:pt idx="116">
                  <c:v>0.3623106821152921</c:v>
                </c:pt>
                <c:pt idx="117">
                  <c:v>0.36056918899831769</c:v>
                </c:pt>
                <c:pt idx="118">
                  <c:v>0.35886715659711854</c:v>
                </c:pt>
                <c:pt idx="119">
                  <c:v>0.35720370252927158</c:v>
                </c:pt>
                <c:pt idx="120">
                  <c:v>0.35557796310731876</c:v>
                </c:pt>
                <c:pt idx="121">
                  <c:v>0.35398909303491521</c:v>
                </c:pt>
                <c:pt idx="122">
                  <c:v>0.35243626509928233</c:v>
                </c:pt>
                <c:pt idx="123">
                  <c:v>0.35091866986097009</c:v>
                </c:pt>
                <c:pt idx="124">
                  <c:v>0.34943551534182921</c:v>
                </c:pt>
                <c:pt idx="125">
                  <c:v>0.34798602671200374</c:v>
                </c:pt>
                <c:pt idx="126">
                  <c:v>0.34656944597666767</c:v>
                </c:pt>
                <c:pt idx="127">
                  <c:v>0.34518503166315334</c:v>
                </c:pt>
                <c:pt idx="128">
                  <c:v>0.3438320585090498</c:v>
                </c:pt>
                <c:pt idx="129">
                  <c:v>0.34250981715178419</c:v>
                </c:pt>
                <c:pt idx="130">
                  <c:v>0.34121761382014232</c:v>
                </c:pt>
                <c:pt idx="131">
                  <c:v>0.33995477002813151</c:v>
                </c:pt>
                <c:pt idx="132">
                  <c:v>0.33872062227154015</c:v>
                </c:pt>
                <c:pt idx="133">
                  <c:v>0.3375145217275064</c:v>
                </c:pt>
                <c:pt idx="134">
                  <c:v>0.33633583395736744</c:v>
                </c:pt>
                <c:pt idx="135">
                  <c:v>0.33518393861302564</c:v>
                </c:pt>
                <c:pt idx="136">
                  <c:v>0.33405822914703615</c:v>
                </c:pt>
                <c:pt idx="137">
                  <c:v>0.33295811252658913</c:v>
                </c:pt>
                <c:pt idx="138">
                  <c:v>0.33188300895153622</c:v>
                </c:pt>
                <c:pt idx="139">
                  <c:v>0.33083235157658347</c:v>
                </c:pt>
                <c:pt idx="140">
                  <c:v>0.32980558623775458</c:v>
                </c:pt>
                <c:pt idx="141">
                  <c:v>0.3288021711832057</c:v>
                </c:pt>
                <c:pt idx="142">
                  <c:v>0.32782157680845864</c:v>
                </c:pt>
                <c:pt idx="143">
                  <c:v>0.3268632853961001</c:v>
                </c:pt>
                <c:pt idx="144">
                  <c:v>0.32592679085998333</c:v>
                </c:pt>
                <c:pt idx="145">
                  <c:v>0.32501159849395345</c:v>
                </c:pt>
                <c:pt idx="146">
                  <c:v>0.32411722472510879</c:v>
                </c:pt>
                <c:pt idx="147">
                  <c:v>0.32324319687159725</c:v>
                </c:pt>
                <c:pt idx="148">
                  <c:v>0.32238905290494052</c:v>
                </c:pt>
                <c:pt idx="149">
                  <c:v>0.32155434121686899</c:v>
                </c:pt>
                <c:pt idx="150">
                  <c:v>0.32073862039064399</c:v>
                </c:pt>
                <c:pt idx="151">
                  <c:v>0.31994145897683696</c:v>
                </c:pt>
                <c:pt idx="152">
                  <c:v>0.31916243527352955</c:v>
                </c:pt>
                <c:pt idx="153">
                  <c:v>0.31840113711089524</c:v>
                </c:pt>
                <c:pt idx="154">
                  <c:v>0.31765716164011543</c:v>
                </c:pt>
                <c:pt idx="155">
                  <c:v>0.31693011512658292</c:v>
                </c:pt>
                <c:pt idx="156">
                  <c:v>0.31621961274734001</c:v>
                </c:pt>
                <c:pt idx="157">
                  <c:v>0.31552527839269634</c:v>
                </c:pt>
                <c:pt idx="158">
                  <c:v>0.31484674447196925</c:v>
                </c:pt>
                <c:pt idx="159">
                  <c:v>0.31418365172328766</c:v>
                </c:pt>
                <c:pt idx="160">
                  <c:v>0.31353564902739761</c:v>
                </c:pt>
                <c:pt idx="161">
                  <c:v>0.3129023932254088</c:v>
                </c:pt>
                <c:pt idx="162">
                  <c:v>0.31228354894041643</c:v>
                </c:pt>
                <c:pt idx="163">
                  <c:v>0.31167878840293622</c:v>
                </c:pt>
                <c:pt idx="164">
                  <c:v>0.31108779128008573</c:v>
                </c:pt>
                <c:pt idx="165">
                  <c:v>0.31051024450844827</c:v>
                </c:pt>
                <c:pt idx="166">
                  <c:v>0.3099458421305526</c:v>
                </c:pt>
                <c:pt idx="167">
                  <c:v>0.30939428513490291</c:v>
                </c:pt>
                <c:pt idx="168">
                  <c:v>0.30885528129949374</c:v>
                </c:pt>
                <c:pt idx="169">
                  <c:v>0.30832854503874407</c:v>
                </c:pt>
                <c:pt idx="170">
                  <c:v>0.30781379725378505</c:v>
                </c:pt>
                <c:pt idx="171">
                  <c:v>0.30731076518603678</c:v>
                </c:pt>
                <c:pt idx="172">
                  <c:v>0.30681918227401012</c:v>
                </c:pt>
                <c:pt idx="173">
                  <c:v>0.3063387880132683</c:v>
                </c:pt>
                <c:pt idx="174">
                  <c:v>0.30586932781948717</c:v>
                </c:pt>
                <c:pt idx="175">
                  <c:v>0.30541055289454916</c:v>
                </c:pt>
                <c:pt idx="176">
                  <c:v>0.30496222009561125</c:v>
                </c:pt>
                <c:pt idx="177">
                  <c:v>0.30452409180708434</c:v>
                </c:pt>
                <c:pt idx="178">
                  <c:v>0.30409593581546451</c:v>
                </c:pt>
                <c:pt idx="179">
                  <c:v>0.30367752518695657</c:v>
                </c:pt>
                <c:pt idx="180">
                  <c:v>0.30326863814783128</c:v>
                </c:pt>
                <c:pt idx="181">
                  <c:v>0.30286905796745878</c:v>
                </c:pt>
                <c:pt idx="182">
                  <c:v>0.3024785728439609</c:v>
                </c:pt>
                <c:pt idx="183">
                  <c:v>0.30209697579242772</c:v>
                </c:pt>
                <c:pt idx="184">
                  <c:v>0.30172406453564182</c:v>
                </c:pt>
                <c:pt idx="185">
                  <c:v>0.30135964139725807</c:v>
                </c:pt>
                <c:pt idx="186">
                  <c:v>0.30100351319738422</c:v>
                </c:pt>
                <c:pt idx="187">
                  <c:v>0.30065549115051188</c:v>
                </c:pt>
                <c:pt idx="188">
                  <c:v>0.3003153907657457</c:v>
                </c:pt>
                <c:pt idx="189">
                  <c:v>0.29998303174928065</c:v>
                </c:pt>
                <c:pt idx="190">
                  <c:v>0.29965823790907925</c:v>
                </c:pt>
                <c:pt idx="191">
                  <c:v>0.29934083706169884</c:v>
                </c:pt>
                <c:pt idx="192">
                  <c:v>0.29903066094122355</c:v>
                </c:pt>
                <c:pt idx="193">
                  <c:v>0.29872754511025257</c:v>
                </c:pt>
                <c:pt idx="194">
                  <c:v>0.29843132887290097</c:v>
                </c:pt>
                <c:pt idx="195">
                  <c:v>0.29814185518976766</c:v>
                </c:pt>
                <c:pt idx="196">
                  <c:v>0.29785897059482658</c:v>
                </c:pt>
                <c:pt idx="197">
                  <c:v>0.29758252511419969</c:v>
                </c:pt>
                <c:pt idx="198">
                  <c:v>0.29731237218676804</c:v>
                </c:pt>
                <c:pt idx="199">
                  <c:v>0.29704836858658173</c:v>
                </c:pt>
                <c:pt idx="200">
                  <c:v>0.29679037434702749</c:v>
                </c:pt>
                <c:pt idx="201">
                  <c:v>0.29653825268671463</c:v>
                </c:pt>
                <c:pt idx="202">
                  <c:v>0.29629186993704182</c:v>
                </c:pt>
                <c:pt idx="203">
                  <c:v>0.29605109547140585</c:v>
                </c:pt>
                <c:pt idx="204">
                  <c:v>0.29581580163601628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27-43EF-8D30-02D94AD73EA6}"/>
            </c:ext>
          </c:extLst>
        </c:ser>
        <c:ser>
          <c:idx val="3"/>
          <c:order val="1"/>
          <c:tx>
            <c:v>GRT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'Converter (Immediate)'!$N$11:$N$215</c:f>
              <c:numCache>
                <c:formatCode>0.000</c:formatCode>
                <c:ptCount val="205"/>
                <c:pt idx="0">
                  <c:v>1E-3</c:v>
                </c:pt>
                <c:pt idx="1">
                  <c:v>1.2589254117941666E-3</c:v>
                </c:pt>
                <c:pt idx="2">
                  <c:v>1.9952623149688794E-3</c:v>
                </c:pt>
                <c:pt idx="3">
                  <c:v>3.1622776601683794E-3</c:v>
                </c:pt>
                <c:pt idx="4">
                  <c:v>3.9810717055349717E-3</c:v>
                </c:pt>
                <c:pt idx="5">
                  <c:v>5.011872336272722E-3</c:v>
                </c:pt>
                <c:pt idx="6">
                  <c:v>6.3095734448019329E-3</c:v>
                </c:pt>
                <c:pt idx="7">
                  <c:v>7.9432823472428155E-3</c:v>
                </c:pt>
                <c:pt idx="8">
                  <c:v>0.01</c:v>
                </c:pt>
                <c:pt idx="9">
                  <c:v>1.2589254117941673E-2</c:v>
                </c:pt>
                <c:pt idx="10">
                  <c:v>1.3182567385564073E-2</c:v>
                </c:pt>
                <c:pt idx="11">
                  <c:v>1.380384264602885E-2</c:v>
                </c:pt>
                <c:pt idx="12">
                  <c:v>1.4454397707459274E-2</c:v>
                </c:pt>
                <c:pt idx="13">
                  <c:v>1.5135612484362081E-2</c:v>
                </c:pt>
                <c:pt idx="14">
                  <c:v>1.5848931924611134E-2</c:v>
                </c:pt>
                <c:pt idx="15">
                  <c:v>1.6595869074375606E-2</c:v>
                </c:pt>
                <c:pt idx="16">
                  <c:v>1.7378008287493755E-2</c:v>
                </c:pt>
                <c:pt idx="17">
                  <c:v>1.8197008586099836E-2</c:v>
                </c:pt>
                <c:pt idx="18">
                  <c:v>1.9054607179632473E-2</c:v>
                </c:pt>
                <c:pt idx="19">
                  <c:v>1.9952623149688799E-2</c:v>
                </c:pt>
                <c:pt idx="20">
                  <c:v>2.0892961308540396E-2</c:v>
                </c:pt>
                <c:pt idx="21">
                  <c:v>2.1877616239495527E-2</c:v>
                </c:pt>
                <c:pt idx="22">
                  <c:v>2.2908676527677731E-2</c:v>
                </c:pt>
                <c:pt idx="23">
                  <c:v>2.3988329190194908E-2</c:v>
                </c:pt>
                <c:pt idx="24">
                  <c:v>2.5118864315095805E-2</c:v>
                </c:pt>
                <c:pt idx="25">
                  <c:v>2.6302679918953822E-2</c:v>
                </c:pt>
                <c:pt idx="26">
                  <c:v>2.7542287033381664E-2</c:v>
                </c:pt>
                <c:pt idx="27">
                  <c:v>2.8840315031266061E-2</c:v>
                </c:pt>
                <c:pt idx="28">
                  <c:v>3.0199517204020164E-2</c:v>
                </c:pt>
                <c:pt idx="29">
                  <c:v>3.1622776601683798E-2</c:v>
                </c:pt>
                <c:pt idx="30">
                  <c:v>3.3113112148259113E-2</c:v>
                </c:pt>
                <c:pt idx="31">
                  <c:v>3.4673685045253172E-2</c:v>
                </c:pt>
                <c:pt idx="32">
                  <c:v>3.6307805477010138E-2</c:v>
                </c:pt>
                <c:pt idx="33">
                  <c:v>3.8018939632056117E-2</c:v>
                </c:pt>
                <c:pt idx="34">
                  <c:v>3.9810717055349727E-2</c:v>
                </c:pt>
                <c:pt idx="35">
                  <c:v>4.1686938347033548E-2</c:v>
                </c:pt>
                <c:pt idx="36">
                  <c:v>4.3651583224016605E-2</c:v>
                </c:pt>
                <c:pt idx="37">
                  <c:v>4.5708818961487506E-2</c:v>
                </c:pt>
                <c:pt idx="38">
                  <c:v>4.7863009232263838E-2</c:v>
                </c:pt>
                <c:pt idx="39">
                  <c:v>5.0118723362727352E-2</c:v>
                </c:pt>
                <c:pt idx="40">
                  <c:v>5.248074602497739E-2</c:v>
                </c:pt>
                <c:pt idx="41">
                  <c:v>5.4954087385762594E-2</c:v>
                </c:pt>
                <c:pt idx="42">
                  <c:v>5.754399373371584E-2</c:v>
                </c:pt>
                <c:pt idx="43">
                  <c:v>6.0255958607435926E-2</c:v>
                </c:pt>
                <c:pt idx="44">
                  <c:v>6.3095734448019483E-2</c:v>
                </c:pt>
                <c:pt idx="45">
                  <c:v>6.6069344800759766E-2</c:v>
                </c:pt>
                <c:pt idx="46">
                  <c:v>6.9183097091893811E-2</c:v>
                </c:pt>
                <c:pt idx="47">
                  <c:v>7.2443596007499181E-2</c:v>
                </c:pt>
                <c:pt idx="48">
                  <c:v>7.585775750291858E-2</c:v>
                </c:pt>
                <c:pt idx="49">
                  <c:v>7.943282347242836E-2</c:v>
                </c:pt>
                <c:pt idx="50">
                  <c:v>8.3176377110267333E-2</c:v>
                </c:pt>
                <c:pt idx="51">
                  <c:v>8.7096358995608275E-2</c:v>
                </c:pt>
                <c:pt idx="52">
                  <c:v>9.120108393559119E-2</c:v>
                </c:pt>
                <c:pt idx="53">
                  <c:v>9.5499258602143852E-2</c:v>
                </c:pt>
                <c:pt idx="54">
                  <c:v>0.1</c:v>
                </c:pt>
                <c:pt idx="55">
                  <c:v>0.10471285480509</c:v>
                </c:pt>
                <c:pt idx="56">
                  <c:v>0.10964781961431853</c:v>
                </c:pt>
                <c:pt idx="57">
                  <c:v>0.11481536214968834</c:v>
                </c:pt>
                <c:pt idx="58">
                  <c:v>0.12022644346174133</c:v>
                </c:pt>
                <c:pt idx="59">
                  <c:v>0.12589254117941681</c:v>
                </c:pt>
                <c:pt idx="60">
                  <c:v>0.13182567385564076</c:v>
                </c:pt>
                <c:pt idx="61">
                  <c:v>0.13803842646028852</c:v>
                </c:pt>
                <c:pt idx="62">
                  <c:v>0.14454397707459277</c:v>
                </c:pt>
                <c:pt idx="63">
                  <c:v>0.15135612484362088</c:v>
                </c:pt>
                <c:pt idx="64">
                  <c:v>0.15848931924611137</c:v>
                </c:pt>
                <c:pt idx="65">
                  <c:v>0.16595869074375613</c:v>
                </c:pt>
                <c:pt idx="66">
                  <c:v>0.17378008287493757</c:v>
                </c:pt>
                <c:pt idx="67">
                  <c:v>0.18197008586099842</c:v>
                </c:pt>
                <c:pt idx="68">
                  <c:v>0.19054607179632477</c:v>
                </c:pt>
                <c:pt idx="69">
                  <c:v>0.19952623149688806</c:v>
                </c:pt>
                <c:pt idx="70">
                  <c:v>0.208929613085404</c:v>
                </c:pt>
                <c:pt idx="71">
                  <c:v>0.21877616239495537</c:v>
                </c:pt>
                <c:pt idx="72">
                  <c:v>0.22908676527677738</c:v>
                </c:pt>
                <c:pt idx="73">
                  <c:v>0.23988329190194907</c:v>
                </c:pt>
                <c:pt idx="74">
                  <c:v>0.25118864315095801</c:v>
                </c:pt>
                <c:pt idx="75">
                  <c:v>0.26302679918953825</c:v>
                </c:pt>
                <c:pt idx="76">
                  <c:v>0.27542287033381663</c:v>
                </c:pt>
                <c:pt idx="77">
                  <c:v>0.28840315031266067</c:v>
                </c:pt>
                <c:pt idx="78">
                  <c:v>0.30199517204020165</c:v>
                </c:pt>
                <c:pt idx="79">
                  <c:v>0.31622776601683805</c:v>
                </c:pt>
                <c:pt idx="80">
                  <c:v>0.33113112148259127</c:v>
                </c:pt>
                <c:pt idx="81">
                  <c:v>0.34673685045253178</c:v>
                </c:pt>
                <c:pt idx="82">
                  <c:v>0.36307805477010158</c:v>
                </c:pt>
                <c:pt idx="83">
                  <c:v>0.38018939632056137</c:v>
                </c:pt>
                <c:pt idx="84">
                  <c:v>0.39810717055349754</c:v>
                </c:pt>
                <c:pt idx="85">
                  <c:v>0.41686938347033559</c:v>
                </c:pt>
                <c:pt idx="86">
                  <c:v>0.4365158322401661</c:v>
                </c:pt>
                <c:pt idx="87">
                  <c:v>0.45708818961487507</c:v>
                </c:pt>
                <c:pt idx="88">
                  <c:v>0.47863009232263853</c:v>
                </c:pt>
                <c:pt idx="89">
                  <c:v>0.50118723362727235</c:v>
                </c:pt>
                <c:pt idx="90">
                  <c:v>0.52480746024977287</c:v>
                </c:pt>
                <c:pt idx="91">
                  <c:v>0.54954087385762473</c:v>
                </c:pt>
                <c:pt idx="92">
                  <c:v>0.57543993733715693</c:v>
                </c:pt>
                <c:pt idx="93">
                  <c:v>0.60255958607435822</c:v>
                </c:pt>
                <c:pt idx="94">
                  <c:v>0.63095734448019369</c:v>
                </c:pt>
                <c:pt idx="95">
                  <c:v>0.66069344800759622</c:v>
                </c:pt>
                <c:pt idx="96">
                  <c:v>0.69183097091893653</c:v>
                </c:pt>
                <c:pt idx="97">
                  <c:v>0.72443596007499067</c:v>
                </c:pt>
                <c:pt idx="98">
                  <c:v>0.75857757502918366</c:v>
                </c:pt>
                <c:pt idx="99">
                  <c:v>0.79432823472428193</c:v>
                </c:pt>
                <c:pt idx="100">
                  <c:v>0.8317637711026713</c:v>
                </c:pt>
                <c:pt idx="101">
                  <c:v>0.8709635899560807</c:v>
                </c:pt>
                <c:pt idx="102">
                  <c:v>0.91201083935590976</c:v>
                </c:pt>
                <c:pt idx="103">
                  <c:v>0.95499258602143655</c:v>
                </c:pt>
                <c:pt idx="104">
                  <c:v>1</c:v>
                </c:pt>
                <c:pt idx="105">
                  <c:v>1.0471285480508998</c:v>
                </c:pt>
                <c:pt idx="106">
                  <c:v>1.096478196143186</c:v>
                </c:pt>
                <c:pt idx="107">
                  <c:v>1.1481536214968835</c:v>
                </c:pt>
                <c:pt idx="108">
                  <c:v>1.2022644346174136</c:v>
                </c:pt>
                <c:pt idx="109">
                  <c:v>1.2589254117941677</c:v>
                </c:pt>
                <c:pt idx="110">
                  <c:v>1.3182567385564083</c:v>
                </c:pt>
                <c:pt idx="111">
                  <c:v>1.3803842646028861</c:v>
                </c:pt>
                <c:pt idx="112">
                  <c:v>1.4454397707459286</c:v>
                </c:pt>
                <c:pt idx="113">
                  <c:v>1.5135612484362091</c:v>
                </c:pt>
                <c:pt idx="114">
                  <c:v>1.5848931924611154</c:v>
                </c:pt>
                <c:pt idx="115">
                  <c:v>1.6595869074375622</c:v>
                </c:pt>
                <c:pt idx="116">
                  <c:v>1.7378008287493767</c:v>
                </c:pt>
                <c:pt idx="117">
                  <c:v>1.819700858609983</c:v>
                </c:pt>
                <c:pt idx="118">
                  <c:v>1.9054607179632481</c:v>
                </c:pt>
                <c:pt idx="119">
                  <c:v>1.9952623149688802</c:v>
                </c:pt>
                <c:pt idx="120">
                  <c:v>2.0892961308540396</c:v>
                </c:pt>
                <c:pt idx="121">
                  <c:v>2.1877616239495525</c:v>
                </c:pt>
                <c:pt idx="122">
                  <c:v>2.2908676527677745</c:v>
                </c:pt>
                <c:pt idx="123">
                  <c:v>2.3988329190194912</c:v>
                </c:pt>
                <c:pt idx="124">
                  <c:v>2.5118864315095806</c:v>
                </c:pt>
                <c:pt idx="125">
                  <c:v>2.6302679918953817</c:v>
                </c:pt>
                <c:pt idx="126">
                  <c:v>2.7542287033381685</c:v>
                </c:pt>
                <c:pt idx="127">
                  <c:v>2.8840315031266073</c:v>
                </c:pt>
                <c:pt idx="128">
                  <c:v>3.019951720402017</c:v>
                </c:pt>
                <c:pt idx="129">
                  <c:v>3.1622776601683826</c:v>
                </c:pt>
                <c:pt idx="130">
                  <c:v>3.3113112148259138</c:v>
                </c:pt>
                <c:pt idx="131">
                  <c:v>3.4673685045253184</c:v>
                </c:pt>
                <c:pt idx="132">
                  <c:v>3.6307805477010153</c:v>
                </c:pt>
                <c:pt idx="133">
                  <c:v>3.8018939632056163</c:v>
                </c:pt>
                <c:pt idx="134">
                  <c:v>3.9810717055349762</c:v>
                </c:pt>
                <c:pt idx="135">
                  <c:v>4.1686938347033573</c:v>
                </c:pt>
                <c:pt idx="136">
                  <c:v>4.3651583224016619</c:v>
                </c:pt>
                <c:pt idx="137">
                  <c:v>4.5708818961487561</c:v>
                </c:pt>
                <c:pt idx="138">
                  <c:v>4.7863009232263884</c:v>
                </c:pt>
                <c:pt idx="139">
                  <c:v>5.0118723362727273</c:v>
                </c:pt>
                <c:pt idx="140">
                  <c:v>5.2480746024977289</c:v>
                </c:pt>
                <c:pt idx="141">
                  <c:v>5.4954087385762538</c:v>
                </c:pt>
                <c:pt idx="142">
                  <c:v>5.7543993733715704</c:v>
                </c:pt>
                <c:pt idx="143">
                  <c:v>6.0255958607435778</c:v>
                </c:pt>
                <c:pt idx="144">
                  <c:v>6.3095734448019325</c:v>
                </c:pt>
                <c:pt idx="145">
                  <c:v>6.6069344800759646</c:v>
                </c:pt>
                <c:pt idx="146">
                  <c:v>6.9183097091893675</c:v>
                </c:pt>
                <c:pt idx="147">
                  <c:v>7.2443596007499025</c:v>
                </c:pt>
                <c:pt idx="148">
                  <c:v>7.5857757502918375</c:v>
                </c:pt>
                <c:pt idx="149">
                  <c:v>7.9432823472428211</c:v>
                </c:pt>
                <c:pt idx="150">
                  <c:v>8.3176377110267143</c:v>
                </c:pt>
                <c:pt idx="151">
                  <c:v>8.7096358995608085</c:v>
                </c:pt>
                <c:pt idx="152">
                  <c:v>9.1201083935590983</c:v>
                </c:pt>
                <c:pt idx="153">
                  <c:v>9.5499258602143673</c:v>
                </c:pt>
                <c:pt idx="154">
                  <c:v>10</c:v>
                </c:pt>
                <c:pt idx="155">
                  <c:v>10.471285480509</c:v>
                </c:pt>
                <c:pt idx="156">
                  <c:v>10.964781961431862</c:v>
                </c:pt>
                <c:pt idx="157">
                  <c:v>11.481536214968839</c:v>
                </c:pt>
                <c:pt idx="158">
                  <c:v>12.022644346174138</c:v>
                </c:pt>
                <c:pt idx="159">
                  <c:v>12.58925411794168</c:v>
                </c:pt>
                <c:pt idx="160">
                  <c:v>13.18256738556409</c:v>
                </c:pt>
                <c:pt idx="161">
                  <c:v>13.803842646028864</c:v>
                </c:pt>
                <c:pt idx="162">
                  <c:v>14.454397707459288</c:v>
                </c:pt>
                <c:pt idx="163">
                  <c:v>15.135612484362094</c:v>
                </c:pt>
                <c:pt idx="164">
                  <c:v>15.848931924611156</c:v>
                </c:pt>
                <c:pt idx="165">
                  <c:v>16.595869074375624</c:v>
                </c:pt>
                <c:pt idx="166">
                  <c:v>17.37800828749377</c:v>
                </c:pt>
                <c:pt idx="167">
                  <c:v>18.197008586099834</c:v>
                </c:pt>
                <c:pt idx="168">
                  <c:v>19.054607179632484</c:v>
                </c:pt>
                <c:pt idx="169">
                  <c:v>19.952623149688804</c:v>
                </c:pt>
                <c:pt idx="170">
                  <c:v>20.892961308540396</c:v>
                </c:pt>
                <c:pt idx="171">
                  <c:v>21.877616239495527</c:v>
                </c:pt>
                <c:pt idx="172">
                  <c:v>22.908676527677748</c:v>
                </c:pt>
                <c:pt idx="173">
                  <c:v>23.988329190194918</c:v>
                </c:pt>
                <c:pt idx="174">
                  <c:v>25.118864315095813</c:v>
                </c:pt>
                <c:pt idx="175">
                  <c:v>26.302679918953821</c:v>
                </c:pt>
                <c:pt idx="176">
                  <c:v>27.54228703338169</c:v>
                </c:pt>
                <c:pt idx="177">
                  <c:v>28.840315031266076</c:v>
                </c:pt>
                <c:pt idx="178">
                  <c:v>30.199517204020175</c:v>
                </c:pt>
                <c:pt idx="179">
                  <c:v>31.622776601683803</c:v>
                </c:pt>
                <c:pt idx="180">
                  <c:v>33.113112148259113</c:v>
                </c:pt>
                <c:pt idx="181">
                  <c:v>34.673685045253222</c:v>
                </c:pt>
                <c:pt idx="182">
                  <c:v>36.307805477010191</c:v>
                </c:pt>
                <c:pt idx="183">
                  <c:v>38.018939632056174</c:v>
                </c:pt>
                <c:pt idx="184">
                  <c:v>39.81071705534977</c:v>
                </c:pt>
                <c:pt idx="185">
                  <c:v>41.686938347033582</c:v>
                </c:pt>
                <c:pt idx="186">
                  <c:v>43.651583224016633</c:v>
                </c:pt>
                <c:pt idx="187">
                  <c:v>45.70881896148753</c:v>
                </c:pt>
                <c:pt idx="188">
                  <c:v>47.863009232263849</c:v>
                </c:pt>
                <c:pt idx="189">
                  <c:v>50.118723362727323</c:v>
                </c:pt>
                <c:pt idx="190">
                  <c:v>52.48074602497735</c:v>
                </c:pt>
                <c:pt idx="191">
                  <c:v>54.954087385762541</c:v>
                </c:pt>
                <c:pt idx="192">
                  <c:v>57.543993733715666</c:v>
                </c:pt>
                <c:pt idx="193">
                  <c:v>60.255958607435851</c:v>
                </c:pt>
                <c:pt idx="194">
                  <c:v>63.095734448019385</c:v>
                </c:pt>
                <c:pt idx="195">
                  <c:v>66.069344800759652</c:v>
                </c:pt>
                <c:pt idx="196">
                  <c:v>69.183097091893686</c:v>
                </c:pt>
                <c:pt idx="197">
                  <c:v>72.443596007499039</c:v>
                </c:pt>
                <c:pt idx="198">
                  <c:v>75.857757502918389</c:v>
                </c:pt>
                <c:pt idx="199">
                  <c:v>79.432823472428154</c:v>
                </c:pt>
                <c:pt idx="200">
                  <c:v>83.176377110267097</c:v>
                </c:pt>
                <c:pt idx="201">
                  <c:v>87.096358995608185</c:v>
                </c:pt>
                <c:pt idx="202">
                  <c:v>91.201083935591086</c:v>
                </c:pt>
                <c:pt idx="203">
                  <c:v>95.499258602143698</c:v>
                </c:pt>
                <c:pt idx="204">
                  <c:v>100</c:v>
                </c:pt>
              </c:numCache>
            </c:numRef>
          </c:xVal>
          <c:yVal>
            <c:numRef>
              <c:f>'Converter (Immediate)'!$S$11:$S$215</c:f>
              <c:numCache>
                <c:formatCode>0.000</c:formatCode>
                <c:ptCount val="205"/>
                <c:pt idx="0">
                  <c:v>0.99984453090790459</c:v>
                </c:pt>
                <c:pt idx="1">
                  <c:v>0.99954786575347709</c:v>
                </c:pt>
                <c:pt idx="2">
                  <c:v>0.99740662208919395</c:v>
                </c:pt>
                <c:pt idx="3">
                  <c:v>0.99017005925561197</c:v>
                </c:pt>
                <c:pt idx="4">
                  <c:v>0.98308832322079043</c:v>
                </c:pt>
                <c:pt idx="5">
                  <c:v>0.97283611409966575</c:v>
                </c:pt>
                <c:pt idx="6">
                  <c:v>0.95890935008839551</c:v>
                </c:pt>
                <c:pt idx="7">
                  <c:v>0.94101543861554482</c:v>
                </c:pt>
                <c:pt idx="8">
                  <c:v>0.91911672674121681</c:v>
                </c:pt>
                <c:pt idx="9">
                  <c:v>0.89343362444959429</c:v>
                </c:pt>
                <c:pt idx="10">
                  <c:v>0.88787874675466216</c:v>
                </c:pt>
                <c:pt idx="11">
                  <c:v>0.88219430097073481</c:v>
                </c:pt>
                <c:pt idx="12">
                  <c:v>0.87638504697300856</c:v>
                </c:pt>
                <c:pt idx="13">
                  <c:v>0.87045597480870585</c:v>
                </c:pt>
                <c:pt idx="14">
                  <c:v>0.86441228242631873</c:v>
                </c:pt>
                <c:pt idx="15">
                  <c:v>0.8582593532427979</c:v>
                </c:pt>
                <c:pt idx="16">
                  <c:v>0.85200273369774038</c:v>
                </c:pt>
                <c:pt idx="17">
                  <c:v>0.84564811093402559</c:v>
                </c:pt>
                <c:pt idx="18">
                  <c:v>0.83920129073419036</c:v>
                </c:pt>
                <c:pt idx="19">
                  <c:v>0.83266817583123576</c:v>
                </c:pt>
                <c:pt idx="20">
                  <c:v>0.82605474470173146</c:v>
                </c:pt>
                <c:pt idx="21">
                  <c:v>0.8193670309381258</c:v>
                </c:pt>
                <c:pt idx="22">
                  <c:v>0.8126111032862362</c:v>
                </c:pt>
                <c:pt idx="23">
                  <c:v>0.80579304642309435</c:v>
                </c:pt>
                <c:pt idx="24">
                  <c:v>0.79891894253974693</c:v>
                </c:pt>
                <c:pt idx="25">
                  <c:v>0.79199485378336265</c:v>
                </c:pt>
                <c:pt idx="26">
                  <c:v>0.78502680560314497</c:v>
                </c:pt>
                <c:pt idx="27">
                  <c:v>0.77802077103515044</c:v>
                </c:pt>
                <c:pt idx="28">
                  <c:v>0.77098265595221838</c:v>
                </c:pt>
                <c:pt idx="29">
                  <c:v>0.76391828529687655</c:v>
                </c:pt>
                <c:pt idx="30">
                  <c:v>0.75683339030731156</c:v>
                </c:pt>
                <c:pt idx="31">
                  <c:v>0.74973359673930695</c:v>
                </c:pt>
                <c:pt idx="32">
                  <c:v>0.74262441408048041</c:v>
                </c:pt>
                <c:pt idx="33">
                  <c:v>0.73551122574716332</c:v>
                </c:pt>
                <c:pt idx="34">
                  <c:v>0.72839928024889367</c:v>
                </c:pt>
                <c:pt idx="35">
                  <c:v>0.72129368330070331</c:v>
                </c:pt>
                <c:pt idx="36">
                  <c:v>0.71419939085915463</c:v>
                </c:pt>
                <c:pt idx="37">
                  <c:v>0.70712120305442305</c:v>
                </c:pt>
                <c:pt idx="38">
                  <c:v>0.70006375898758233</c:v>
                </c:pt>
                <c:pt idx="39">
                  <c:v>0.6930315323596129</c:v>
                </c:pt>
                <c:pt idx="40">
                  <c:v>0.68602882789649666</c:v>
                </c:pt>
                <c:pt idx="41">
                  <c:v>0.67905977853304156</c:v>
                </c:pt>
                <c:pt idx="42">
                  <c:v>0.67212834331678561</c:v>
                </c:pt>
                <c:pt idx="43">
                  <c:v>0.66523830599240175</c:v>
                </c:pt>
                <c:pt idx="44">
                  <c:v>0.65839327422646088</c:v>
                </c:pt>
                <c:pt idx="45">
                  <c:v>0.65159667943215993</c:v>
                </c:pt>
                <c:pt idx="46">
                  <c:v>0.64485177715366049</c:v>
                </c:pt>
                <c:pt idx="47">
                  <c:v>0.63816164796998232</c:v>
                </c:pt>
                <c:pt idx="48">
                  <c:v>0.63152919887892278</c:v>
                </c:pt>
                <c:pt idx="49">
                  <c:v>0.6249571651222029</c:v>
                </c:pt>
                <c:pt idx="50">
                  <c:v>0.61844811241394693</c:v>
                </c:pt>
                <c:pt idx="51">
                  <c:v>0.61200443953565797</c:v>
                </c:pt>
                <c:pt idx="52">
                  <c:v>0.605628381262037</c:v>
                </c:pt>
                <c:pt idx="53">
                  <c:v>0.59932201158327936</c:v>
                </c:pt>
                <c:pt idx="54">
                  <c:v>0.59308724719086425</c:v>
                </c:pt>
                <c:pt idx="55">
                  <c:v>0.58692585119528229</c:v>
                </c:pt>
                <c:pt idx="56">
                  <c:v>0.58083943704565599</c:v>
                </c:pt>
                <c:pt idx="57">
                  <c:v>0.57482947262271389</c:v>
                </c:pt>
                <c:pt idx="58">
                  <c:v>0.56889728447813925</c:v>
                </c:pt>
                <c:pt idx="59">
                  <c:v>0.56304406219486469</c:v>
                </c:pt>
                <c:pt idx="60">
                  <c:v>0.55727086284442751</c:v>
                </c:pt>
                <c:pt idx="61">
                  <c:v>0.55157861551904996</c:v>
                </c:pt>
                <c:pt idx="62">
                  <c:v>0.54596812591760857</c:v>
                </c:pt>
                <c:pt idx="63">
                  <c:v>0.54044008096615459</c:v>
                </c:pt>
                <c:pt idx="64">
                  <c:v>0.53499505345508769</c:v>
                </c:pt>
                <c:pt idx="65">
                  <c:v>0.529633506676496</c:v>
                </c:pt>
                <c:pt idx="66">
                  <c:v>0.52435579904653784</c:v>
                </c:pt>
                <c:pt idx="67">
                  <c:v>0.5191621886990494</c:v>
                </c:pt>
                <c:pt idx="68">
                  <c:v>0.51405283803782498</c:v>
                </c:pt>
                <c:pt idx="69">
                  <c:v>0.5090278182362169</c:v>
                </c:pt>
                <c:pt idx="70">
                  <c:v>0.50408711367385672</c:v>
                </c:pt>
                <c:pt idx="71">
                  <c:v>0.49923062630138476</c:v>
                </c:pt>
                <c:pt idx="72">
                  <c:v>0.4944581799251101</c:v>
                </c:pt>
                <c:pt idx="73">
                  <c:v>0.489769524404502</c:v>
                </c:pt>
                <c:pt idx="74">
                  <c:v>0.48516433975632911</c:v>
                </c:pt>
                <c:pt idx="75">
                  <c:v>0.4806422401601253</c:v>
                </c:pt>
                <c:pt idx="76">
                  <c:v>0.47620277786046861</c:v>
                </c:pt>
                <c:pt idx="77">
                  <c:v>0.4718454469623124</c:v>
                </c:pt>
                <c:pt idx="78">
                  <c:v>0.46756968711630476</c:v>
                </c:pt>
                <c:pt idx="79">
                  <c:v>0.46337488709168306</c:v>
                </c:pt>
                <c:pt idx="80">
                  <c:v>0.45926038823492915</c:v>
                </c:pt>
                <c:pt idx="81">
                  <c:v>0.45522548781291927</c:v>
                </c:pt>
                <c:pt idx="82">
                  <c:v>0.45126944223981308</c:v>
                </c:pt>
                <c:pt idx="83">
                  <c:v>0.44739147018738501</c:v>
                </c:pt>
                <c:pt idx="84">
                  <c:v>0.44359075557892386</c:v>
                </c:pt>
                <c:pt idx="85">
                  <c:v>0.43986645046720779</c:v>
                </c:pt>
                <c:pt idx="86">
                  <c:v>0.43621767779740667</c:v>
                </c:pt>
                <c:pt idx="87">
                  <c:v>0.43264353405607203</c:v>
                </c:pt>
                <c:pt idx="88">
                  <c:v>0.42914309180765348</c:v>
                </c:pt>
                <c:pt idx="89">
                  <c:v>0.42571540212022213</c:v>
                </c:pt>
                <c:pt idx="90">
                  <c:v>0.42235949688230151</c:v>
                </c:pt>
                <c:pt idx="91">
                  <c:v>0.41907439101289151</c:v>
                </c:pt>
                <c:pt idx="92">
                  <c:v>0.41585908456693738</c:v>
                </c:pt>
                <c:pt idx="93">
                  <c:v>0.4127125647386351</c:v>
                </c:pt>
                <c:pt idx="94">
                  <c:v>0.4096338077650809</c:v>
                </c:pt>
                <c:pt idx="95">
                  <c:v>0.40662178073287292</c:v>
                </c:pt>
                <c:pt idx="96">
                  <c:v>0.40367544329035071</c:v>
                </c:pt>
                <c:pt idx="97">
                  <c:v>0.40079374926822298</c:v>
                </c:pt>
                <c:pt idx="98">
                  <c:v>0.39797564821137693</c:v>
                </c:pt>
                <c:pt idx="99">
                  <c:v>0.39522008682469795</c:v>
                </c:pt>
                <c:pt idx="100">
                  <c:v>0.39252601033574752</c:v>
                </c:pt>
                <c:pt idx="101">
                  <c:v>0.38989236377715286</c:v>
                </c:pt>
                <c:pt idx="102">
                  <c:v>0.38731809319156019</c:v>
                </c:pt>
                <c:pt idx="103">
                  <c:v>0.38480214676199137</c:v>
                </c:pt>
                <c:pt idx="104">
                  <c:v>0.38234347587042006</c:v>
                </c:pt>
                <c:pt idx="105">
                  <c:v>0.37994103608735685</c:v>
                </c:pt>
                <c:pt idx="106">
                  <c:v>0.37759378809519661</c:v>
                </c:pt>
                <c:pt idx="107">
                  <c:v>0.37530069854803755</c:v>
                </c:pt>
                <c:pt idx="108">
                  <c:v>0.37306074087063745</c:v>
                </c:pt>
                <c:pt idx="109">
                  <c:v>0.37087289599911993</c:v>
                </c:pt>
                <c:pt idx="110">
                  <c:v>0.36873615306598584</c:v>
                </c:pt>
                <c:pt idx="111">
                  <c:v>0.36664951003193086</c:v>
                </c:pt>
                <c:pt idx="112">
                  <c:v>0.36461197426690473</c:v>
                </c:pt>
                <c:pt idx="113">
                  <c:v>0.36262256308278645</c:v>
                </c:pt>
                <c:pt idx="114">
                  <c:v>0.36068030421998215</c:v>
                </c:pt>
                <c:pt idx="115">
                  <c:v>0.35878423629018874</c:v>
                </c:pt>
                <c:pt idx="116">
                  <c:v>0.35693340917749428</c:v>
                </c:pt>
                <c:pt idx="117">
                  <c:v>0.35512688439992202</c:v>
                </c:pt>
                <c:pt idx="118">
                  <c:v>0.35336373543345234</c:v>
                </c:pt>
                <c:pt idx="119">
                  <c:v>0.35164304800049145</c:v>
                </c:pt>
                <c:pt idx="120">
                  <c:v>0.34996392032468304</c:v>
                </c:pt>
                <c:pt idx="121">
                  <c:v>0.3483254633538958</c:v>
                </c:pt>
                <c:pt idx="122">
                  <c:v>0.34672680095314656</c:v>
                </c:pt>
                <c:pt idx="123">
                  <c:v>0.34516707006915726</c:v>
                </c:pt>
                <c:pt idx="124">
                  <c:v>0.34364542086817285</c:v>
                </c:pt>
                <c:pt idx="125">
                  <c:v>0.34216101684860789</c:v>
                </c:pt>
                <c:pt idx="126">
                  <c:v>0.34071303493002109</c:v>
                </c:pt>
                <c:pt idx="127">
                  <c:v>0.33930066551985677</c:v>
                </c:pt>
                <c:pt idx="128">
                  <c:v>0.33792311255933338</c:v>
                </c:pt>
                <c:pt idx="129">
                  <c:v>0.33657959354979389</c:v>
                </c:pt>
                <c:pt idx="130">
                  <c:v>0.33526933956078309</c:v>
                </c:pt>
                <c:pt idx="131">
                  <c:v>0.33399159522105143</c:v>
                </c:pt>
                <c:pt idx="132">
                  <c:v>0.33274561869363783</c:v>
                </c:pt>
                <c:pt idx="133">
                  <c:v>0.3315306816361262</c:v>
                </c:pt>
                <c:pt idx="134">
                  <c:v>0.33034606914711939</c:v>
                </c:pt>
                <c:pt idx="135">
                  <c:v>0.32919107969992728</c:v>
                </c:pt>
                <c:pt idx="136">
                  <c:v>0.32806502506441226</c:v>
                </c:pt>
                <c:pt idx="137">
                  <c:v>0.32696723021789376</c:v>
                </c:pt>
                <c:pt idx="138">
                  <c:v>0.32589703324596625</c:v>
                </c:pt>
                <c:pt idx="139">
                  <c:v>0.32485378523403974</c:v>
                </c:pt>
                <c:pt idx="140">
                  <c:v>0.32383685015037517</c:v>
                </c:pt>
                <c:pt idx="141">
                  <c:v>0.32284560472134072</c:v>
                </c:pt>
                <c:pt idx="142">
                  <c:v>0.32187943829958221</c:v>
                </c:pt>
                <c:pt idx="143">
                  <c:v>0.32093775272575797</c:v>
                </c:pt>
                <c:pt idx="144">
                  <c:v>0.32001996218445916</c:v>
                </c:pt>
                <c:pt idx="145">
                  <c:v>0.31912549305489546</c:v>
                </c:pt>
                <c:pt idx="146">
                  <c:v>0.31825378375689989</c:v>
                </c:pt>
                <c:pt idx="147">
                  <c:v>0.3174042845927697</c:v>
                </c:pt>
                <c:pt idx="148">
                  <c:v>0.3165764575854344</c:v>
                </c:pt>
                <c:pt idx="149">
                  <c:v>0.31576977631340997</c:v>
                </c:pt>
                <c:pt idx="150">
                  <c:v>0.31498372574297417</c:v>
                </c:pt>
                <c:pt idx="151">
                  <c:v>0.31421780205796851</c:v>
                </c:pt>
                <c:pt idx="152">
                  <c:v>0.31347151248760918</c:v>
                </c:pt>
                <c:pt idx="153">
                  <c:v>0.31274437513266612</c:v>
                </c:pt>
                <c:pt idx="154">
                  <c:v>0.31203591879034404</c:v>
                </c:pt>
                <c:pt idx="155">
                  <c:v>0.31134568277818125</c:v>
                </c:pt>
                <c:pt idx="156">
                  <c:v>0.31067321675725773</c:v>
                </c:pt>
                <c:pt idx="157">
                  <c:v>0.31001808055498808</c:v>
                </c:pt>
                <c:pt idx="158">
                  <c:v>0.30937984398775181</c:v>
                </c:pt>
                <c:pt idx="159">
                  <c:v>0.30875808668360183</c:v>
                </c:pt>
                <c:pt idx="160">
                  <c:v>0.30815239790526933</c:v>
                </c:pt>
                <c:pt idx="161">
                  <c:v>0.30756237637367062</c:v>
                </c:pt>
                <c:pt idx="162">
                  <c:v>0.30698763009210539</c:v>
                </c:pt>
                <c:pt idx="163">
                  <c:v>0.30642777617132294</c:v>
                </c:pt>
                <c:pt idx="164">
                  <c:v>0.30588244065561632</c:v>
                </c:pt>
                <c:pt idx="165">
                  <c:v>0.30535125835009536</c:v>
                </c:pt>
                <c:pt idx="166">
                  <c:v>0.30483387264927364</c:v>
                </c:pt>
                <c:pt idx="167">
                  <c:v>0.30432993536709724</c:v>
                </c:pt>
                <c:pt idx="168">
                  <c:v>0.30383910656852708</c:v>
                </c:pt>
                <c:pt idx="169">
                  <c:v>0.30336105440278216</c:v>
                </c:pt>
                <c:pt idx="170">
                  <c:v>0.30289545493833653</c:v>
                </c:pt>
                <c:pt idx="171">
                  <c:v>0.30244199199975635</c:v>
                </c:pt>
                <c:pt idx="172">
                  <c:v>0.30200035700645483</c:v>
                </c:pt>
                <c:pt idx="173">
                  <c:v>0.30157024881343319</c:v>
                </c:pt>
                <c:pt idx="174">
                  <c:v>0.30115137355407023</c:v>
                </c:pt>
                <c:pt idx="175">
                  <c:v>0.30074344448501444</c:v>
                </c:pt>
                <c:pt idx="176">
                  <c:v>0.30034618183322631</c:v>
                </c:pt>
                <c:pt idx="177">
                  <c:v>0.29995931264521336</c:v>
                </c:pt>
                <c:pt idx="178">
                  <c:v>0.29958257063849164</c:v>
                </c:pt>
                <c:pt idx="179">
                  <c:v>0.2992156960553069</c:v>
                </c:pt>
                <c:pt idx="180">
                  <c:v>0.29885843551863706</c:v>
                </c:pt>
                <c:pt idx="181">
                  <c:v>0.29851054189049908</c:v>
                </c:pt>
                <c:pt idx="182">
                  <c:v>0.29817177413257417</c:v>
                </c:pt>
                <c:pt idx="183">
                  <c:v>0.29784189716916359</c:v>
                </c:pt>
                <c:pt idx="184">
                  <c:v>0.29752068175248297</c:v>
                </c:pt>
                <c:pt idx="185">
                  <c:v>0.2972079043302987</c:v>
                </c:pt>
                <c:pt idx="186">
                  <c:v>0.29690334691590697</c:v>
                </c:pt>
                <c:pt idx="187">
                  <c:v>0.29660679696045411</c:v>
                </c:pt>
                <c:pt idx="188">
                  <c:v>0.29631804722759097</c:v>
                </c:pt>
                <c:pt idx="189">
                  <c:v>0.29603689567045549</c:v>
                </c:pt>
                <c:pt idx="190">
                  <c:v>0.29576314531097103</c:v>
                </c:pt>
                <c:pt idx="191">
                  <c:v>0.29549660412144918</c:v>
                </c:pt>
                <c:pt idx="192">
                  <c:v>0.29523708490848116</c:v>
                </c:pt>
                <c:pt idx="193">
                  <c:v>0.29498440519910163</c:v>
                </c:pt>
                <c:pt idx="194">
                  <c:v>0.29473838712920614</c:v>
                </c:pt>
                <c:pt idx="195">
                  <c:v>0.29449885733420161</c:v>
                </c:pt>
                <c:pt idx="196">
                  <c:v>0.29426564684186957</c:v>
                </c:pt>
                <c:pt idx="197">
                  <c:v>0.29403859096741741</c:v>
                </c:pt>
                <c:pt idx="198">
                  <c:v>0.29381752921069515</c:v>
                </c:pt>
                <c:pt idx="199">
                  <c:v>0.29360230515555069</c:v>
                </c:pt>
                <c:pt idx="200">
                  <c:v>0.29339276637130035</c:v>
                </c:pt>
                <c:pt idx="201">
                  <c:v>0.29318876431628316</c:v>
                </c:pt>
                <c:pt idx="202">
                  <c:v>0.29299015424347635</c:v>
                </c:pt>
                <c:pt idx="203">
                  <c:v>0.29279679510813877</c:v>
                </c:pt>
                <c:pt idx="204">
                  <c:v>0.2926085494774564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27-43EF-8D30-02D94AD7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10288"/>
        <c:axId val="382813424"/>
      </c:scatterChart>
      <c:valAx>
        <c:axId val="382810288"/>
        <c:scaling>
          <c:logBase val="10"/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Pressure head,  </a:t>
                </a:r>
                <a:r>
                  <a:rPr lang="pt-BR" i="1"/>
                  <a:t>h</a:t>
                </a:r>
                <a:r>
                  <a:rPr lang="pt-BR"/>
                  <a:t> (|m|)</a:t>
                </a:r>
              </a:p>
            </c:rich>
          </c:tx>
          <c:layout>
            <c:manualLayout>
              <c:xMode val="edge"/>
              <c:yMode val="edge"/>
              <c:x val="0.3703644781439846"/>
              <c:y val="0.928647735277738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382813424"/>
        <c:crosses val="autoZero"/>
        <c:crossBetween val="midCat"/>
        <c:majorUnit val="10"/>
      </c:valAx>
      <c:valAx>
        <c:axId val="38281342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Relative water content, </a:t>
                </a:r>
                <a:r>
                  <a:rPr lang="el-GR"/>
                  <a:t>Θ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5.3461468284891737E-4"/>
              <c:y val="0.204248904721054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38281028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2631817552087449E-3"/>
          <c:w val="1"/>
          <c:h val="4.6932371469005932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98855076288263"/>
          <c:y val="7.0336553106111532E-2"/>
          <c:w val="0.74579100094360751"/>
          <c:h val="0.716074948455943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88-47DB-9344-A0E25DC4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13816"/>
        <c:axId val="382814208"/>
      </c:scatterChart>
      <c:valAx>
        <c:axId val="38281381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14208"/>
        <c:crosses val="autoZero"/>
        <c:crossBetween val="midCat"/>
      </c:valAx>
      <c:valAx>
        <c:axId val="3828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angular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1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71053937875351"/>
          <c:y val="8.4973549929715869E-2"/>
          <c:w val="0.74877618224178821"/>
          <c:h val="0.672440042553683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394044181605283"/>
                  <c:y val="-0.1259143138330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D4-436D-B962-3F0DF40C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16560"/>
        <c:axId val="382816952"/>
      </c:scatterChart>
      <c:valAx>
        <c:axId val="3828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16952"/>
        <c:crosses val="autoZero"/>
        <c:crossBetween val="midCat"/>
      </c:valAx>
      <c:valAx>
        <c:axId val="3828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linear + .05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'Converter (Immediate)'!$S$11:$S$215</c:f>
              <c:numCache>
                <c:formatCode>0.000</c:formatCode>
                <c:ptCount val="205"/>
                <c:pt idx="0">
                  <c:v>0.99984453090790459</c:v>
                </c:pt>
                <c:pt idx="1">
                  <c:v>0.99954786575347709</c:v>
                </c:pt>
                <c:pt idx="2">
                  <c:v>0.99740662208919395</c:v>
                </c:pt>
                <c:pt idx="3">
                  <c:v>0.99017005925561197</c:v>
                </c:pt>
                <c:pt idx="4">
                  <c:v>0.98308832322079043</c:v>
                </c:pt>
                <c:pt idx="5">
                  <c:v>0.97283611409966575</c:v>
                </c:pt>
                <c:pt idx="6">
                  <c:v>0.95890935008839551</c:v>
                </c:pt>
                <c:pt idx="7">
                  <c:v>0.94101543861554482</c:v>
                </c:pt>
                <c:pt idx="8">
                  <c:v>0.91911672674121681</c:v>
                </c:pt>
                <c:pt idx="9">
                  <c:v>0.89343362444959429</c:v>
                </c:pt>
                <c:pt idx="10">
                  <c:v>0.88787874675466216</c:v>
                </c:pt>
                <c:pt idx="11">
                  <c:v>0.88219430097073481</c:v>
                </c:pt>
                <c:pt idx="12">
                  <c:v>0.87638504697300856</c:v>
                </c:pt>
                <c:pt idx="13">
                  <c:v>0.87045597480870585</c:v>
                </c:pt>
                <c:pt idx="14">
                  <c:v>0.86441228242631873</c:v>
                </c:pt>
                <c:pt idx="15">
                  <c:v>0.8582593532427979</c:v>
                </c:pt>
                <c:pt idx="16">
                  <c:v>0.85200273369774038</c:v>
                </c:pt>
                <c:pt idx="17">
                  <c:v>0.84564811093402559</c:v>
                </c:pt>
                <c:pt idx="18">
                  <c:v>0.83920129073419036</c:v>
                </c:pt>
                <c:pt idx="19">
                  <c:v>0.83266817583123576</c:v>
                </c:pt>
                <c:pt idx="20">
                  <c:v>0.82605474470173146</c:v>
                </c:pt>
                <c:pt idx="21">
                  <c:v>0.8193670309381258</c:v>
                </c:pt>
                <c:pt idx="22">
                  <c:v>0.8126111032862362</c:v>
                </c:pt>
                <c:pt idx="23">
                  <c:v>0.80579304642309435</c:v>
                </c:pt>
                <c:pt idx="24">
                  <c:v>0.79891894253974693</c:v>
                </c:pt>
                <c:pt idx="25">
                  <c:v>0.79199485378336265</c:v>
                </c:pt>
                <c:pt idx="26">
                  <c:v>0.78502680560314497</c:v>
                </c:pt>
                <c:pt idx="27">
                  <c:v>0.77802077103515044</c:v>
                </c:pt>
                <c:pt idx="28">
                  <c:v>0.77098265595221838</c:v>
                </c:pt>
                <c:pt idx="29">
                  <c:v>0.76391828529687655</c:v>
                </c:pt>
                <c:pt idx="30">
                  <c:v>0.75683339030731156</c:v>
                </c:pt>
                <c:pt idx="31">
                  <c:v>0.74973359673930695</c:v>
                </c:pt>
                <c:pt idx="32">
                  <c:v>0.74262441408048041</c:v>
                </c:pt>
                <c:pt idx="33">
                  <c:v>0.73551122574716332</c:v>
                </c:pt>
                <c:pt idx="34">
                  <c:v>0.72839928024889367</c:v>
                </c:pt>
                <c:pt idx="35">
                  <c:v>0.72129368330070331</c:v>
                </c:pt>
                <c:pt idx="36">
                  <c:v>0.71419939085915463</c:v>
                </c:pt>
                <c:pt idx="37">
                  <c:v>0.70712120305442305</c:v>
                </c:pt>
                <c:pt idx="38">
                  <c:v>0.70006375898758233</c:v>
                </c:pt>
                <c:pt idx="39">
                  <c:v>0.6930315323596129</c:v>
                </c:pt>
                <c:pt idx="40">
                  <c:v>0.68602882789649666</c:v>
                </c:pt>
                <c:pt idx="41">
                  <c:v>0.67905977853304156</c:v>
                </c:pt>
                <c:pt idx="42">
                  <c:v>0.67212834331678561</c:v>
                </c:pt>
                <c:pt idx="43">
                  <c:v>0.66523830599240175</c:v>
                </c:pt>
                <c:pt idx="44">
                  <c:v>0.65839327422646088</c:v>
                </c:pt>
                <c:pt idx="45">
                  <c:v>0.65159667943215993</c:v>
                </c:pt>
                <c:pt idx="46">
                  <c:v>0.64485177715366049</c:v>
                </c:pt>
                <c:pt idx="47">
                  <c:v>0.63816164796998232</c:v>
                </c:pt>
                <c:pt idx="48">
                  <c:v>0.63152919887892278</c:v>
                </c:pt>
                <c:pt idx="49">
                  <c:v>0.6249571651222029</c:v>
                </c:pt>
                <c:pt idx="50">
                  <c:v>0.61844811241394693</c:v>
                </c:pt>
                <c:pt idx="51">
                  <c:v>0.61200443953565797</c:v>
                </c:pt>
                <c:pt idx="52">
                  <c:v>0.605628381262037</c:v>
                </c:pt>
                <c:pt idx="53">
                  <c:v>0.59932201158327936</c:v>
                </c:pt>
                <c:pt idx="54">
                  <c:v>0.59308724719086425</c:v>
                </c:pt>
                <c:pt idx="55">
                  <c:v>0.58692585119528229</c:v>
                </c:pt>
                <c:pt idx="56">
                  <c:v>0.58083943704565599</c:v>
                </c:pt>
                <c:pt idx="57">
                  <c:v>0.57482947262271389</c:v>
                </c:pt>
                <c:pt idx="58">
                  <c:v>0.56889728447813925</c:v>
                </c:pt>
                <c:pt idx="59">
                  <c:v>0.56304406219486469</c:v>
                </c:pt>
                <c:pt idx="60">
                  <c:v>0.55727086284442751</c:v>
                </c:pt>
                <c:pt idx="61">
                  <c:v>0.55157861551904996</c:v>
                </c:pt>
                <c:pt idx="62">
                  <c:v>0.54596812591760857</c:v>
                </c:pt>
                <c:pt idx="63">
                  <c:v>0.54044008096615459</c:v>
                </c:pt>
                <c:pt idx="64">
                  <c:v>0.53499505345508769</c:v>
                </c:pt>
                <c:pt idx="65">
                  <c:v>0.529633506676496</c:v>
                </c:pt>
                <c:pt idx="66">
                  <c:v>0.52435579904653784</c:v>
                </c:pt>
                <c:pt idx="67">
                  <c:v>0.5191621886990494</c:v>
                </c:pt>
                <c:pt idx="68">
                  <c:v>0.51405283803782498</c:v>
                </c:pt>
                <c:pt idx="69">
                  <c:v>0.5090278182362169</c:v>
                </c:pt>
                <c:pt idx="70">
                  <c:v>0.50408711367385672</c:v>
                </c:pt>
                <c:pt idx="71">
                  <c:v>0.49923062630138476</c:v>
                </c:pt>
                <c:pt idx="72">
                  <c:v>0.4944581799251101</c:v>
                </c:pt>
                <c:pt idx="73">
                  <c:v>0.489769524404502</c:v>
                </c:pt>
                <c:pt idx="74">
                  <c:v>0.48516433975632911</c:v>
                </c:pt>
                <c:pt idx="75">
                  <c:v>0.4806422401601253</c:v>
                </c:pt>
                <c:pt idx="76">
                  <c:v>0.47620277786046861</c:v>
                </c:pt>
                <c:pt idx="77">
                  <c:v>0.4718454469623124</c:v>
                </c:pt>
                <c:pt idx="78">
                  <c:v>0.46756968711630476</c:v>
                </c:pt>
                <c:pt idx="79">
                  <c:v>0.46337488709168306</c:v>
                </c:pt>
                <c:pt idx="80">
                  <c:v>0.45926038823492915</c:v>
                </c:pt>
                <c:pt idx="81">
                  <c:v>0.45522548781291927</c:v>
                </c:pt>
                <c:pt idx="82">
                  <c:v>0.45126944223981308</c:v>
                </c:pt>
                <c:pt idx="83">
                  <c:v>0.44739147018738501</c:v>
                </c:pt>
                <c:pt idx="84">
                  <c:v>0.44359075557892386</c:v>
                </c:pt>
                <c:pt idx="85">
                  <c:v>0.43986645046720779</c:v>
                </c:pt>
                <c:pt idx="86">
                  <c:v>0.43621767779740667</c:v>
                </c:pt>
                <c:pt idx="87">
                  <c:v>0.43264353405607203</c:v>
                </c:pt>
                <c:pt idx="88">
                  <c:v>0.42914309180765348</c:v>
                </c:pt>
                <c:pt idx="89">
                  <c:v>0.42571540212022213</c:v>
                </c:pt>
                <c:pt idx="90">
                  <c:v>0.42235949688230151</c:v>
                </c:pt>
                <c:pt idx="91">
                  <c:v>0.41907439101289151</c:v>
                </c:pt>
                <c:pt idx="92">
                  <c:v>0.41585908456693738</c:v>
                </c:pt>
                <c:pt idx="93">
                  <c:v>0.4127125647386351</c:v>
                </c:pt>
                <c:pt idx="94">
                  <c:v>0.4096338077650809</c:v>
                </c:pt>
                <c:pt idx="95">
                  <c:v>0.40662178073287292</c:v>
                </c:pt>
                <c:pt idx="96">
                  <c:v>0.40367544329035071</c:v>
                </c:pt>
                <c:pt idx="97">
                  <c:v>0.40079374926822298</c:v>
                </c:pt>
                <c:pt idx="98">
                  <c:v>0.39797564821137693</c:v>
                </c:pt>
                <c:pt idx="99">
                  <c:v>0.39522008682469795</c:v>
                </c:pt>
                <c:pt idx="100">
                  <c:v>0.39252601033574752</c:v>
                </c:pt>
                <c:pt idx="101">
                  <c:v>0.38989236377715286</c:v>
                </c:pt>
                <c:pt idx="102">
                  <c:v>0.38731809319156019</c:v>
                </c:pt>
                <c:pt idx="103">
                  <c:v>0.38480214676199137</c:v>
                </c:pt>
                <c:pt idx="104">
                  <c:v>0.38234347587042006</c:v>
                </c:pt>
                <c:pt idx="105">
                  <c:v>0.37994103608735685</c:v>
                </c:pt>
                <c:pt idx="106">
                  <c:v>0.37759378809519661</c:v>
                </c:pt>
                <c:pt idx="107">
                  <c:v>0.37530069854803755</c:v>
                </c:pt>
                <c:pt idx="108">
                  <c:v>0.37306074087063745</c:v>
                </c:pt>
                <c:pt idx="109">
                  <c:v>0.37087289599911993</c:v>
                </c:pt>
                <c:pt idx="110">
                  <c:v>0.36873615306598584</c:v>
                </c:pt>
                <c:pt idx="111">
                  <c:v>0.36664951003193086</c:v>
                </c:pt>
                <c:pt idx="112">
                  <c:v>0.36461197426690473</c:v>
                </c:pt>
                <c:pt idx="113">
                  <c:v>0.36262256308278645</c:v>
                </c:pt>
                <c:pt idx="114">
                  <c:v>0.36068030421998215</c:v>
                </c:pt>
                <c:pt idx="115">
                  <c:v>0.35878423629018874</c:v>
                </c:pt>
                <c:pt idx="116">
                  <c:v>0.35693340917749428</c:v>
                </c:pt>
                <c:pt idx="117">
                  <c:v>0.35512688439992202</c:v>
                </c:pt>
                <c:pt idx="118">
                  <c:v>0.35336373543345234</c:v>
                </c:pt>
                <c:pt idx="119">
                  <c:v>0.35164304800049145</c:v>
                </c:pt>
                <c:pt idx="120">
                  <c:v>0.34996392032468304</c:v>
                </c:pt>
                <c:pt idx="121">
                  <c:v>0.3483254633538958</c:v>
                </c:pt>
                <c:pt idx="122">
                  <c:v>0.34672680095314656</c:v>
                </c:pt>
                <c:pt idx="123">
                  <c:v>0.34516707006915726</c:v>
                </c:pt>
                <c:pt idx="124">
                  <c:v>0.34364542086817285</c:v>
                </c:pt>
                <c:pt idx="125">
                  <c:v>0.34216101684860789</c:v>
                </c:pt>
                <c:pt idx="126">
                  <c:v>0.34071303493002109</c:v>
                </c:pt>
                <c:pt idx="127">
                  <c:v>0.33930066551985677</c:v>
                </c:pt>
                <c:pt idx="128">
                  <c:v>0.33792311255933338</c:v>
                </c:pt>
                <c:pt idx="129">
                  <c:v>0.33657959354979389</c:v>
                </c:pt>
                <c:pt idx="130">
                  <c:v>0.33526933956078309</c:v>
                </c:pt>
                <c:pt idx="131">
                  <c:v>0.33399159522105143</c:v>
                </c:pt>
                <c:pt idx="132">
                  <c:v>0.33274561869363783</c:v>
                </c:pt>
                <c:pt idx="133">
                  <c:v>0.3315306816361262</c:v>
                </c:pt>
                <c:pt idx="134">
                  <c:v>0.33034606914711939</c:v>
                </c:pt>
                <c:pt idx="135">
                  <c:v>0.32919107969992728</c:v>
                </c:pt>
                <c:pt idx="136">
                  <c:v>0.32806502506441226</c:v>
                </c:pt>
                <c:pt idx="137">
                  <c:v>0.32696723021789376</c:v>
                </c:pt>
                <c:pt idx="138">
                  <c:v>0.32589703324596625</c:v>
                </c:pt>
                <c:pt idx="139">
                  <c:v>0.32485378523403974</c:v>
                </c:pt>
                <c:pt idx="140">
                  <c:v>0.32383685015037517</c:v>
                </c:pt>
                <c:pt idx="141">
                  <c:v>0.32284560472134072</c:v>
                </c:pt>
                <c:pt idx="142">
                  <c:v>0.32187943829958221</c:v>
                </c:pt>
                <c:pt idx="143">
                  <c:v>0.32093775272575797</c:v>
                </c:pt>
                <c:pt idx="144">
                  <c:v>0.32001996218445916</c:v>
                </c:pt>
                <c:pt idx="145">
                  <c:v>0.31912549305489546</c:v>
                </c:pt>
                <c:pt idx="146">
                  <c:v>0.31825378375689989</c:v>
                </c:pt>
                <c:pt idx="147">
                  <c:v>0.3174042845927697</c:v>
                </c:pt>
                <c:pt idx="148">
                  <c:v>0.3165764575854344</c:v>
                </c:pt>
                <c:pt idx="149">
                  <c:v>0.31576977631340997</c:v>
                </c:pt>
                <c:pt idx="150">
                  <c:v>0.31498372574297417</c:v>
                </c:pt>
                <c:pt idx="151">
                  <c:v>0.31421780205796851</c:v>
                </c:pt>
                <c:pt idx="152">
                  <c:v>0.31347151248760918</c:v>
                </c:pt>
                <c:pt idx="153">
                  <c:v>0.31274437513266612</c:v>
                </c:pt>
                <c:pt idx="154">
                  <c:v>0.31203591879034404</c:v>
                </c:pt>
                <c:pt idx="155">
                  <c:v>0.31134568277818125</c:v>
                </c:pt>
                <c:pt idx="156">
                  <c:v>0.31067321675725773</c:v>
                </c:pt>
                <c:pt idx="157">
                  <c:v>0.31001808055498808</c:v>
                </c:pt>
                <c:pt idx="158">
                  <c:v>0.30937984398775181</c:v>
                </c:pt>
                <c:pt idx="159">
                  <c:v>0.30875808668360183</c:v>
                </c:pt>
                <c:pt idx="160">
                  <c:v>0.30815239790526933</c:v>
                </c:pt>
                <c:pt idx="161">
                  <c:v>0.30756237637367062</c:v>
                </c:pt>
                <c:pt idx="162">
                  <c:v>0.30698763009210539</c:v>
                </c:pt>
                <c:pt idx="163">
                  <c:v>0.30642777617132294</c:v>
                </c:pt>
                <c:pt idx="164">
                  <c:v>0.30588244065561632</c:v>
                </c:pt>
                <c:pt idx="165">
                  <c:v>0.30535125835009536</c:v>
                </c:pt>
                <c:pt idx="166">
                  <c:v>0.30483387264927364</c:v>
                </c:pt>
                <c:pt idx="167">
                  <c:v>0.30432993536709724</c:v>
                </c:pt>
                <c:pt idx="168">
                  <c:v>0.30383910656852708</c:v>
                </c:pt>
                <c:pt idx="169">
                  <c:v>0.30336105440278216</c:v>
                </c:pt>
                <c:pt idx="170">
                  <c:v>0.30289545493833653</c:v>
                </c:pt>
                <c:pt idx="171">
                  <c:v>0.30244199199975635</c:v>
                </c:pt>
                <c:pt idx="172">
                  <c:v>0.30200035700645483</c:v>
                </c:pt>
                <c:pt idx="173">
                  <c:v>0.30157024881343319</c:v>
                </c:pt>
                <c:pt idx="174">
                  <c:v>0.30115137355407023</c:v>
                </c:pt>
                <c:pt idx="175">
                  <c:v>0.30074344448501444</c:v>
                </c:pt>
                <c:pt idx="176">
                  <c:v>0.30034618183322631</c:v>
                </c:pt>
                <c:pt idx="177">
                  <c:v>0.29995931264521336</c:v>
                </c:pt>
                <c:pt idx="178">
                  <c:v>0.29958257063849164</c:v>
                </c:pt>
                <c:pt idx="179">
                  <c:v>0.2992156960553069</c:v>
                </c:pt>
                <c:pt idx="180">
                  <c:v>0.29885843551863706</c:v>
                </c:pt>
                <c:pt idx="181">
                  <c:v>0.29851054189049908</c:v>
                </c:pt>
                <c:pt idx="182">
                  <c:v>0.29817177413257417</c:v>
                </c:pt>
                <c:pt idx="183">
                  <c:v>0.29784189716916359</c:v>
                </c:pt>
                <c:pt idx="184">
                  <c:v>0.29752068175248297</c:v>
                </c:pt>
                <c:pt idx="185">
                  <c:v>0.2972079043302987</c:v>
                </c:pt>
                <c:pt idx="186">
                  <c:v>0.29690334691590697</c:v>
                </c:pt>
                <c:pt idx="187">
                  <c:v>0.29660679696045411</c:v>
                </c:pt>
                <c:pt idx="188">
                  <c:v>0.29631804722759097</c:v>
                </c:pt>
                <c:pt idx="189">
                  <c:v>0.29603689567045549</c:v>
                </c:pt>
                <c:pt idx="190">
                  <c:v>0.29576314531097103</c:v>
                </c:pt>
                <c:pt idx="191">
                  <c:v>0.29549660412144918</c:v>
                </c:pt>
                <c:pt idx="192">
                  <c:v>0.29523708490848116</c:v>
                </c:pt>
                <c:pt idx="193">
                  <c:v>0.29498440519910163</c:v>
                </c:pt>
                <c:pt idx="194">
                  <c:v>0.29473838712920614</c:v>
                </c:pt>
                <c:pt idx="195">
                  <c:v>0.29449885733420161</c:v>
                </c:pt>
                <c:pt idx="196">
                  <c:v>0.29426564684186957</c:v>
                </c:pt>
                <c:pt idx="197">
                  <c:v>0.29403859096741741</c:v>
                </c:pt>
                <c:pt idx="198">
                  <c:v>0.29381752921069515</c:v>
                </c:pt>
                <c:pt idx="199">
                  <c:v>0.29360230515555069</c:v>
                </c:pt>
                <c:pt idx="200">
                  <c:v>0.29339276637130035</c:v>
                </c:pt>
                <c:pt idx="201">
                  <c:v>0.29318876431628316</c:v>
                </c:pt>
                <c:pt idx="202">
                  <c:v>0.29299015424347635</c:v>
                </c:pt>
                <c:pt idx="203">
                  <c:v>0.29279679510813877</c:v>
                </c:pt>
                <c:pt idx="204">
                  <c:v>0.2926085494774564</c:v>
                </c:pt>
              </c:numCache>
            </c:numRef>
          </c:xVal>
          <c:yVal>
            <c:numRef>
              <c:f>'Converter (Immediate)'!$AE$11:$AE$215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17736"/>
        <c:axId val="382820872"/>
      </c:scatterChart>
      <c:valAx>
        <c:axId val="38281773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</a:rPr>
                  <a:t>Θ</a:t>
                </a:r>
                <a:r>
                  <a:rPr lang="pt-BR">
                    <a:latin typeface="Calibri" panose="020F0502020204030204" pitchFamily="34" charset="0"/>
                  </a:rPr>
                  <a:t> GRT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776983108972333"/>
              <c:y val="0.894389068150291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20872"/>
        <c:crosses val="autoZero"/>
        <c:crossBetween val="midCat"/>
      </c:valAx>
      <c:valAx>
        <c:axId val="3828208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Kr GRT</a:t>
                </a:r>
              </a:p>
            </c:rich>
          </c:tx>
          <c:layout>
            <c:manualLayout>
              <c:xMode val="edge"/>
              <c:yMode val="edge"/>
              <c:x val="3.305060935065491E-3"/>
              <c:y val="0.315066528651353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923908452468731"/>
          <c:y val="0.17617793844701202"/>
          <c:w val="0.706895058237345"/>
          <c:h val="0.69405444995438825"/>
        </c:manualLayout>
      </c:layout>
      <c:scatterChart>
        <c:scatterStyle val="smoothMarker"/>
        <c:varyColors val="0"/>
        <c:ser>
          <c:idx val="0"/>
          <c:order val="0"/>
          <c:tx>
            <c:v>VGM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'Converter (Immediate)'!$R$11:$R$215</c:f>
              <c:numCache>
                <c:formatCode>0.000</c:formatCode>
                <c:ptCount val="205"/>
                <c:pt idx="0">
                  <c:v>0.99735768463831942</c:v>
                </c:pt>
                <c:pt idx="1">
                  <c:v>0.99627895385156273</c:v>
                </c:pt>
                <c:pt idx="2">
                  <c:v>0.99265134591380078</c:v>
                </c:pt>
                <c:pt idx="3">
                  <c:v>0.98562883326198425</c:v>
                </c:pt>
                <c:pt idx="4">
                  <c:v>0.98002646572335028</c:v>
                </c:pt>
                <c:pt idx="5">
                  <c:v>0.97240916834320401</c:v>
                </c:pt>
                <c:pt idx="6">
                  <c:v>0.96219535888468644</c:v>
                </c:pt>
                <c:pt idx="7">
                  <c:v>0.94874596183152593</c:v>
                </c:pt>
                <c:pt idx="8">
                  <c:v>0.93143814532365821</c:v>
                </c:pt>
                <c:pt idx="9">
                  <c:v>0.90978252032702844</c:v>
                </c:pt>
                <c:pt idx="10">
                  <c:v>0.90490448951111013</c:v>
                </c:pt>
                <c:pt idx="11">
                  <c:v>0.89984277054797257</c:v>
                </c:pt>
                <c:pt idx="12">
                  <c:v>0.89459810443323462</c:v>
                </c:pt>
                <c:pt idx="13">
                  <c:v>0.88917195152182971</c:v>
                </c:pt>
                <c:pt idx="14">
                  <c:v>0.8835665096490628</c:v>
                </c:pt>
                <c:pt idx="15">
                  <c:v>0.87778472477216218</c:v>
                </c:pt>
                <c:pt idx="16">
                  <c:v>0.87183029362850673</c:v>
                </c:pt>
                <c:pt idx="17">
                  <c:v>0.86570765806286221</c:v>
                </c:pt>
                <c:pt idx="18">
                  <c:v>0.85942199084981674</c:v>
                </c:pt>
                <c:pt idx="19">
                  <c:v>0.85297917302341775</c:v>
                </c:pt>
                <c:pt idx="20">
                  <c:v>0.84638576291729806</c:v>
                </c:pt>
                <c:pt idx="21">
                  <c:v>0.83964895730827949</c:v>
                </c:pt>
                <c:pt idx="22">
                  <c:v>0.83277654523741163</c:v>
                </c:pt>
                <c:pt idx="23">
                  <c:v>0.82577685524780153</c:v>
                </c:pt>
                <c:pt idx="24">
                  <c:v>0.8186586969221793</c:v>
                </c:pt>
                <c:pt idx="25">
                  <c:v>0.8114312977197834</c:v>
                </c:pt>
                <c:pt idx="26">
                  <c:v>0.80410423619792037</c:v>
                </c:pt>
                <c:pt idx="27">
                  <c:v>0.79668737275607748</c:v>
                </c:pt>
                <c:pt idx="28">
                  <c:v>0.78919077905889801</c:v>
                </c:pt>
                <c:pt idx="29">
                  <c:v>0.78162466727939606</c:v>
                </c:pt>
                <c:pt idx="30">
                  <c:v>0.77399932025765672</c:v>
                </c:pt>
                <c:pt idx="31">
                  <c:v>0.76632502359632126</c:v>
                </c:pt>
                <c:pt idx="32">
                  <c:v>0.75861200061679246</c:v>
                </c:pt>
                <c:pt idx="33">
                  <c:v>0.75087035098432164</c:v>
                </c:pt>
                <c:pt idx="34">
                  <c:v>0.7431099936813812</c:v>
                </c:pt>
                <c:pt idx="35">
                  <c:v>0.73534061487241176</c:v>
                </c:pt>
                <c:pt idx="36">
                  <c:v>0.72757162106436857</c:v>
                </c:pt>
                <c:pt idx="37">
                  <c:v>0.71981209783124334</c:v>
                </c:pt>
                <c:pt idx="38">
                  <c:v>0.7120707742410135</c:v>
                </c:pt>
                <c:pt idx="39">
                  <c:v>0.7043559930036396</c:v>
                </c:pt>
                <c:pt idx="40">
                  <c:v>0.69667568625135368</c:v>
                </c:pt>
                <c:pt idx="41">
                  <c:v>0.68903735676930455</c:v>
                </c:pt>
                <c:pt idx="42">
                  <c:v>0.68144806441664074</c:v>
                </c:pt>
                <c:pt idx="43">
                  <c:v>0.67391441741557201</c:v>
                </c:pt>
                <c:pt idx="44">
                  <c:v>0.66644256813857494</c:v>
                </c:pt>
                <c:pt idx="45">
                  <c:v>0.65903821299086873</c:v>
                </c:pt>
                <c:pt idx="46">
                  <c:v>0.65170659596543623</c:v>
                </c:pt>
                <c:pt idx="47">
                  <c:v>0.64445251543974713</c:v>
                </c:pt>
                <c:pt idx="48">
                  <c:v>0.63728033378540272</c:v>
                </c:pt>
                <c:pt idx="49">
                  <c:v>0.63019398937250704</c:v>
                </c:pt>
                <c:pt idx="50">
                  <c:v>0.62319701056803534</c:v>
                </c:pt>
                <c:pt idx="51">
                  <c:v>0.61629253135029394</c:v>
                </c:pt>
                <c:pt idx="52">
                  <c:v>0.6094833081882558</c:v>
                </c:pt>
                <c:pt idx="53">
                  <c:v>0.60277173786386551</c:v>
                </c:pt>
                <c:pt idx="54">
                  <c:v>0.59615987594617059</c:v>
                </c:pt>
                <c:pt idx="55">
                  <c:v>0.58964945565739602</c:v>
                </c:pt>
                <c:pt idx="56">
                  <c:v>0.58324190690206612</c:v>
                </c:pt>
                <c:pt idx="57">
                  <c:v>0.576938375260306</c:v>
                </c:pt>
                <c:pt idx="58">
                  <c:v>0.57073974077510048</c:v>
                </c:pt>
                <c:pt idx="59">
                  <c:v>0.56464663639013879</c:v>
                </c:pt>
                <c:pt idx="60">
                  <c:v>0.55865946591972482</c:v>
                </c:pt>
                <c:pt idx="61">
                  <c:v>0.55277842145492606</c:v>
                </c:pt>
                <c:pt idx="62">
                  <c:v>0.54700350013061683</c:v>
                </c:pt>
                <c:pt idx="63">
                  <c:v>0.54133452019633688</c:v>
                </c:pt>
                <c:pt idx="64">
                  <c:v>0.53577113635001006</c:v>
                </c:pt>
                <c:pt idx="65">
                  <c:v>0.53031285430761244</c:v>
                </c:pt>
                <c:pt idx="66">
                  <c:v>0.52495904459401188</c:v>
                </c:pt>
                <c:pt idx="67">
                  <c:v>0.51970895555050511</c:v>
                </c:pt>
                <c:pt idx="68">
                  <c:v>0.51456172556326474</c:v>
                </c:pt>
                <c:pt idx="69">
                  <c:v>0.50951639452408326</c:v>
                </c:pt>
                <c:pt idx="70">
                  <c:v>0.50457191454064487</c:v>
                </c:pt>
                <c:pt idx="71">
                  <c:v>0.49972715991821914</c:v>
                </c:pt>
                <c:pt idx="72">
                  <c:v>0.49498093643827862</c:v>
                </c:pt>
                <c:pt idx="73">
                  <c:v>0.4903319899622578</c:v>
                </c:pt>
                <c:pt idx="74">
                  <c:v>0.48577901439058907</c:v>
                </c:pt>
                <c:pt idx="75">
                  <c:v>0.4813206590084127</c:v>
                </c:pt>
                <c:pt idx="76">
                  <c:v>0.47695553525004908</c:v>
                </c:pt>
                <c:pt idx="77">
                  <c:v>0.47268222291454115</c:v>
                </c:pt>
                <c:pt idx="78">
                  <c:v>0.46849927586440915</c:v>
                </c:pt>
                <c:pt idx="79">
                  <c:v>0.46440522723927169</c:v>
                </c:pt>
                <c:pt idx="80">
                  <c:v>0.46039859421525697</c:v>
                </c:pt>
                <c:pt idx="81">
                  <c:v>0.45647788234018372</c:v>
                </c:pt>
                <c:pt idx="82">
                  <c:v>0.45264158947341715</c:v>
                </c:pt>
                <c:pt idx="83">
                  <c:v>0.44888820935810547</c:v>
                </c:pt>
                <c:pt idx="84">
                  <c:v>0.44521623485223177</c:v>
                </c:pt>
                <c:pt idx="85">
                  <c:v>0.44162416084360734</c:v>
                </c:pt>
                <c:pt idx="86">
                  <c:v>0.43811048687258464</c:v>
                </c:pt>
                <c:pt idx="87">
                  <c:v>0.43467371948493361</c:v>
                </c:pt>
                <c:pt idx="88">
                  <c:v>0.43131237433599068</c:v>
                </c:pt>
                <c:pt idx="89">
                  <c:v>0.42802497806588707</c:v>
                </c:pt>
                <c:pt idx="90">
                  <c:v>0.42481006996439252</c:v>
                </c:pt>
                <c:pt idx="91">
                  <c:v>0.42166620344268646</c:v>
                </c:pt>
                <c:pt idx="92">
                  <c:v>0.41859194732818361</c:v>
                </c:pt>
                <c:pt idx="93">
                  <c:v>0.41558588699742105</c:v>
                </c:pt>
                <c:pt idx="94">
                  <c:v>0.41264662536093638</c:v>
                </c:pt>
                <c:pt idx="95">
                  <c:v>0.40977278371305098</c:v>
                </c:pt>
                <c:pt idx="96">
                  <c:v>0.40696300245851263</c:v>
                </c:pt>
                <c:pt idx="97">
                  <c:v>0.40421594172704844</c:v>
                </c:pt>
                <c:pt idx="98">
                  <c:v>0.40153028188602558</c:v>
                </c:pt>
                <c:pt idx="99">
                  <c:v>0.39890472396062648</c:v>
                </c:pt>
                <c:pt idx="100">
                  <c:v>0.39633798997019942</c:v>
                </c:pt>
                <c:pt idx="101">
                  <c:v>0.39382882318875145</c:v>
                </c:pt>
                <c:pt idx="102">
                  <c:v>0.39137598833690534</c:v>
                </c:pt>
                <c:pt idx="103">
                  <c:v>0.3889782717120448</c:v>
                </c:pt>
                <c:pt idx="104">
                  <c:v>0.38663448126281041</c:v>
                </c:pt>
                <c:pt idx="105">
                  <c:v>0.38434344661359865</c:v>
                </c:pt>
                <c:pt idx="106">
                  <c:v>0.38210401904423352</c:v>
                </c:pt>
                <c:pt idx="107">
                  <c:v>0.37991507142954534</c:v>
                </c:pt>
                <c:pt idx="108">
                  <c:v>0.37777549814317679</c:v>
                </c:pt>
                <c:pt idx="109">
                  <c:v>0.37568421492956855</c:v>
                </c:pt>
                <c:pt idx="110">
                  <c:v>0.37364015874772394</c:v>
                </c:pt>
                <c:pt idx="111">
                  <c:v>0.37164228759003909</c:v>
                </c:pt>
                <c:pt idx="112">
                  <c:v>0.3696895802791873</c:v>
                </c:pt>
                <c:pt idx="113">
                  <c:v>0.36778103624578262</c:v>
                </c:pt>
                <c:pt idx="114">
                  <c:v>0.36591567528929614</c:v>
                </c:pt>
                <c:pt idx="115">
                  <c:v>0.364092537324473</c:v>
                </c:pt>
                <c:pt idx="116">
                  <c:v>0.3623106821152921</c:v>
                </c:pt>
                <c:pt idx="117">
                  <c:v>0.36056918899831769</c:v>
                </c:pt>
                <c:pt idx="118">
                  <c:v>0.35886715659711854</c:v>
                </c:pt>
                <c:pt idx="119">
                  <c:v>0.35720370252927158</c:v>
                </c:pt>
                <c:pt idx="120">
                  <c:v>0.35557796310731876</c:v>
                </c:pt>
                <c:pt idx="121">
                  <c:v>0.35398909303491521</c:v>
                </c:pt>
                <c:pt idx="122">
                  <c:v>0.35243626509928233</c:v>
                </c:pt>
                <c:pt idx="123">
                  <c:v>0.35091866986097009</c:v>
                </c:pt>
                <c:pt idx="124">
                  <c:v>0.34943551534182921</c:v>
                </c:pt>
                <c:pt idx="125">
                  <c:v>0.34798602671200374</c:v>
                </c:pt>
                <c:pt idx="126">
                  <c:v>0.34656944597666767</c:v>
                </c:pt>
                <c:pt idx="127">
                  <c:v>0.34518503166315334</c:v>
                </c:pt>
                <c:pt idx="128">
                  <c:v>0.3438320585090498</c:v>
                </c:pt>
                <c:pt idx="129">
                  <c:v>0.34250981715178419</c:v>
                </c:pt>
                <c:pt idx="130">
                  <c:v>0.34121761382014232</c:v>
                </c:pt>
                <c:pt idx="131">
                  <c:v>0.33995477002813151</c:v>
                </c:pt>
                <c:pt idx="132">
                  <c:v>0.33872062227154015</c:v>
                </c:pt>
                <c:pt idx="133">
                  <c:v>0.3375145217275064</c:v>
                </c:pt>
                <c:pt idx="134">
                  <c:v>0.33633583395736744</c:v>
                </c:pt>
                <c:pt idx="135">
                  <c:v>0.33518393861302564</c:v>
                </c:pt>
                <c:pt idx="136">
                  <c:v>0.33405822914703615</c:v>
                </c:pt>
                <c:pt idx="137">
                  <c:v>0.33295811252658913</c:v>
                </c:pt>
                <c:pt idx="138">
                  <c:v>0.33188300895153622</c:v>
                </c:pt>
                <c:pt idx="139">
                  <c:v>0.33083235157658347</c:v>
                </c:pt>
                <c:pt idx="140">
                  <c:v>0.32980558623775458</c:v>
                </c:pt>
                <c:pt idx="141">
                  <c:v>0.3288021711832057</c:v>
                </c:pt>
                <c:pt idx="142">
                  <c:v>0.32782157680845864</c:v>
                </c:pt>
                <c:pt idx="143">
                  <c:v>0.3268632853961001</c:v>
                </c:pt>
                <c:pt idx="144">
                  <c:v>0.32592679085998333</c:v>
                </c:pt>
                <c:pt idx="145">
                  <c:v>0.32501159849395345</c:v>
                </c:pt>
                <c:pt idx="146">
                  <c:v>0.32411722472510879</c:v>
                </c:pt>
                <c:pt idx="147">
                  <c:v>0.32324319687159725</c:v>
                </c:pt>
                <c:pt idx="148">
                  <c:v>0.32238905290494052</c:v>
                </c:pt>
                <c:pt idx="149">
                  <c:v>0.32155434121686899</c:v>
                </c:pt>
                <c:pt idx="150">
                  <c:v>0.32073862039064399</c:v>
                </c:pt>
                <c:pt idx="151">
                  <c:v>0.31994145897683696</c:v>
                </c:pt>
                <c:pt idx="152">
                  <c:v>0.31916243527352955</c:v>
                </c:pt>
                <c:pt idx="153">
                  <c:v>0.31840113711089524</c:v>
                </c:pt>
                <c:pt idx="154">
                  <c:v>0.31765716164011543</c:v>
                </c:pt>
                <c:pt idx="155">
                  <c:v>0.31693011512658292</c:v>
                </c:pt>
                <c:pt idx="156">
                  <c:v>0.31621961274734001</c:v>
                </c:pt>
                <c:pt idx="157">
                  <c:v>0.31552527839269634</c:v>
                </c:pt>
                <c:pt idx="158">
                  <c:v>0.31484674447196925</c:v>
                </c:pt>
                <c:pt idx="159">
                  <c:v>0.31418365172328766</c:v>
                </c:pt>
                <c:pt idx="160">
                  <c:v>0.31353564902739761</c:v>
                </c:pt>
                <c:pt idx="161">
                  <c:v>0.3129023932254088</c:v>
                </c:pt>
                <c:pt idx="162">
                  <c:v>0.31228354894041643</c:v>
                </c:pt>
                <c:pt idx="163">
                  <c:v>0.31167878840293622</c:v>
                </c:pt>
                <c:pt idx="164">
                  <c:v>0.31108779128008573</c:v>
                </c:pt>
                <c:pt idx="165">
                  <c:v>0.31051024450844827</c:v>
                </c:pt>
                <c:pt idx="166">
                  <c:v>0.3099458421305526</c:v>
                </c:pt>
                <c:pt idx="167">
                  <c:v>0.30939428513490291</c:v>
                </c:pt>
                <c:pt idx="168">
                  <c:v>0.30885528129949374</c:v>
                </c:pt>
                <c:pt idx="169">
                  <c:v>0.30832854503874407</c:v>
                </c:pt>
                <c:pt idx="170">
                  <c:v>0.30781379725378505</c:v>
                </c:pt>
                <c:pt idx="171">
                  <c:v>0.30731076518603678</c:v>
                </c:pt>
                <c:pt idx="172">
                  <c:v>0.30681918227401012</c:v>
                </c:pt>
                <c:pt idx="173">
                  <c:v>0.3063387880132683</c:v>
                </c:pt>
                <c:pt idx="174">
                  <c:v>0.30586932781948717</c:v>
                </c:pt>
                <c:pt idx="175">
                  <c:v>0.30541055289454916</c:v>
                </c:pt>
                <c:pt idx="176">
                  <c:v>0.30496222009561125</c:v>
                </c:pt>
                <c:pt idx="177">
                  <c:v>0.30452409180708434</c:v>
                </c:pt>
                <c:pt idx="178">
                  <c:v>0.30409593581546451</c:v>
                </c:pt>
                <c:pt idx="179">
                  <c:v>0.30367752518695657</c:v>
                </c:pt>
                <c:pt idx="180">
                  <c:v>0.30326863814783128</c:v>
                </c:pt>
                <c:pt idx="181">
                  <c:v>0.30286905796745878</c:v>
                </c:pt>
                <c:pt idx="182">
                  <c:v>0.3024785728439609</c:v>
                </c:pt>
                <c:pt idx="183">
                  <c:v>0.30209697579242772</c:v>
                </c:pt>
                <c:pt idx="184">
                  <c:v>0.30172406453564182</c:v>
                </c:pt>
                <c:pt idx="185">
                  <c:v>0.30135964139725807</c:v>
                </c:pt>
                <c:pt idx="186">
                  <c:v>0.30100351319738422</c:v>
                </c:pt>
                <c:pt idx="187">
                  <c:v>0.30065549115051188</c:v>
                </c:pt>
                <c:pt idx="188">
                  <c:v>0.3003153907657457</c:v>
                </c:pt>
                <c:pt idx="189">
                  <c:v>0.29998303174928065</c:v>
                </c:pt>
                <c:pt idx="190">
                  <c:v>0.29965823790907925</c:v>
                </c:pt>
                <c:pt idx="191">
                  <c:v>0.29934083706169884</c:v>
                </c:pt>
                <c:pt idx="192">
                  <c:v>0.29903066094122355</c:v>
                </c:pt>
                <c:pt idx="193">
                  <c:v>0.29872754511025257</c:v>
                </c:pt>
                <c:pt idx="194">
                  <c:v>0.29843132887290097</c:v>
                </c:pt>
                <c:pt idx="195">
                  <c:v>0.29814185518976766</c:v>
                </c:pt>
                <c:pt idx="196">
                  <c:v>0.29785897059482658</c:v>
                </c:pt>
                <c:pt idx="197">
                  <c:v>0.29758252511419969</c:v>
                </c:pt>
                <c:pt idx="198">
                  <c:v>0.29731237218676804</c:v>
                </c:pt>
                <c:pt idx="199">
                  <c:v>0.29704836858658173</c:v>
                </c:pt>
                <c:pt idx="200">
                  <c:v>0.29679037434702749</c:v>
                </c:pt>
                <c:pt idx="201">
                  <c:v>0.29653825268671463</c:v>
                </c:pt>
                <c:pt idx="202">
                  <c:v>0.29629186993704182</c:v>
                </c:pt>
                <c:pt idx="203">
                  <c:v>0.29605109547140585</c:v>
                </c:pt>
                <c:pt idx="204">
                  <c:v>0.29581580163601628</c:v>
                </c:pt>
              </c:numCache>
            </c:numRef>
          </c:xVal>
          <c:yVal>
            <c:numRef>
              <c:f>'Converter (Immediate)'!$U$11:$U$215</c:f>
              <c:numCache>
                <c:formatCode>0.000000</c:formatCode>
                <c:ptCount val="205"/>
                <c:pt idx="0">
                  <c:v>0.60295317724245834</c:v>
                </c:pt>
                <c:pt idx="1">
                  <c:v>0.56165555081866381</c:v>
                </c:pt>
                <c:pt idx="2">
                  <c:v>0.47007707312851638</c:v>
                </c:pt>
                <c:pt idx="3">
                  <c:v>0.36877854695052459</c:v>
                </c:pt>
                <c:pt idx="4">
                  <c:v>0.31620418734996691</c:v>
                </c:pt>
                <c:pt idx="5">
                  <c:v>0.26384618125638754</c:v>
                </c:pt>
                <c:pt idx="6">
                  <c:v>0.2131970409315562</c:v>
                </c:pt>
                <c:pt idx="7">
                  <c:v>0.16594014188388087</c:v>
                </c:pt>
                <c:pt idx="8">
                  <c:v>0.12374812241243395</c:v>
                </c:pt>
                <c:pt idx="9">
                  <c:v>8.7993682459160061E-2</c:v>
                </c:pt>
                <c:pt idx="10">
                  <c:v>8.1696582752400979E-2</c:v>
                </c:pt>
                <c:pt idx="11">
                  <c:v>7.569304467597153E-2</c:v>
                </c:pt>
                <c:pt idx="12">
                  <c:v>6.9984274648445297E-2</c:v>
                </c:pt>
                <c:pt idx="13">
                  <c:v>6.4570129632032194E-2</c:v>
                </c:pt>
                <c:pt idx="14">
                  <c:v>5.9449128158740962E-2</c:v>
                </c:pt>
                <c:pt idx="15">
                  <c:v>5.4618478924662088E-2</c:v>
                </c:pt>
                <c:pt idx="16">
                  <c:v>5.0074126584079948E-2</c:v>
                </c:pt>
                <c:pt idx="17">
                  <c:v>4.5810813923851702E-2</c:v>
                </c:pt>
                <c:pt idx="18">
                  <c:v>4.1822159165984078E-2</c:v>
                </c:pt>
                <c:pt idx="19">
                  <c:v>3.8100746751372427E-2</c:v>
                </c:pt>
                <c:pt idx="20">
                  <c:v>3.4638229617616825E-2</c:v>
                </c:pt>
                <c:pt idx="21">
                  <c:v>3.1425440713338346E-2</c:v>
                </c:pt>
                <c:pt idx="22">
                  <c:v>2.8452511301587824E-2</c:v>
                </c:pt>
                <c:pt idx="23">
                  <c:v>2.5708993502548225E-2</c:v>
                </c:pt>
                <c:pt idx="24">
                  <c:v>2.3183984512896452E-2</c:v>
                </c:pt>
                <c:pt idx="25">
                  <c:v>2.086625001331515E-2</c:v>
                </c:pt>
                <c:pt idx="26">
                  <c:v>1.8744344429757948E-2</c:v>
                </c:pt>
                <c:pt idx="27">
                  <c:v>1.680672593742635E-2</c:v>
                </c:pt>
                <c:pt idx="28">
                  <c:v>1.5041864375379023E-2</c:v>
                </c:pt>
                <c:pt idx="29">
                  <c:v>1.3438340558744008E-2</c:v>
                </c:pt>
                <c:pt idx="30">
                  <c:v>1.198493581832895E-2</c:v>
                </c:pt>
                <c:pt idx="31">
                  <c:v>1.0670710947947928E-2</c:v>
                </c:pt>
                <c:pt idx="32">
                  <c:v>9.4850740831157448E-3</c:v>
                </c:pt>
                <c:pt idx="33">
                  <c:v>8.4178373579124662E-3</c:v>
                </c:pt>
                <c:pt idx="34">
                  <c:v>7.459262479281273E-3</c:v>
                </c:pt>
                <c:pt idx="35">
                  <c:v>6.6000956120076731E-3</c:v>
                </c:pt>
                <c:pt idx="36">
                  <c:v>5.8315921781921763E-3</c:v>
                </c:pt>
                <c:pt idx="37">
                  <c:v>5.145532339928087E-3</c:v>
                </c:pt>
                <c:pt idx="38">
                  <c:v>4.5342280533063484E-3</c:v>
                </c:pt>
                <c:pt idx="39">
                  <c:v>3.9905226580056507E-3</c:v>
                </c:pt>
                <c:pt idx="40">
                  <c:v>3.5077840033858679E-3</c:v>
                </c:pt>
                <c:pt idx="41">
                  <c:v>3.0798921140933297E-3</c:v>
                </c:pt>
                <c:pt idx="42">
                  <c:v>2.7012223712821791E-3</c:v>
                </c:pt>
                <c:pt idx="43">
                  <c:v>2.3666251354794625E-3</c:v>
                </c:pt>
                <c:pt idx="44">
                  <c:v>2.0714026696168901E-3</c:v>
                </c:pt>
                <c:pt idx="45">
                  <c:v>1.8112841412077658E-3</c:v>
                </c:pt>
                <c:pt idx="46">
                  <c:v>1.5823993959106948E-3</c:v>
                </c:pt>
                <c:pt idx="47">
                  <c:v>1.3812521049768364E-3</c:v>
                </c:pt>
                <c:pt idx="48">
                  <c:v>1.2046927997919623E-3</c:v>
                </c:pt>
                <c:pt idx="49">
                  <c:v>1.0498922206389945E-3</c:v>
                </c:pt>
                <c:pt idx="50">
                  <c:v>9.1431532597360506E-4</c:v>
                </c:pt>
                <c:pt idx="51">
                  <c:v>7.9569623434969463E-4</c:v>
                </c:pt>
                <c:pt idx="52">
                  <c:v>6.9201430452807021E-4</c:v>
                </c:pt>
                <c:pt idx="53">
                  <c:v>6.0147150066814682E-4</c:v>
                </c:pt>
                <c:pt idx="54">
                  <c:v>5.2247113888294111E-4</c:v>
                </c:pt>
                <c:pt idx="55">
                  <c:v>4.5359806859153782E-4</c:v>
                </c:pt>
                <c:pt idx="56">
                  <c:v>3.936003065813189E-4</c:v>
                </c:pt>
                <c:pt idx="57">
                  <c:v>3.4137211290356307E-4</c:v>
                </c:pt>
                <c:pt idx="58">
                  <c:v>2.9593847499638601E-4</c:v>
                </c:pt>
                <c:pt idx="59">
                  <c:v>2.5644094904507682E-4</c:v>
                </c:pt>
                <c:pt idx="60">
                  <c:v>2.221247948366483E-4</c:v>
                </c:pt>
                <c:pt idx="61">
                  <c:v>1.9232733155199834E-4</c:v>
                </c:pt>
                <c:pt idx="62">
                  <c:v>1.6646743641744263E-4</c:v>
                </c:pt>
                <c:pt idx="63">
                  <c:v>1.4403610531455138E-4</c:v>
                </c:pt>
                <c:pt idx="64">
                  <c:v>1.2458799379209382E-4</c:v>
                </c:pt>
                <c:pt idx="65">
                  <c:v>1.0773385796900516E-4</c:v>
                </c:pt>
                <c:pt idx="66">
                  <c:v>9.313381715914534E-5</c:v>
                </c:pt>
                <c:pt idx="67">
                  <c:v>8.0491363343812732E-5</c:v>
                </c:pt>
                <c:pt idx="68">
                  <c:v>6.9548046579483779E-5</c:v>
                </c:pt>
                <c:pt idx="69">
                  <c:v>6.0078769820035669E-5</c:v>
                </c:pt>
                <c:pt idx="70">
                  <c:v>5.1887631263763057E-5</c:v>
                </c:pt>
                <c:pt idx="71">
                  <c:v>4.4804257054530053E-5</c:v>
                </c:pt>
                <c:pt idx="72">
                  <c:v>3.8680571856042597E-5</c:v>
                </c:pt>
                <c:pt idx="73">
                  <c:v>3.3387959389718294E-5</c:v>
                </c:pt>
                <c:pt idx="74">
                  <c:v>2.8814769415556755E-5</c:v>
                </c:pt>
                <c:pt idx="75">
                  <c:v>2.4864131796514845E-5</c:v>
                </c:pt>
                <c:pt idx="76">
                  <c:v>2.1452042191540277E-5</c:v>
                </c:pt>
                <c:pt idx="77">
                  <c:v>1.8505687554029617E-5</c:v>
                </c:pt>
                <c:pt idx="78">
                  <c:v>1.5961982964973084E-5</c:v>
                </c:pt>
                <c:pt idx="79">
                  <c:v>1.3766294404494564E-5</c:v>
                </c:pt>
                <c:pt idx="80">
                  <c:v>1.1871324868957712E-5</c:v>
                </c:pt>
                <c:pt idx="81">
                  <c:v>1.0236143784169727E-5</c:v>
                </c:pt>
                <c:pt idx="82">
                  <c:v>8.8253419623388788E-6</c:v>
                </c:pt>
                <c:pt idx="83">
                  <c:v>7.6082964167834277E-6</c:v>
                </c:pt>
                <c:pt idx="84">
                  <c:v>6.5585312005292224E-6</c:v>
                </c:pt>
                <c:pt idx="85">
                  <c:v>5.6531620896220249E-6</c:v>
                </c:pt>
                <c:pt idx="86">
                  <c:v>4.872414406007736E-6</c:v>
                </c:pt>
                <c:pt idx="87">
                  <c:v>4.1992045843780156E-6</c:v>
                </c:pt>
                <c:pt idx="88">
                  <c:v>3.6187772480117873E-6</c:v>
                </c:pt>
                <c:pt idx="89">
                  <c:v>3.1183905850297416E-6</c:v>
                </c:pt>
                <c:pt idx="90">
                  <c:v>2.6870437223017435E-6</c:v>
                </c:pt>
                <c:pt idx="91">
                  <c:v>2.3152405922090962E-6</c:v>
                </c:pt>
                <c:pt idx="92">
                  <c:v>1.9947854892142381E-6</c:v>
                </c:pt>
                <c:pt idx="93">
                  <c:v>1.7186061293633475E-6</c:v>
                </c:pt>
                <c:pt idx="94">
                  <c:v>1.480600566122446E-6</c:v>
                </c:pt>
                <c:pt idx="95">
                  <c:v>1.275504789031664E-6</c:v>
                </c:pt>
                <c:pt idx="96">
                  <c:v>1.0987782454166512E-6</c:v>
                </c:pt>
                <c:pt idx="97">
                  <c:v>9.4650488686801311E-7</c:v>
                </c:pt>
                <c:pt idx="98">
                  <c:v>8.153076576377132E-7</c:v>
                </c:pt>
                <c:pt idx="99">
                  <c:v>7.0227461714543997E-7</c:v>
                </c:pt>
                <c:pt idx="100">
                  <c:v>6.0489512835899981E-7</c:v>
                </c:pt>
                <c:pt idx="101">
                  <c:v>5.2100475234781444E-7</c:v>
                </c:pt>
                <c:pt idx="102">
                  <c:v>4.4873767066630258E-7</c:v>
                </c:pt>
                <c:pt idx="103">
                  <c:v>3.8648561484896676E-7</c:v>
                </c:pt>
                <c:pt idx="104">
                  <c:v>3.3286241920617758E-7</c:v>
                </c:pt>
                <c:pt idx="105">
                  <c:v>2.866734319401581E-7</c:v>
                </c:pt>
                <c:pt idx="106">
                  <c:v>2.468891227012022E-7</c:v>
                </c:pt>
                <c:pt idx="107">
                  <c:v>2.126223140891961E-7</c:v>
                </c:pt>
                <c:pt idx="108">
                  <c:v>1.8310854208217689E-7</c:v>
                </c:pt>
                <c:pt idx="109">
                  <c:v>1.5768911748219617E-7</c:v>
                </c:pt>
                <c:pt idx="110">
                  <c:v>1.3579651858284939E-7</c:v>
                </c:pt>
                <c:pt idx="111">
                  <c:v>1.1694179556305628E-7</c:v>
                </c:pt>
                <c:pt idx="112">
                  <c:v>1.0070371063403029E-7</c:v>
                </c:pt>
                <c:pt idx="113">
                  <c:v>8.6719375613779947E-8</c:v>
                </c:pt>
                <c:pt idx="114">
                  <c:v>7.4676181154148688E-8</c:v>
                </c:pt>
                <c:pt idx="115">
                  <c:v>6.4304839986549442E-8</c:v>
                </c:pt>
                <c:pt idx="116">
                  <c:v>5.5373390870015579E-8</c:v>
                </c:pt>
                <c:pt idx="117">
                  <c:v>4.7682030936856245E-8</c:v>
                </c:pt>
                <c:pt idx="118">
                  <c:v>4.1058662280035454E-8</c:v>
                </c:pt>
                <c:pt idx="119">
                  <c:v>3.5355054299806576E-8</c:v>
                </c:pt>
                <c:pt idx="120">
                  <c:v>3.0443536860226043E-8</c:v>
                </c:pt>
                <c:pt idx="121">
                  <c:v>2.6214150988315823E-8</c:v>
                </c:pt>
                <c:pt idx="122">
                  <c:v>2.2572193931702388E-8</c:v>
                </c:pt>
                <c:pt idx="123">
                  <c:v>1.9436104092000553E-8</c:v>
                </c:pt>
                <c:pt idx="124">
                  <c:v>1.6735638858896854E-8</c:v>
                </c:pt>
                <c:pt idx="125">
                  <c:v>1.4410304846778457E-8</c:v>
                </c:pt>
                <c:pt idx="126">
                  <c:v>1.2408005623043761E-8</c:v>
                </c:pt>
                <c:pt idx="127">
                  <c:v>1.0683876835383816E-8</c:v>
                </c:pt>
                <c:pt idx="128">
                  <c:v>9.199282801387211E-9</c:v>
                </c:pt>
                <c:pt idx="129">
                  <c:v>7.9209522068655461E-9</c:v>
                </c:pt>
                <c:pt idx="130">
                  <c:v>6.8202336486681872E-9</c:v>
                </c:pt>
                <c:pt idx="131">
                  <c:v>5.8724544216612303E-9</c:v>
                </c:pt>
                <c:pt idx="132">
                  <c:v>5.056368245247939E-9</c:v>
                </c:pt>
                <c:pt idx="133">
                  <c:v>4.3536796042220838E-9</c:v>
                </c:pt>
                <c:pt idx="134">
                  <c:v>3.748634084495905E-9</c:v>
                </c:pt>
                <c:pt idx="135">
                  <c:v>3.2276655545277717E-9</c:v>
                </c:pt>
                <c:pt idx="136">
                  <c:v>2.7790923101285587E-9</c:v>
                </c:pt>
                <c:pt idx="137">
                  <c:v>2.3928553923483396E-9</c:v>
                </c:pt>
                <c:pt idx="138">
                  <c:v>2.0602932287355141E-9</c:v>
                </c:pt>
                <c:pt idx="139">
                  <c:v>1.7739475590570533E-9</c:v>
                </c:pt>
                <c:pt idx="140">
                  <c:v>1.5273963049365599E-9</c:v>
                </c:pt>
                <c:pt idx="141">
                  <c:v>1.3151096446777887E-9</c:v>
                </c:pt>
                <c:pt idx="142">
                  <c:v>1.1323260728245776E-9</c:v>
                </c:pt>
                <c:pt idx="143">
                  <c:v>9.7494567082049573E-10</c:v>
                </c:pt>
                <c:pt idx="144">
                  <c:v>8.3943819966468537E-10</c:v>
                </c:pt>
                <c:pt idx="145">
                  <c:v>7.2276395699212754E-10</c:v>
                </c:pt>
                <c:pt idx="146">
                  <c:v>6.2230562647916721E-10</c:v>
                </c:pt>
                <c:pt idx="147">
                  <c:v>5.3580959331023978E-10</c:v>
                </c:pt>
                <c:pt idx="148">
                  <c:v>4.6133541132765374E-10</c:v>
                </c:pt>
                <c:pt idx="149">
                  <c:v>3.9721228986165501E-10</c:v>
                </c:pt>
                <c:pt idx="150">
                  <c:v>3.4200162536889159E-10</c:v>
                </c:pt>
                <c:pt idx="151">
                  <c:v>2.9446473840664247E-10</c:v>
                </c:pt>
                <c:pt idx="152">
                  <c:v>2.5353509289600428E-10</c:v>
                </c:pt>
                <c:pt idx="153">
                  <c:v>2.1829437513937109E-10</c:v>
                </c:pt>
                <c:pt idx="154">
                  <c:v>1.8795189643274439E-10</c:v>
                </c:pt>
                <c:pt idx="155">
                  <c:v>1.618268575592766E-10</c:v>
                </c:pt>
                <c:pt idx="156">
                  <c:v>1.3933307763562423E-10</c:v>
                </c:pt>
                <c:pt idx="157">
                  <c:v>1.1996584490835203E-10</c:v>
                </c:pt>
                <c:pt idx="158">
                  <c:v>1.0329059472186555E-10</c:v>
                </c:pt>
                <c:pt idx="159">
                  <c:v>8.8933160797313433E-11</c:v>
                </c:pt>
                <c:pt idx="160">
                  <c:v>7.6571381209391714E-11</c:v>
                </c:pt>
                <c:pt idx="161">
                  <c:v>6.5927870853980512E-11</c:v>
                </c:pt>
                <c:pt idx="162">
                  <c:v>5.6763798307012034E-11</c:v>
                </c:pt>
                <c:pt idx="163">
                  <c:v>4.8873527525888678E-11</c:v>
                </c:pt>
                <c:pt idx="164">
                  <c:v>4.2080004202937061E-11</c:v>
                </c:pt>
                <c:pt idx="165">
                  <c:v>3.6230783309895817E-11</c:v>
                </c:pt>
                <c:pt idx="166">
                  <c:v>3.1194608720665245E-11</c:v>
                </c:pt>
                <c:pt idx="167">
                  <c:v>2.6858468194647559E-11</c:v>
                </c:pt>
                <c:pt idx="168">
                  <c:v>2.3125057667382038E-11</c:v>
                </c:pt>
                <c:pt idx="169">
                  <c:v>1.9910597954999835E-11</c:v>
                </c:pt>
                <c:pt idx="170">
                  <c:v>1.7142954908159214E-11</c:v>
                </c:pt>
                <c:pt idx="171">
                  <c:v>1.4760020835761495E-11</c:v>
                </c:pt>
                <c:pt idx="172">
                  <c:v>1.2708320888683377E-11</c:v>
                </c:pt>
                <c:pt idx="173">
                  <c:v>1.094181314384732E-11</c:v>
                </c:pt>
                <c:pt idx="174">
                  <c:v>9.4208554604229258E-12</c:v>
                </c:pt>
                <c:pt idx="175">
                  <c:v>8.1113159365493682E-12</c:v>
                </c:pt>
                <c:pt idx="176">
                  <c:v>6.9838070037032797E-12</c:v>
                </c:pt>
                <c:pt idx="177">
                  <c:v>6.0130259766517981E-12</c:v>
                </c:pt>
                <c:pt idx="178">
                  <c:v>5.1771872631314196E-12</c:v>
                </c:pt>
                <c:pt idx="179">
                  <c:v>4.4575334933495982E-12</c:v>
                </c:pt>
                <c:pt idx="180">
                  <c:v>3.8379145993456941E-12</c:v>
                </c:pt>
                <c:pt idx="181">
                  <c:v>3.3044254022771495E-12</c:v>
                </c:pt>
                <c:pt idx="182">
                  <c:v>2.8450935718182772E-12</c:v>
                </c:pt>
                <c:pt idx="183">
                  <c:v>2.4496109604960454E-12</c:v>
                </c:pt>
                <c:pt idx="184">
                  <c:v>2.1091022798691111E-12</c:v>
                </c:pt>
                <c:pt idx="185">
                  <c:v>1.8159259329023799E-12</c:v>
                </c:pt>
                <c:pt idx="186">
                  <c:v>1.5635025276272997E-12</c:v>
                </c:pt>
                <c:pt idx="187">
                  <c:v>1.3461672296311798E-12</c:v>
                </c:pt>
                <c:pt idx="188">
                  <c:v>1.1590426361461794E-12</c:v>
                </c:pt>
                <c:pt idx="189">
                  <c:v>9.9792932161817565E-13</c:v>
                </c:pt>
                <c:pt idx="190">
                  <c:v>8.5921159677611288E-13</c:v>
                </c:pt>
                <c:pt idx="191">
                  <c:v>7.3977636762752856E-13</c:v>
                </c:pt>
                <c:pt idx="192">
                  <c:v>6.3694327326437281E-13</c:v>
                </c:pt>
                <c:pt idx="193">
                  <c:v>5.4840453455119862E-13</c:v>
                </c:pt>
                <c:pt idx="194">
                  <c:v>4.7217316380456662E-13</c:v>
                </c:pt>
                <c:pt idx="195">
                  <c:v>4.0653837367040544E-13</c:v>
                </c:pt>
                <c:pt idx="196">
                  <c:v>3.500271843395509E-13</c:v>
                </c:pt>
                <c:pt idx="197">
                  <c:v>3.0137136709412314E-13</c:v>
                </c:pt>
                <c:pt idx="198">
                  <c:v>2.594789833354191E-13</c:v>
                </c:pt>
                <c:pt idx="199">
                  <c:v>2.2340987921247415E-13</c:v>
                </c:pt>
                <c:pt idx="200">
                  <c:v>1.9235458712177659E-13</c:v>
                </c:pt>
                <c:pt idx="201">
                  <c:v>1.6561615955465292E-13</c:v>
                </c:pt>
                <c:pt idx="202">
                  <c:v>1.4259452831783056E-13</c:v>
                </c:pt>
                <c:pt idx="203">
                  <c:v>1.2277303788712108E-13</c:v>
                </c:pt>
                <c:pt idx="204">
                  <c:v>1.057068506363417E-13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27-43EF-8D30-02D94AD73EA6}"/>
            </c:ext>
          </c:extLst>
        </c:ser>
        <c:ser>
          <c:idx val="3"/>
          <c:order val="1"/>
          <c:tx>
            <c:v>GRT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'Converter (Immediate)'!$S$11:$S$215</c:f>
              <c:numCache>
                <c:formatCode>0.000</c:formatCode>
                <c:ptCount val="205"/>
                <c:pt idx="0">
                  <c:v>0.99984453090790459</c:v>
                </c:pt>
                <c:pt idx="1">
                  <c:v>0.99954786575347709</c:v>
                </c:pt>
                <c:pt idx="2">
                  <c:v>0.99740662208919395</c:v>
                </c:pt>
                <c:pt idx="3">
                  <c:v>0.99017005925561197</c:v>
                </c:pt>
                <c:pt idx="4">
                  <c:v>0.98308832322079043</c:v>
                </c:pt>
                <c:pt idx="5">
                  <c:v>0.97283611409966575</c:v>
                </c:pt>
                <c:pt idx="6">
                  <c:v>0.95890935008839551</c:v>
                </c:pt>
                <c:pt idx="7">
                  <c:v>0.94101543861554482</c:v>
                </c:pt>
                <c:pt idx="8">
                  <c:v>0.91911672674121681</c:v>
                </c:pt>
                <c:pt idx="9">
                  <c:v>0.89343362444959429</c:v>
                </c:pt>
                <c:pt idx="10">
                  <c:v>0.88787874675466216</c:v>
                </c:pt>
                <c:pt idx="11">
                  <c:v>0.88219430097073481</c:v>
                </c:pt>
                <c:pt idx="12">
                  <c:v>0.87638504697300856</c:v>
                </c:pt>
                <c:pt idx="13">
                  <c:v>0.87045597480870585</c:v>
                </c:pt>
                <c:pt idx="14">
                  <c:v>0.86441228242631873</c:v>
                </c:pt>
                <c:pt idx="15">
                  <c:v>0.8582593532427979</c:v>
                </c:pt>
                <c:pt idx="16">
                  <c:v>0.85200273369774038</c:v>
                </c:pt>
                <c:pt idx="17">
                  <c:v>0.84564811093402559</c:v>
                </c:pt>
                <c:pt idx="18">
                  <c:v>0.83920129073419036</c:v>
                </c:pt>
                <c:pt idx="19">
                  <c:v>0.83266817583123576</c:v>
                </c:pt>
                <c:pt idx="20">
                  <c:v>0.82605474470173146</c:v>
                </c:pt>
                <c:pt idx="21">
                  <c:v>0.8193670309381258</c:v>
                </c:pt>
                <c:pt idx="22">
                  <c:v>0.8126111032862362</c:v>
                </c:pt>
                <c:pt idx="23">
                  <c:v>0.80579304642309435</c:v>
                </c:pt>
                <c:pt idx="24">
                  <c:v>0.79891894253974693</c:v>
                </c:pt>
                <c:pt idx="25">
                  <c:v>0.79199485378336265</c:v>
                </c:pt>
                <c:pt idx="26">
                  <c:v>0.78502680560314497</c:v>
                </c:pt>
                <c:pt idx="27">
                  <c:v>0.77802077103515044</c:v>
                </c:pt>
                <c:pt idx="28">
                  <c:v>0.77098265595221838</c:v>
                </c:pt>
                <c:pt idx="29">
                  <c:v>0.76391828529687655</c:v>
                </c:pt>
                <c:pt idx="30">
                  <c:v>0.75683339030731156</c:v>
                </c:pt>
                <c:pt idx="31">
                  <c:v>0.74973359673930695</c:v>
                </c:pt>
                <c:pt idx="32">
                  <c:v>0.74262441408048041</c:v>
                </c:pt>
                <c:pt idx="33">
                  <c:v>0.73551122574716332</c:v>
                </c:pt>
                <c:pt idx="34">
                  <c:v>0.72839928024889367</c:v>
                </c:pt>
                <c:pt idx="35">
                  <c:v>0.72129368330070331</c:v>
                </c:pt>
                <c:pt idx="36">
                  <c:v>0.71419939085915463</c:v>
                </c:pt>
                <c:pt idx="37">
                  <c:v>0.70712120305442305</c:v>
                </c:pt>
                <c:pt idx="38">
                  <c:v>0.70006375898758233</c:v>
                </c:pt>
                <c:pt idx="39">
                  <c:v>0.6930315323596129</c:v>
                </c:pt>
                <c:pt idx="40">
                  <c:v>0.68602882789649666</c:v>
                </c:pt>
                <c:pt idx="41">
                  <c:v>0.67905977853304156</c:v>
                </c:pt>
                <c:pt idx="42">
                  <c:v>0.67212834331678561</c:v>
                </c:pt>
                <c:pt idx="43">
                  <c:v>0.66523830599240175</c:v>
                </c:pt>
                <c:pt idx="44">
                  <c:v>0.65839327422646088</c:v>
                </c:pt>
                <c:pt idx="45">
                  <c:v>0.65159667943215993</c:v>
                </c:pt>
                <c:pt idx="46">
                  <c:v>0.64485177715366049</c:v>
                </c:pt>
                <c:pt idx="47">
                  <c:v>0.63816164796998232</c:v>
                </c:pt>
                <c:pt idx="48">
                  <c:v>0.63152919887892278</c:v>
                </c:pt>
                <c:pt idx="49">
                  <c:v>0.6249571651222029</c:v>
                </c:pt>
                <c:pt idx="50">
                  <c:v>0.61844811241394693</c:v>
                </c:pt>
                <c:pt idx="51">
                  <c:v>0.61200443953565797</c:v>
                </c:pt>
                <c:pt idx="52">
                  <c:v>0.605628381262037</c:v>
                </c:pt>
                <c:pt idx="53">
                  <c:v>0.59932201158327936</c:v>
                </c:pt>
                <c:pt idx="54">
                  <c:v>0.59308724719086425</c:v>
                </c:pt>
                <c:pt idx="55">
                  <c:v>0.58692585119528229</c:v>
                </c:pt>
                <c:pt idx="56">
                  <c:v>0.58083943704565599</c:v>
                </c:pt>
                <c:pt idx="57">
                  <c:v>0.57482947262271389</c:v>
                </c:pt>
                <c:pt idx="58">
                  <c:v>0.56889728447813925</c:v>
                </c:pt>
                <c:pt idx="59">
                  <c:v>0.56304406219486469</c:v>
                </c:pt>
                <c:pt idx="60">
                  <c:v>0.55727086284442751</c:v>
                </c:pt>
                <c:pt idx="61">
                  <c:v>0.55157861551904996</c:v>
                </c:pt>
                <c:pt idx="62">
                  <c:v>0.54596812591760857</c:v>
                </c:pt>
                <c:pt idx="63">
                  <c:v>0.54044008096615459</c:v>
                </c:pt>
                <c:pt idx="64">
                  <c:v>0.53499505345508769</c:v>
                </c:pt>
                <c:pt idx="65">
                  <c:v>0.529633506676496</c:v>
                </c:pt>
                <c:pt idx="66">
                  <c:v>0.52435579904653784</c:v>
                </c:pt>
                <c:pt idx="67">
                  <c:v>0.5191621886990494</c:v>
                </c:pt>
                <c:pt idx="68">
                  <c:v>0.51405283803782498</c:v>
                </c:pt>
                <c:pt idx="69">
                  <c:v>0.5090278182362169</c:v>
                </c:pt>
                <c:pt idx="70">
                  <c:v>0.50408711367385672</c:v>
                </c:pt>
                <c:pt idx="71">
                  <c:v>0.49923062630138476</c:v>
                </c:pt>
                <c:pt idx="72">
                  <c:v>0.4944581799251101</c:v>
                </c:pt>
                <c:pt idx="73">
                  <c:v>0.489769524404502</c:v>
                </c:pt>
                <c:pt idx="74">
                  <c:v>0.48516433975632911</c:v>
                </c:pt>
                <c:pt idx="75">
                  <c:v>0.4806422401601253</c:v>
                </c:pt>
                <c:pt idx="76">
                  <c:v>0.47620277786046861</c:v>
                </c:pt>
                <c:pt idx="77">
                  <c:v>0.4718454469623124</c:v>
                </c:pt>
                <c:pt idx="78">
                  <c:v>0.46756968711630476</c:v>
                </c:pt>
                <c:pt idx="79">
                  <c:v>0.46337488709168306</c:v>
                </c:pt>
                <c:pt idx="80">
                  <c:v>0.45926038823492915</c:v>
                </c:pt>
                <c:pt idx="81">
                  <c:v>0.45522548781291927</c:v>
                </c:pt>
                <c:pt idx="82">
                  <c:v>0.45126944223981308</c:v>
                </c:pt>
                <c:pt idx="83">
                  <c:v>0.44739147018738501</c:v>
                </c:pt>
                <c:pt idx="84">
                  <c:v>0.44359075557892386</c:v>
                </c:pt>
                <c:pt idx="85">
                  <c:v>0.43986645046720779</c:v>
                </c:pt>
                <c:pt idx="86">
                  <c:v>0.43621767779740667</c:v>
                </c:pt>
                <c:pt idx="87">
                  <c:v>0.43264353405607203</c:v>
                </c:pt>
                <c:pt idx="88">
                  <c:v>0.42914309180765348</c:v>
                </c:pt>
                <c:pt idx="89">
                  <c:v>0.42571540212022213</c:v>
                </c:pt>
                <c:pt idx="90">
                  <c:v>0.42235949688230151</c:v>
                </c:pt>
                <c:pt idx="91">
                  <c:v>0.41907439101289151</c:v>
                </c:pt>
                <c:pt idx="92">
                  <c:v>0.41585908456693738</c:v>
                </c:pt>
                <c:pt idx="93">
                  <c:v>0.4127125647386351</c:v>
                </c:pt>
                <c:pt idx="94">
                  <c:v>0.4096338077650809</c:v>
                </c:pt>
                <c:pt idx="95">
                  <c:v>0.40662178073287292</c:v>
                </c:pt>
                <c:pt idx="96">
                  <c:v>0.40367544329035071</c:v>
                </c:pt>
                <c:pt idx="97">
                  <c:v>0.40079374926822298</c:v>
                </c:pt>
                <c:pt idx="98">
                  <c:v>0.39797564821137693</c:v>
                </c:pt>
                <c:pt idx="99">
                  <c:v>0.39522008682469795</c:v>
                </c:pt>
                <c:pt idx="100">
                  <c:v>0.39252601033574752</c:v>
                </c:pt>
                <c:pt idx="101">
                  <c:v>0.38989236377715286</c:v>
                </c:pt>
                <c:pt idx="102">
                  <c:v>0.38731809319156019</c:v>
                </c:pt>
                <c:pt idx="103">
                  <c:v>0.38480214676199137</c:v>
                </c:pt>
                <c:pt idx="104">
                  <c:v>0.38234347587042006</c:v>
                </c:pt>
                <c:pt idx="105">
                  <c:v>0.37994103608735685</c:v>
                </c:pt>
                <c:pt idx="106">
                  <c:v>0.37759378809519661</c:v>
                </c:pt>
                <c:pt idx="107">
                  <c:v>0.37530069854803755</c:v>
                </c:pt>
                <c:pt idx="108">
                  <c:v>0.37306074087063745</c:v>
                </c:pt>
                <c:pt idx="109">
                  <c:v>0.37087289599911993</c:v>
                </c:pt>
                <c:pt idx="110">
                  <c:v>0.36873615306598584</c:v>
                </c:pt>
                <c:pt idx="111">
                  <c:v>0.36664951003193086</c:v>
                </c:pt>
                <c:pt idx="112">
                  <c:v>0.36461197426690473</c:v>
                </c:pt>
                <c:pt idx="113">
                  <c:v>0.36262256308278645</c:v>
                </c:pt>
                <c:pt idx="114">
                  <c:v>0.36068030421998215</c:v>
                </c:pt>
                <c:pt idx="115">
                  <c:v>0.35878423629018874</c:v>
                </c:pt>
                <c:pt idx="116">
                  <c:v>0.35693340917749428</c:v>
                </c:pt>
                <c:pt idx="117">
                  <c:v>0.35512688439992202</c:v>
                </c:pt>
                <c:pt idx="118">
                  <c:v>0.35336373543345234</c:v>
                </c:pt>
                <c:pt idx="119">
                  <c:v>0.35164304800049145</c:v>
                </c:pt>
                <c:pt idx="120">
                  <c:v>0.34996392032468304</c:v>
                </c:pt>
                <c:pt idx="121">
                  <c:v>0.3483254633538958</c:v>
                </c:pt>
                <c:pt idx="122">
                  <c:v>0.34672680095314656</c:v>
                </c:pt>
                <c:pt idx="123">
                  <c:v>0.34516707006915726</c:v>
                </c:pt>
                <c:pt idx="124">
                  <c:v>0.34364542086817285</c:v>
                </c:pt>
                <c:pt idx="125">
                  <c:v>0.34216101684860789</c:v>
                </c:pt>
                <c:pt idx="126">
                  <c:v>0.34071303493002109</c:v>
                </c:pt>
                <c:pt idx="127">
                  <c:v>0.33930066551985677</c:v>
                </c:pt>
                <c:pt idx="128">
                  <c:v>0.33792311255933338</c:v>
                </c:pt>
                <c:pt idx="129">
                  <c:v>0.33657959354979389</c:v>
                </c:pt>
                <c:pt idx="130">
                  <c:v>0.33526933956078309</c:v>
                </c:pt>
                <c:pt idx="131">
                  <c:v>0.33399159522105143</c:v>
                </c:pt>
                <c:pt idx="132">
                  <c:v>0.33274561869363783</c:v>
                </c:pt>
                <c:pt idx="133">
                  <c:v>0.3315306816361262</c:v>
                </c:pt>
                <c:pt idx="134">
                  <c:v>0.33034606914711939</c:v>
                </c:pt>
                <c:pt idx="135">
                  <c:v>0.32919107969992728</c:v>
                </c:pt>
                <c:pt idx="136">
                  <c:v>0.32806502506441226</c:v>
                </c:pt>
                <c:pt idx="137">
                  <c:v>0.32696723021789376</c:v>
                </c:pt>
                <c:pt idx="138">
                  <c:v>0.32589703324596625</c:v>
                </c:pt>
                <c:pt idx="139">
                  <c:v>0.32485378523403974</c:v>
                </c:pt>
                <c:pt idx="140">
                  <c:v>0.32383685015037517</c:v>
                </c:pt>
                <c:pt idx="141">
                  <c:v>0.32284560472134072</c:v>
                </c:pt>
                <c:pt idx="142">
                  <c:v>0.32187943829958221</c:v>
                </c:pt>
                <c:pt idx="143">
                  <c:v>0.32093775272575797</c:v>
                </c:pt>
                <c:pt idx="144">
                  <c:v>0.32001996218445916</c:v>
                </c:pt>
                <c:pt idx="145">
                  <c:v>0.31912549305489546</c:v>
                </c:pt>
                <c:pt idx="146">
                  <c:v>0.31825378375689989</c:v>
                </c:pt>
                <c:pt idx="147">
                  <c:v>0.3174042845927697</c:v>
                </c:pt>
                <c:pt idx="148">
                  <c:v>0.3165764575854344</c:v>
                </c:pt>
                <c:pt idx="149">
                  <c:v>0.31576977631340997</c:v>
                </c:pt>
                <c:pt idx="150">
                  <c:v>0.31498372574297417</c:v>
                </c:pt>
                <c:pt idx="151">
                  <c:v>0.31421780205796851</c:v>
                </c:pt>
                <c:pt idx="152">
                  <c:v>0.31347151248760918</c:v>
                </c:pt>
                <c:pt idx="153">
                  <c:v>0.31274437513266612</c:v>
                </c:pt>
                <c:pt idx="154">
                  <c:v>0.31203591879034404</c:v>
                </c:pt>
                <c:pt idx="155">
                  <c:v>0.31134568277818125</c:v>
                </c:pt>
                <c:pt idx="156">
                  <c:v>0.31067321675725773</c:v>
                </c:pt>
                <c:pt idx="157">
                  <c:v>0.31001808055498808</c:v>
                </c:pt>
                <c:pt idx="158">
                  <c:v>0.30937984398775181</c:v>
                </c:pt>
                <c:pt idx="159">
                  <c:v>0.30875808668360183</c:v>
                </c:pt>
                <c:pt idx="160">
                  <c:v>0.30815239790526933</c:v>
                </c:pt>
                <c:pt idx="161">
                  <c:v>0.30756237637367062</c:v>
                </c:pt>
                <c:pt idx="162">
                  <c:v>0.30698763009210539</c:v>
                </c:pt>
                <c:pt idx="163">
                  <c:v>0.30642777617132294</c:v>
                </c:pt>
                <c:pt idx="164">
                  <c:v>0.30588244065561632</c:v>
                </c:pt>
                <c:pt idx="165">
                  <c:v>0.30535125835009536</c:v>
                </c:pt>
                <c:pt idx="166">
                  <c:v>0.30483387264927364</c:v>
                </c:pt>
                <c:pt idx="167">
                  <c:v>0.30432993536709724</c:v>
                </c:pt>
                <c:pt idx="168">
                  <c:v>0.30383910656852708</c:v>
                </c:pt>
                <c:pt idx="169">
                  <c:v>0.30336105440278216</c:v>
                </c:pt>
                <c:pt idx="170">
                  <c:v>0.30289545493833653</c:v>
                </c:pt>
                <c:pt idx="171">
                  <c:v>0.30244199199975635</c:v>
                </c:pt>
                <c:pt idx="172">
                  <c:v>0.30200035700645483</c:v>
                </c:pt>
                <c:pt idx="173">
                  <c:v>0.30157024881343319</c:v>
                </c:pt>
                <c:pt idx="174">
                  <c:v>0.30115137355407023</c:v>
                </c:pt>
                <c:pt idx="175">
                  <c:v>0.30074344448501444</c:v>
                </c:pt>
                <c:pt idx="176">
                  <c:v>0.30034618183322631</c:v>
                </c:pt>
                <c:pt idx="177">
                  <c:v>0.29995931264521336</c:v>
                </c:pt>
                <c:pt idx="178">
                  <c:v>0.29958257063849164</c:v>
                </c:pt>
                <c:pt idx="179">
                  <c:v>0.2992156960553069</c:v>
                </c:pt>
                <c:pt idx="180">
                  <c:v>0.29885843551863706</c:v>
                </c:pt>
                <c:pt idx="181">
                  <c:v>0.29851054189049908</c:v>
                </c:pt>
                <c:pt idx="182">
                  <c:v>0.29817177413257417</c:v>
                </c:pt>
                <c:pt idx="183">
                  <c:v>0.29784189716916359</c:v>
                </c:pt>
                <c:pt idx="184">
                  <c:v>0.29752068175248297</c:v>
                </c:pt>
                <c:pt idx="185">
                  <c:v>0.2972079043302987</c:v>
                </c:pt>
                <c:pt idx="186">
                  <c:v>0.29690334691590697</c:v>
                </c:pt>
                <c:pt idx="187">
                  <c:v>0.29660679696045411</c:v>
                </c:pt>
                <c:pt idx="188">
                  <c:v>0.29631804722759097</c:v>
                </c:pt>
                <c:pt idx="189">
                  <c:v>0.29603689567045549</c:v>
                </c:pt>
                <c:pt idx="190">
                  <c:v>0.29576314531097103</c:v>
                </c:pt>
                <c:pt idx="191">
                  <c:v>0.29549660412144918</c:v>
                </c:pt>
                <c:pt idx="192">
                  <c:v>0.29523708490848116</c:v>
                </c:pt>
                <c:pt idx="193">
                  <c:v>0.29498440519910163</c:v>
                </c:pt>
                <c:pt idx="194">
                  <c:v>0.29473838712920614</c:v>
                </c:pt>
                <c:pt idx="195">
                  <c:v>0.29449885733420161</c:v>
                </c:pt>
                <c:pt idx="196">
                  <c:v>0.29426564684186957</c:v>
                </c:pt>
                <c:pt idx="197">
                  <c:v>0.29403859096741741</c:v>
                </c:pt>
                <c:pt idx="198">
                  <c:v>0.29381752921069515</c:v>
                </c:pt>
                <c:pt idx="199">
                  <c:v>0.29360230515555069</c:v>
                </c:pt>
                <c:pt idx="200">
                  <c:v>0.29339276637130035</c:v>
                </c:pt>
                <c:pt idx="201">
                  <c:v>0.29318876431628316</c:v>
                </c:pt>
                <c:pt idx="202">
                  <c:v>0.29299015424347635</c:v>
                </c:pt>
                <c:pt idx="203">
                  <c:v>0.29279679510813877</c:v>
                </c:pt>
                <c:pt idx="204">
                  <c:v>0.2926085494774564</c:v>
                </c:pt>
              </c:numCache>
            </c:numRef>
          </c:xVal>
          <c:yVal>
            <c:numRef>
              <c:f>'Converter (Immediate)'!$V$11:$V$215</c:f>
              <c:numCache>
                <c:formatCode>0.000000</c:formatCode>
                <c:ptCount val="205"/>
                <c:pt idx="0">
                  <c:v>0.98707087103831836</c:v>
                </c:pt>
                <c:pt idx="1">
                  <c:v>0.96939288142479696</c:v>
                </c:pt>
                <c:pt idx="2">
                  <c:v>0.88386352293914727</c:v>
                </c:pt>
                <c:pt idx="3">
                  <c:v>0.71163156170477349</c:v>
                </c:pt>
                <c:pt idx="4">
                  <c:v>0.60028783278718223</c:v>
                </c:pt>
                <c:pt idx="5">
                  <c:v>0.48369061952766951</c:v>
                </c:pt>
                <c:pt idx="6">
                  <c:v>0.37185387234938272</c:v>
                </c:pt>
                <c:pt idx="7">
                  <c:v>0.27285593189562807</c:v>
                </c:pt>
                <c:pt idx="8">
                  <c:v>0.19139167055852371</c:v>
                </c:pt>
                <c:pt idx="9">
                  <c:v>0.12863951047220684</c:v>
                </c:pt>
                <c:pt idx="10">
                  <c:v>0.11823566164305908</c:v>
                </c:pt>
                <c:pt idx="11">
                  <c:v>0.10850309346906979</c:v>
                </c:pt>
                <c:pt idx="12">
                  <c:v>9.9418302168662778E-2</c:v>
                </c:pt>
                <c:pt idx="13">
                  <c:v>9.0956209670916444E-2</c:v>
                </c:pt>
                <c:pt idx="14">
                  <c:v>8.3090519807282825E-2</c:v>
                </c:pt>
                <c:pt idx="15">
                  <c:v>7.5794051198316517E-2</c:v>
                </c:pt>
                <c:pt idx="16">
                  <c:v>6.9039044788493611E-2</c:v>
                </c:pt>
                <c:pt idx="17">
                  <c:v>6.279744466417804E-2</c:v>
                </c:pt>
                <c:pt idx="18">
                  <c:v>5.7041151409300689E-2</c:v>
                </c:pt>
                <c:pt idx="19">
                  <c:v>5.1742247804808218E-2</c:v>
                </c:pt>
                <c:pt idx="20">
                  <c:v>4.6873197158593428E-2</c:v>
                </c:pt>
                <c:pt idx="21">
                  <c:v>4.2407014961788898E-2</c:v>
                </c:pt>
                <c:pt idx="22">
                  <c:v>3.8317414906319708E-2</c:v>
                </c:pt>
                <c:pt idx="23">
                  <c:v>3.4578930570358012E-2</c:v>
                </c:pt>
                <c:pt idx="24">
                  <c:v>3.1167014286914239E-2</c:v>
                </c:pt>
                <c:pt idx="25">
                  <c:v>2.8058114861274904E-2</c:v>
                </c:pt>
                <c:pt idx="26">
                  <c:v>2.5229735901013968E-2</c:v>
                </c:pt>
                <c:pt idx="27">
                  <c:v>2.2660476573862661E-2</c:v>
                </c:pt>
                <c:pt idx="28">
                  <c:v>2.0330056619974748E-2</c:v>
                </c:pt>
                <c:pt idx="29">
                  <c:v>1.8219327422175746E-2</c:v>
                </c:pt>
                <c:pt idx="30">
                  <c:v>1.6310270886499827E-2</c:v>
                </c:pt>
                <c:pt idx="31">
                  <c:v>1.4585987811278837E-2</c:v>
                </c:pt>
                <c:pt idx="32">
                  <c:v>1.3030677331393787E-2</c:v>
                </c:pt>
                <c:pt idx="33">
                  <c:v>1.1629608919710996E-2</c:v>
                </c:pt>
                <c:pt idx="34">
                  <c:v>1.0369088314363872E-2</c:v>
                </c:pt>
                <c:pt idx="35">
                  <c:v>9.2364186220686446E-3</c:v>
                </c:pt>
                <c:pt idx="36">
                  <c:v>8.2198577271914951E-3</c:v>
                </c:pt>
                <c:pt idx="37">
                  <c:v>7.3085730164558476E-3</c:v>
                </c:pt>
                <c:pt idx="38">
                  <c:v>6.4925943121385025E-3</c:v>
                </c:pt>
                <c:pt idx="39">
                  <c:v>5.7627657940689395E-3</c:v>
                </c:pt>
                <c:pt idx="40">
                  <c:v>5.1106975840315479E-3</c:v>
                </c:pt>
                <c:pt idx="41">
                  <c:v>4.5287175662385472E-3</c:v>
                </c:pt>
                <c:pt idx="42">
                  <c:v>4.0098239250334613E-3</c:v>
                </c:pt>
                <c:pt idx="43">
                  <c:v>3.5476387962866387E-3</c:v>
                </c:pt>
                <c:pt idx="44">
                  <c:v>3.1363633521991137E-3</c:v>
                </c:pt>
                <c:pt idx="45">
                  <c:v>2.7707345704122907E-3</c:v>
                </c:pt>
                <c:pt idx="46">
                  <c:v>2.4459838772330623E-3</c:v>
                </c:pt>
                <c:pt idx="47">
                  <c:v>2.1577978011284144E-3</c:v>
                </c:pt>
                <c:pt idx="48">
                  <c:v>1.9022807260230749E-3</c:v>
                </c:pt>
                <c:pt idx="49">
                  <c:v>1.6759197938921563E-3</c:v>
                </c:pt>
                <c:pt idx="50">
                  <c:v>1.4755519721809222E-3</c:v>
                </c:pt>
                <c:pt idx="51">
                  <c:v>1.2983332731828011E-3</c:v>
                </c:pt>
                <c:pt idx="52">
                  <c:v>1.1417100891390507E-3</c:v>
                </c:pt>
                <c:pt idx="53">
                  <c:v>1.0033925879643704E-3</c:v>
                </c:pt>
                <c:pt idx="54">
                  <c:v>8.8133009964604157E-4</c:v>
                </c:pt>
                <c:pt idx="55">
                  <c:v>7.7368841202409954E-4</c:v>
                </c:pt>
                <c:pt idx="56">
                  <c:v>6.7882888637994234E-4</c:v>
                </c:pt>
                <c:pt idx="57">
                  <c:v>5.9528929761527058E-4</c:v>
                </c:pt>
                <c:pt idx="58">
                  <c:v>5.217663004009397E-4</c:v>
                </c:pt>
                <c:pt idx="59">
                  <c:v>4.5709942116003245E-4</c:v>
                </c:pt>
                <c:pt idx="60">
                  <c:v>4.0025647579996338E-4</c:v>
                </c:pt>
                <c:pt idx="61">
                  <c:v>3.5032031443736709E-4</c:v>
                </c:pt>
                <c:pt idx="62">
                  <c:v>3.0647679671358505E-4</c:v>
                </c:pt>
                <c:pt idx="63">
                  <c:v>2.6800390445470232E-4</c:v>
                </c:pt>
                <c:pt idx="64">
                  <c:v>2.3426190219503381E-4</c:v>
                </c:pt>
                <c:pt idx="65">
                  <c:v>2.0468446029042324E-4</c:v>
                </c:pt>
                <c:pt idx="66">
                  <c:v>1.7877065985622996E-4</c:v>
                </c:pt>
                <c:pt idx="67">
                  <c:v>1.5607780345456621E-4</c:v>
                </c:pt>
                <c:pt idx="68">
                  <c:v>1.3621496022815275E-4</c:v>
                </c:pt>
                <c:pt idx="69">
                  <c:v>1.1883717895113531E-4</c:v>
                </c:pt>
                <c:pt idx="70">
                  <c:v>1.0364030717621553E-4</c:v>
                </c:pt>
                <c:pt idx="71">
                  <c:v>9.0356359249337649E-5</c:v>
                </c:pt>
                <c:pt idx="72">
                  <c:v>7.8749380398252246E-5</c:v>
                </c:pt>
                <c:pt idx="73">
                  <c:v>6.8611758349671116E-5</c:v>
                </c:pt>
                <c:pt idx="74">
                  <c:v>5.9760937969772121E-5</c:v>
                </c:pt>
                <c:pt idx="75">
                  <c:v>5.2036498240620441E-5</c:v>
                </c:pt>
                <c:pt idx="76">
                  <c:v>4.5297554472558508E-5</c:v>
                </c:pt>
                <c:pt idx="77">
                  <c:v>3.9420452006602868E-5</c:v>
                </c:pt>
                <c:pt idx="78">
                  <c:v>3.4296720782389386E-5</c:v>
                </c:pt>
                <c:pt idx="79">
                  <c:v>2.9831263040224774E-5</c:v>
                </c:pt>
                <c:pt idx="80">
                  <c:v>2.5940749096895719E-5</c:v>
                </c:pt>
                <c:pt idx="81">
                  <c:v>2.2552198592564248E-5</c:v>
                </c:pt>
                <c:pt idx="82">
                  <c:v>1.96017268600848E-5</c:v>
                </c:pt>
                <c:pt idx="83">
                  <c:v>1.7033438129098229E-5</c:v>
                </c:pt>
                <c:pt idx="84">
                  <c:v>1.4798449156693599E-5</c:v>
                </c:pt>
                <c:pt idx="85">
                  <c:v>1.2854028585724493E-5</c:v>
                </c:pt>
                <c:pt idx="86">
                  <c:v>1.1162838882867923E-5</c:v>
                </c:pt>
                <c:pt idx="87">
                  <c:v>9.6922691124277628E-6</c:v>
                </c:pt>
                <c:pt idx="88">
                  <c:v>8.4138480702308969E-6</c:v>
                </c:pt>
                <c:pt idx="89">
                  <c:v>7.3027284453456438E-6</c:v>
                </c:pt>
                <c:pt idx="90">
                  <c:v>6.3372337062274963E-6</c:v>
                </c:pt>
                <c:pt idx="91">
                  <c:v>5.4984603320404666E-6</c:v>
                </c:pt>
                <c:pt idx="92">
                  <c:v>4.7699288386332466E-6</c:v>
                </c:pt>
                <c:pt idx="93">
                  <c:v>4.1372777905153368E-6</c:v>
                </c:pt>
                <c:pt idx="94">
                  <c:v>3.5879956534243508E-6</c:v>
                </c:pt>
                <c:pt idx="95">
                  <c:v>3.1111859340529463E-6</c:v>
                </c:pt>
                <c:pt idx="96">
                  <c:v>2.6973615811998342E-6</c:v>
                </c:pt>
                <c:pt idx="97">
                  <c:v>2.338265092415444E-6</c:v>
                </c:pt>
                <c:pt idx="98">
                  <c:v>2.026711187894668E-6</c:v>
                </c:pt>
                <c:pt idx="99">
                  <c:v>1.7564492843178975E-6</c:v>
                </c:pt>
                <c:pt idx="100">
                  <c:v>1.5220433304183481E-6</c:v>
                </c:pt>
                <c:pt idx="101">
                  <c:v>1.3187668576128198E-6</c:v>
                </c:pt>
                <c:pt idx="102">
                  <c:v>1.1425113571705375E-6</c:v>
                </c:pt>
                <c:pt idx="103">
                  <c:v>9.8970632362911677E-7</c:v>
                </c:pt>
                <c:pt idx="104">
                  <c:v>8.5724950584182405E-7</c:v>
                </c:pt>
                <c:pt idx="105">
                  <c:v>7.4244608503880837E-7</c:v>
                </c:pt>
                <c:pt idx="106">
                  <c:v>6.4295565628379977E-7</c:v>
                </c:pt>
                <c:pt idx="107">
                  <c:v>5.5674602804023046E-7</c:v>
                </c:pt>
                <c:pt idx="108">
                  <c:v>4.820529763775228E-7</c:v>
                </c:pt>
                <c:pt idx="109">
                  <c:v>4.1734519751509525E-7</c:v>
                </c:pt>
                <c:pt idx="110">
                  <c:v>3.6129379663634111E-7</c:v>
                </c:pt>
                <c:pt idx="111">
                  <c:v>3.1274573367966667E-7</c:v>
                </c:pt>
                <c:pt idx="112">
                  <c:v>2.7070071951103813E-7</c:v>
                </c:pt>
                <c:pt idx="113">
                  <c:v>2.3429111964958906E-7</c:v>
                </c:pt>
                <c:pt idx="114">
                  <c:v>2.0276447864732364E-7</c:v>
                </c:pt>
                <c:pt idx="115">
                  <c:v>1.7546832723564093E-7</c:v>
                </c:pt>
                <c:pt idx="116">
                  <c:v>1.5183697727625401E-7</c:v>
                </c:pt>
                <c:pt idx="117">
                  <c:v>1.3138004713503419E-7</c:v>
                </c:pt>
                <c:pt idx="118">
                  <c:v>1.1367249297591369E-7</c:v>
                </c:pt>
                <c:pt idx="119">
                  <c:v>9.8345950223348946E-8</c:v>
                </c:pt>
                <c:pt idx="120">
                  <c:v>8.5081214576361109E-8</c:v>
                </c:pt>
                <c:pt idx="121">
                  <c:v>7.3601713912270952E-8</c:v>
                </c:pt>
                <c:pt idx="122">
                  <c:v>6.3667841593205592E-8</c:v>
                </c:pt>
                <c:pt idx="123">
                  <c:v>5.507203842895699E-8</c:v>
                </c:pt>
                <c:pt idx="124">
                  <c:v>4.7634525149552131E-8</c:v>
                </c:pt>
                <c:pt idx="125">
                  <c:v>4.1199599984973592E-8</c:v>
                </c:pt>
                <c:pt idx="126">
                  <c:v>3.5632427051072015E-8</c:v>
                </c:pt>
                <c:pt idx="127">
                  <c:v>3.0816250922278467E-8</c:v>
                </c:pt>
                <c:pt idx="128">
                  <c:v>2.664998120586988E-8</c:v>
                </c:pt>
                <c:pt idx="129">
                  <c:v>2.3046098276207083E-8</c:v>
                </c:pt>
                <c:pt idx="130">
                  <c:v>1.9928837724043155E-8</c:v>
                </c:pt>
                <c:pt idx="131">
                  <c:v>1.7232616641649215E-8</c:v>
                </c:pt>
                <c:pt idx="132">
                  <c:v>1.4900669709093806E-8</c:v>
                </c:pt>
                <c:pt idx="133">
                  <c:v>1.288386725972293E-8</c:v>
                </c:pt>
                <c:pt idx="134">
                  <c:v>1.1139691168049504E-8</c:v>
                </c:pt>
                <c:pt idx="135">
                  <c:v>9.6313475889955815E-9</c:v>
                </c:pt>
                <c:pt idx="136">
                  <c:v>8.3269983463904181E-9</c:v>
                </c:pt>
                <c:pt idx="137">
                  <c:v>7.1990951755329787E-9</c:v>
                </c:pt>
                <c:pt idx="138">
                  <c:v>6.2238031152361467E-9</c:v>
                </c:pt>
                <c:pt idx="139">
                  <c:v>5.380501160673004E-9</c:v>
                </c:pt>
                <c:pt idx="140">
                  <c:v>4.6513498658827185E-9</c:v>
                </c:pt>
                <c:pt idx="141">
                  <c:v>4.0209169532803552E-9</c:v>
                </c:pt>
                <c:pt idx="142">
                  <c:v>3.475853177117646E-9</c:v>
                </c:pt>
                <c:pt idx="143">
                  <c:v>3.0046117184769221E-9</c:v>
                </c:pt>
                <c:pt idx="144">
                  <c:v>2.5972052852508636E-9</c:v>
                </c:pt>
                <c:pt idx="145">
                  <c:v>2.2449958667440562E-9</c:v>
                </c:pt>
                <c:pt idx="146">
                  <c:v>1.9405127665990784E-9</c:v>
                </c:pt>
                <c:pt idx="147">
                  <c:v>1.6772951214804498E-9</c:v>
                </c:pt>
                <c:pt idx="148">
                  <c:v>1.4497556201821089E-9</c:v>
                </c:pt>
                <c:pt idx="149">
                  <c:v>1.2530625767250031E-9</c:v>
                </c:pt>
                <c:pt idx="150">
                  <c:v>1.0830378920575182E-9</c:v>
                </c:pt>
                <c:pt idx="151">
                  <c:v>9.3606876882851348E-10</c:v>
                </c:pt>
                <c:pt idx="152">
                  <c:v>8.0903133016208292E-10</c:v>
                </c:pt>
                <c:pt idx="153">
                  <c:v>6.992245408001544E-10</c:v>
                </c:pt>
                <c:pt idx="154">
                  <c:v>6.0431304422648301E-10</c:v>
                </c:pt>
                <c:pt idx="155">
                  <c:v>5.22277715175194E-10</c:v>
                </c:pt>
                <c:pt idx="156">
                  <c:v>4.5137288830040716E-10</c:v>
                </c:pt>
                <c:pt idx="157">
                  <c:v>3.9008936336431016E-10</c:v>
                </c:pt>
                <c:pt idx="158">
                  <c:v>3.3712240817828179E-10</c:v>
                </c:pt>
                <c:pt idx="159">
                  <c:v>2.9134408541843769E-10</c:v>
                </c:pt>
                <c:pt idx="160">
                  <c:v>2.517793199475247E-10</c:v>
                </c:pt>
                <c:pt idx="161">
                  <c:v>2.1758520187792544E-10</c:v>
                </c:pt>
                <c:pt idx="162">
                  <c:v>1.8803308861259538E-10</c:v>
                </c:pt>
                <c:pt idx="163">
                  <c:v>1.6249312786399088E-10</c:v>
                </c:pt>
                <c:pt idx="164">
                  <c:v>1.4042087469547039E-10</c:v>
                </c:pt>
                <c:pt idx="165">
                  <c:v>1.2134571961733362E-10</c:v>
                </c:pt>
                <c:pt idx="166">
                  <c:v>1.0486088299241439E-10</c:v>
                </c:pt>
                <c:pt idx="167">
                  <c:v>9.0614764020015607E-11</c:v>
                </c:pt>
                <c:pt idx="168">
                  <c:v>7.8303461120850019E-11</c:v>
                </c:pt>
                <c:pt idx="169">
                  <c:v>6.7664305310534393E-11</c:v>
                </c:pt>
                <c:pt idx="170">
                  <c:v>5.8470269503164027E-11</c:v>
                </c:pt>
                <c:pt idx="171">
                  <c:v>5.0525135240377718E-11</c:v>
                </c:pt>
                <c:pt idx="172">
                  <c:v>4.3659314329152749E-11</c:v>
                </c:pt>
                <c:pt idx="173">
                  <c:v>3.7726236729889574E-11</c:v>
                </c:pt>
                <c:pt idx="174">
                  <c:v>3.2599228041762775E-11</c:v>
                </c:pt>
                <c:pt idx="175">
                  <c:v>2.8168810272243282E-11</c:v>
                </c:pt>
                <c:pt idx="176">
                  <c:v>2.4340368569653916E-11</c:v>
                </c:pt>
                <c:pt idx="177">
                  <c:v>2.1032134335682557E-11</c:v>
                </c:pt>
                <c:pt idx="178">
                  <c:v>1.8173441861725177E-11</c:v>
                </c:pt>
                <c:pt idx="179">
                  <c:v>1.5703221411263902E-11</c:v>
                </c:pt>
                <c:pt idx="180">
                  <c:v>1.3568696710891961E-11</c:v>
                </c:pt>
                <c:pt idx="181">
                  <c:v>1.172425914568622E-11</c:v>
                </c:pt>
                <c:pt idx="182">
                  <c:v>1.0130494695856017E-11</c:v>
                </c:pt>
                <c:pt idx="183">
                  <c:v>8.7533429035392308E-12</c:v>
                </c:pt>
                <c:pt idx="184">
                  <c:v>7.5633699791897299E-12</c:v>
                </c:pt>
                <c:pt idx="185">
                  <c:v>6.5351405515846376E-12</c:v>
                </c:pt>
                <c:pt idx="186">
                  <c:v>5.6466746903554457E-12</c:v>
                </c:pt>
                <c:pt idx="187">
                  <c:v>4.8789786336079269E-12</c:v>
                </c:pt>
                <c:pt idx="188">
                  <c:v>4.2156392218625604E-12</c:v>
                </c:pt>
                <c:pt idx="189">
                  <c:v>3.6424733858174426E-12</c:v>
                </c:pt>
                <c:pt idx="190">
                  <c:v>3.1472252314057604E-12</c:v>
                </c:pt>
                <c:pt idx="191">
                  <c:v>2.7193042496772081E-12</c:v>
                </c:pt>
                <c:pt idx="192">
                  <c:v>2.3495590801483376E-12</c:v>
                </c:pt>
                <c:pt idx="193">
                  <c:v>2.0300819960024135E-12</c:v>
                </c:pt>
                <c:pt idx="194">
                  <c:v>1.7540399396295311E-12</c:v>
                </c:pt>
                <c:pt idx="195">
                  <c:v>1.5155285113033615E-12</c:v>
                </c:pt>
                <c:pt idx="196">
                  <c:v>1.309445786782046E-12</c:v>
                </c:pt>
                <c:pt idx="197">
                  <c:v>1.1313832770261537E-12</c:v>
                </c:pt>
                <c:pt idx="198">
                  <c:v>9.7753169903087688E-13</c:v>
                </c:pt>
                <c:pt idx="199">
                  <c:v>8.4459954780683107E-13</c:v>
                </c:pt>
                <c:pt idx="200">
                  <c:v>7.2974273226052273E-13</c:v>
                </c:pt>
                <c:pt idx="201">
                  <c:v>6.3050376909602862E-13</c:v>
                </c:pt>
                <c:pt idx="202">
                  <c:v>5.4475924036893334E-13</c:v>
                </c:pt>
                <c:pt idx="203">
                  <c:v>4.7067438884746819E-13</c:v>
                </c:pt>
                <c:pt idx="204">
                  <c:v>4.066638847639803E-13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27-43EF-8D30-02D94AD7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24792"/>
        <c:axId val="382822832"/>
      </c:scatterChart>
      <c:valAx>
        <c:axId val="382824792"/>
        <c:scaling>
          <c:orientation val="minMax"/>
          <c:max val="1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 sz="1800" b="0" i="0" baseline="0">
                    <a:effectLst/>
                  </a:rPr>
                  <a:t>Relative water content, </a:t>
                </a:r>
                <a:r>
                  <a:rPr lang="el-GR" sz="1800" b="0" i="0" baseline="0">
                    <a:effectLst/>
                  </a:rPr>
                  <a:t>Θ</a:t>
                </a:r>
                <a:endParaRPr lang="pt-BR">
                  <a:effectLst/>
                </a:endParaRPr>
              </a:p>
            </c:rich>
          </c:tx>
          <c:layout>
            <c:manualLayout>
              <c:xMode val="edge"/>
              <c:yMode val="edge"/>
              <c:x val="0.41771333370881925"/>
              <c:y val="1.0151729489979906E-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in"/>
        <c:minorTickMark val="in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382822832"/>
        <c:crosses val="autoZero"/>
        <c:crossBetween val="midCat"/>
        <c:majorUnit val="0.2"/>
      </c:valAx>
      <c:valAx>
        <c:axId val="38282283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Relative hydraulic conductivity, </a:t>
                </a:r>
                <a:r>
                  <a:rPr lang="pt-BR" i="1"/>
                  <a:t>K</a:t>
                </a:r>
                <a:r>
                  <a:rPr lang="pt-BR" i="1" baseline="-25000"/>
                  <a:t>r</a:t>
                </a:r>
              </a:p>
            </c:rich>
          </c:tx>
          <c:layout>
            <c:manualLayout>
              <c:xMode val="edge"/>
              <c:yMode val="edge"/>
              <c:x val="5.3470871200312535E-4"/>
              <c:y val="0.174950962253908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38282479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93771450277050472"/>
          <c:w val="0.99798224142860681"/>
          <c:h val="4.693237146900593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98855076288263"/>
          <c:y val="7.0336553106111532E-2"/>
          <c:w val="0.74579100094360751"/>
          <c:h val="0.716074948455943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88-47DB-9344-A0E25DC4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27928"/>
        <c:axId val="382821656"/>
      </c:scatterChart>
      <c:valAx>
        <c:axId val="38282792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21656"/>
        <c:crosses val="autoZero"/>
        <c:crossBetween val="midCat"/>
      </c:valAx>
      <c:valAx>
        <c:axId val="38282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angular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2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71053937875351"/>
          <c:y val="8.4973549929715869E-2"/>
          <c:w val="0.74877618224178821"/>
          <c:h val="0.672440042553683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394044181605283"/>
                  <c:y val="-0.1259143138330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D4-436D-B962-3F0DF40C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24008"/>
        <c:axId val="382822440"/>
      </c:scatterChart>
      <c:valAx>
        <c:axId val="38282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22440"/>
        <c:crosses val="autoZero"/>
        <c:crossBetween val="midCat"/>
      </c:valAx>
      <c:valAx>
        <c:axId val="3828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linear + .05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2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392562</xdr:colOff>
      <xdr:row>24</xdr:row>
      <xdr:rowOff>64943</xdr:rowOff>
    </xdr:from>
    <xdr:to>
      <xdr:col>8</xdr:col>
      <xdr:colOff>552174</xdr:colOff>
      <xdr:row>49</xdr:row>
      <xdr:rowOff>73602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5EDC4FF-F5D8-4514-A3EC-B5811C73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458826</xdr:colOff>
      <xdr:row>195</xdr:row>
      <xdr:rowOff>104543</xdr:rowOff>
    </xdr:from>
    <xdr:to>
      <xdr:col>49</xdr:col>
      <xdr:colOff>511100</xdr:colOff>
      <xdr:row>205</xdr:row>
      <xdr:rowOff>23231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9E749B3B-5945-48C9-BDAC-15B3491B6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434506</xdr:colOff>
      <xdr:row>205</xdr:row>
      <xdr:rowOff>81312</xdr:rowOff>
    </xdr:from>
    <xdr:to>
      <xdr:col>49</xdr:col>
      <xdr:colOff>534330</xdr:colOff>
      <xdr:row>214</xdr:row>
      <xdr:rowOff>162623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52ED5321-21D3-4092-85BD-9AEEE88B2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0</xdr:colOff>
      <xdr:row>4</xdr:row>
      <xdr:rowOff>0</xdr:rowOff>
    </xdr:from>
    <xdr:to>
      <xdr:col>54</xdr:col>
      <xdr:colOff>304800</xdr:colOff>
      <xdr:row>5</xdr:row>
      <xdr:rowOff>71789</xdr:rowOff>
    </xdr:to>
    <xdr:sp macro="" textlink="">
      <xdr:nvSpPr>
        <xdr:cNvPr id="5" name="AutoShape 1" descr="\Gamma(s,x)"/>
        <xdr:cNvSpPr>
          <a:spLocks noChangeAspect="1" noChangeArrowheads="1"/>
        </xdr:cNvSpPr>
      </xdr:nvSpPr>
      <xdr:spPr bwMode="auto">
        <a:xfrm>
          <a:off x="16640175" y="0"/>
          <a:ext cx="304800" cy="308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32106</xdr:colOff>
      <xdr:row>17</xdr:row>
      <xdr:rowOff>122903</xdr:rowOff>
    </xdr:from>
    <xdr:to>
      <xdr:col>33</xdr:col>
      <xdr:colOff>1765870</xdr:colOff>
      <xdr:row>31</xdr:row>
      <xdr:rowOff>153900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378558</xdr:colOff>
      <xdr:row>49</xdr:row>
      <xdr:rowOff>183173</xdr:rowOff>
    </xdr:from>
    <xdr:to>
      <xdr:col>8</xdr:col>
      <xdr:colOff>565978</xdr:colOff>
      <xdr:row>75</xdr:row>
      <xdr:rowOff>3130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C5EDC4FF-F5D8-4514-A3EC-B5811C73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458826</xdr:colOff>
      <xdr:row>195</xdr:row>
      <xdr:rowOff>104543</xdr:rowOff>
    </xdr:from>
    <xdr:to>
      <xdr:col>49</xdr:col>
      <xdr:colOff>511100</xdr:colOff>
      <xdr:row>205</xdr:row>
      <xdr:rowOff>23231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9E749B3B-5945-48C9-BDAC-15B3491B6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434506</xdr:colOff>
      <xdr:row>205</xdr:row>
      <xdr:rowOff>81312</xdr:rowOff>
    </xdr:from>
    <xdr:to>
      <xdr:col>49</xdr:col>
      <xdr:colOff>534330</xdr:colOff>
      <xdr:row>214</xdr:row>
      <xdr:rowOff>162623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52ED5321-21D3-4092-85BD-9AEEE88B2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49481</xdr:colOff>
      <xdr:row>0</xdr:row>
      <xdr:rowOff>47384</xdr:rowOff>
    </xdr:from>
    <xdr:to>
      <xdr:col>9</xdr:col>
      <xdr:colOff>74221</xdr:colOff>
      <xdr:row>4</xdr:row>
      <xdr:rowOff>148442</xdr:rowOff>
    </xdr:to>
    <xdr:sp macro="" textlink="">
      <xdr:nvSpPr>
        <xdr:cNvPr id="10" name="CaixaDeTexto 9"/>
        <xdr:cNvSpPr txBox="1"/>
      </xdr:nvSpPr>
      <xdr:spPr>
        <a:xfrm>
          <a:off x="49481" y="47384"/>
          <a:ext cx="6024253" cy="9174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/>
            <a:t>Conversion</a:t>
          </a:r>
          <a:r>
            <a:rPr lang="pt-BR" sz="1600" baseline="0"/>
            <a:t> of soil WR and HC parameters from VGM to GRT model</a:t>
          </a:r>
        </a:p>
        <a:p>
          <a:pPr algn="ctr"/>
          <a:r>
            <a:rPr lang="pt-BR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doi.org/10.1071/SR21051</a:t>
          </a:r>
          <a:endParaRPr lang="pt-BR" sz="16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5"/>
  <sheetViews>
    <sheetView tabSelected="1" zoomScale="77" zoomScaleNormal="77" workbookViewId="0">
      <selection activeCell="C10" sqref="C10"/>
    </sheetView>
  </sheetViews>
  <sheetFormatPr defaultRowHeight="15" x14ac:dyDescent="0.25"/>
  <cols>
    <col min="1" max="1" width="9.140625" style="47"/>
    <col min="2" max="2" width="11.140625" style="47" customWidth="1"/>
    <col min="3" max="3" width="10.85546875" style="47" customWidth="1"/>
    <col min="4" max="5" width="9.140625" style="47"/>
    <col min="6" max="6" width="11.140625" style="47" customWidth="1"/>
    <col min="7" max="7" width="10" style="47" bestFit="1" customWidth="1"/>
    <col min="8" max="8" width="10.42578125" style="47" customWidth="1"/>
    <col min="9" max="10" width="9.140625" style="47"/>
    <col min="11" max="11" width="4.28515625" style="47" customWidth="1"/>
    <col min="12" max="12" width="9.140625" style="47"/>
    <col min="13" max="17" width="10.5703125" style="47" customWidth="1"/>
    <col min="18" max="19" width="10.28515625" style="47" bestFit="1" customWidth="1"/>
    <col min="20" max="20" width="12.28515625" style="47" bestFit="1" customWidth="1"/>
    <col min="21" max="21" width="13.28515625" style="47" customWidth="1"/>
    <col min="22" max="22" width="14" style="47" customWidth="1"/>
    <col min="23" max="23" width="12.28515625" style="47" customWidth="1"/>
    <col min="24" max="24" width="20.85546875" style="47" customWidth="1"/>
    <col min="25" max="25" width="17.85546875" style="47" customWidth="1"/>
    <col min="26" max="26" width="12.28515625" style="47" customWidth="1"/>
    <col min="27" max="27" width="14.28515625" style="20" hidden="1" customWidth="1"/>
    <col min="28" max="28" width="16.28515625" style="20" hidden="1" customWidth="1"/>
    <col min="29" max="29" width="14" style="20" hidden="1" customWidth="1"/>
    <col min="30" max="30" width="13.42578125" style="20" hidden="1" customWidth="1"/>
    <col min="31" max="31" width="16.42578125" style="3" hidden="1" customWidth="1"/>
    <col min="32" max="33" width="16.42578125" style="20" hidden="1" customWidth="1"/>
    <col min="34" max="34" width="18.140625" style="20" hidden="1" customWidth="1"/>
    <col min="35" max="35" width="13.85546875" style="20" hidden="1" customWidth="1"/>
    <col min="36" max="36" width="13.42578125" style="20" hidden="1" customWidth="1"/>
    <col min="37" max="37" width="13" style="20" hidden="1" customWidth="1"/>
    <col min="38" max="39" width="10.85546875" style="20" hidden="1" customWidth="1"/>
    <col min="40" max="40" width="13.85546875" style="20" hidden="1" customWidth="1"/>
    <col min="41" max="41" width="13.42578125" style="20" hidden="1" customWidth="1"/>
    <col min="42" max="42" width="13" style="20" hidden="1" customWidth="1"/>
    <col min="43" max="44" width="10.85546875" style="20" hidden="1" customWidth="1"/>
    <col min="45" max="45" width="11.5703125" style="20" hidden="1" customWidth="1"/>
    <col min="46" max="46" width="11.42578125" style="20" hidden="1" customWidth="1"/>
    <col min="47" max="47" width="11.5703125" style="20" hidden="1" customWidth="1"/>
    <col min="48" max="48" width="13.7109375" style="20" hidden="1" customWidth="1"/>
    <col min="49" max="49" width="11.5703125" style="20" hidden="1" customWidth="1"/>
    <col min="50" max="50" width="12.7109375" style="20" hidden="1" customWidth="1"/>
    <col min="51" max="51" width="14.140625" style="20" hidden="1" customWidth="1"/>
    <col min="52" max="52" width="10.5703125" style="20" hidden="1" customWidth="1"/>
    <col min="53" max="53" width="14.42578125" style="20" hidden="1" customWidth="1"/>
    <col min="54" max="54" width="15" style="20" hidden="1" customWidth="1"/>
    <col min="55" max="55" width="9.5703125" style="20" bestFit="1" customWidth="1"/>
    <col min="56" max="16384" width="9.140625" style="20"/>
  </cols>
  <sheetData>
    <row r="1" spans="1:55" x14ac:dyDescent="0.25">
      <c r="R1" s="48"/>
      <c r="S1" s="137" t="s">
        <v>50</v>
      </c>
      <c r="T1" s="137"/>
      <c r="U1" s="137" t="s">
        <v>68</v>
      </c>
      <c r="V1" s="137"/>
      <c r="W1" s="49"/>
      <c r="X1" s="49"/>
      <c r="Y1" s="49"/>
    </row>
    <row r="2" spans="1:55" x14ac:dyDescent="0.25">
      <c r="L2" s="155" t="s">
        <v>90</v>
      </c>
      <c r="M2" s="156"/>
      <c r="N2" s="156"/>
      <c r="O2" s="156"/>
      <c r="P2" s="156"/>
      <c r="Q2" s="156"/>
      <c r="R2" s="157"/>
      <c r="S2" s="130" t="s">
        <v>51</v>
      </c>
      <c r="T2" s="131">
        <f>SQRT(T8/205)</f>
        <v>8.1465022718996034E-3</v>
      </c>
      <c r="U2" s="130" t="s">
        <v>51</v>
      </c>
      <c r="V2" s="131">
        <f>SQRT(V8/205)</f>
        <v>0.40217609896944756</v>
      </c>
      <c r="W2" s="46"/>
      <c r="X2" s="46"/>
      <c r="Y2" s="46"/>
    </row>
    <row r="3" spans="1:55" ht="17.25" x14ac:dyDescent="0.25">
      <c r="L3" s="158" t="s">
        <v>92</v>
      </c>
      <c r="M3" s="159"/>
      <c r="N3" s="159"/>
      <c r="O3" s="159"/>
      <c r="P3" s="159"/>
      <c r="Q3" s="159"/>
      <c r="R3" s="160"/>
      <c r="S3" s="130" t="s">
        <v>38</v>
      </c>
      <c r="T3" s="131">
        <f>1-(AW216/AX216)</f>
        <v>0.9997629000584547</v>
      </c>
      <c r="U3" s="130" t="s">
        <v>38</v>
      </c>
      <c r="V3" s="131">
        <f>1-(AY216/AZ216)</f>
        <v>0.98830280713822505</v>
      </c>
      <c r="W3" s="46"/>
      <c r="X3" s="46"/>
      <c r="Y3" s="46"/>
    </row>
    <row r="4" spans="1:55" ht="17.25" x14ac:dyDescent="0.25">
      <c r="L4" s="146" t="s">
        <v>94</v>
      </c>
      <c r="M4" s="132"/>
      <c r="N4" s="132"/>
      <c r="O4" s="132"/>
      <c r="P4" s="132"/>
      <c r="Q4" s="132"/>
      <c r="R4" s="147"/>
      <c r="S4" s="130" t="s">
        <v>39</v>
      </c>
      <c r="T4" s="131">
        <f>BA216</f>
        <v>4.8707842830641524E-3</v>
      </c>
      <c r="U4" s="130" t="s">
        <v>39</v>
      </c>
      <c r="V4" s="131">
        <f>BB216</f>
        <v>-0.37367935707899175</v>
      </c>
      <c r="W4" s="46"/>
      <c r="X4" s="46"/>
      <c r="Y4" s="46"/>
    </row>
    <row r="5" spans="1:55" ht="18" customHeight="1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L5" s="148" t="s">
        <v>91</v>
      </c>
      <c r="M5" s="145"/>
      <c r="N5" s="145"/>
      <c r="O5" s="145"/>
      <c r="P5" s="145"/>
      <c r="Q5" s="145"/>
      <c r="R5" s="149"/>
      <c r="S5" s="130" t="s">
        <v>40</v>
      </c>
      <c r="T5" s="131">
        <f>100/205*AT216</f>
        <v>1.2574044238966848</v>
      </c>
      <c r="U5" s="130" t="s">
        <v>40</v>
      </c>
      <c r="V5" s="131">
        <f>100/205*AV216</f>
        <v>8.6674355168560773</v>
      </c>
      <c r="W5" s="51"/>
      <c r="X5" s="51"/>
      <c r="Y5" s="51"/>
      <c r="AB5" s="15"/>
      <c r="BB5" s="21"/>
      <c r="BC5" s="21"/>
    </row>
    <row r="6" spans="1:55" x14ac:dyDescent="0.25">
      <c r="A6" s="52"/>
      <c r="B6" s="62" t="s">
        <v>2</v>
      </c>
      <c r="C6" s="63"/>
      <c r="D6" s="64"/>
      <c r="E6" s="62" t="s">
        <v>3</v>
      </c>
      <c r="F6" s="63"/>
      <c r="G6" s="53"/>
      <c r="H6" s="54"/>
      <c r="I6" s="55"/>
      <c r="J6" s="55"/>
      <c r="L6" s="150"/>
      <c r="M6" s="151"/>
      <c r="N6" s="151"/>
      <c r="O6" s="151"/>
      <c r="P6" s="151"/>
      <c r="Q6" s="151"/>
      <c r="R6" s="152"/>
      <c r="S6" s="130" t="s">
        <v>41</v>
      </c>
      <c r="T6" s="131">
        <f>T7^2</f>
        <v>0.99991852239661017</v>
      </c>
      <c r="U6" s="130" t="s">
        <v>41</v>
      </c>
      <c r="V6" s="131">
        <f>V7^2</f>
        <v>0.99988524220862673</v>
      </c>
      <c r="W6" s="46"/>
      <c r="X6" s="46"/>
      <c r="Y6" s="46"/>
      <c r="AW6" s="3"/>
      <c r="AX6" s="3"/>
      <c r="AY6" s="3"/>
      <c r="AZ6" s="3"/>
      <c r="BA6" s="3"/>
      <c r="BB6" s="4"/>
      <c r="BC6" s="21"/>
    </row>
    <row r="7" spans="1:55" x14ac:dyDescent="0.25">
      <c r="A7" s="56"/>
      <c r="B7" s="65" t="s">
        <v>88</v>
      </c>
      <c r="C7" s="106">
        <v>0.7</v>
      </c>
      <c r="D7" s="66"/>
      <c r="E7" s="65" t="s">
        <v>88</v>
      </c>
      <c r="F7" s="104">
        <f>C7</f>
        <v>0.7</v>
      </c>
      <c r="G7" s="80" t="s">
        <v>7</v>
      </c>
      <c r="H7" s="104">
        <f>thetas-thetar</f>
        <v>0.49999999999999994</v>
      </c>
      <c r="I7" s="44"/>
      <c r="J7" s="44"/>
      <c r="L7" s="153"/>
      <c r="M7" s="154"/>
      <c r="N7" s="154"/>
      <c r="O7" s="154"/>
      <c r="P7" s="154"/>
      <c r="Q7" s="154"/>
      <c r="R7" s="154"/>
      <c r="S7" s="130" t="s">
        <v>42</v>
      </c>
      <c r="T7" s="131">
        <f>AM216/SQRT(AJ216*AL216)</f>
        <v>0.99995926036844629</v>
      </c>
      <c r="U7" s="130" t="s">
        <v>42</v>
      </c>
      <c r="V7" s="131">
        <f>AR216/SQRT(AO216*AQ216)</f>
        <v>0.99994261945805007</v>
      </c>
      <c r="W7" s="46"/>
      <c r="X7" s="46"/>
      <c r="Y7" s="46"/>
      <c r="AU7" s="3"/>
      <c r="AV7" s="3"/>
      <c r="AW7" s="3"/>
      <c r="AX7" s="3"/>
      <c r="AY7" s="3"/>
      <c r="AZ7" s="3"/>
      <c r="BA7" s="3"/>
      <c r="BB7" s="4"/>
      <c r="BC7" s="21"/>
    </row>
    <row r="8" spans="1:55" x14ac:dyDescent="0.25">
      <c r="B8" s="65" t="s">
        <v>89</v>
      </c>
      <c r="C8" s="106">
        <v>0.2</v>
      </c>
      <c r="D8" s="66"/>
      <c r="E8" s="65" t="s">
        <v>89</v>
      </c>
      <c r="F8" s="104">
        <f>C8</f>
        <v>0.2</v>
      </c>
      <c r="G8" s="68"/>
      <c r="H8" s="66"/>
      <c r="I8" s="44"/>
      <c r="J8" s="44"/>
      <c r="M8" s="57"/>
      <c r="N8" s="57"/>
      <c r="O8" s="57"/>
      <c r="P8" s="57"/>
      <c r="Q8" s="57"/>
      <c r="S8" s="61" t="s">
        <v>65</v>
      </c>
      <c r="T8" s="60">
        <f>SUM(T11:T215)</f>
        <v>1.3604927349543407E-2</v>
      </c>
      <c r="U8" s="61" t="s">
        <v>66</v>
      </c>
      <c r="V8" s="60">
        <f>SUM(Z11:Z215)</f>
        <v>33.157850989367986</v>
      </c>
      <c r="W8" s="56"/>
      <c r="X8" s="56"/>
      <c r="Y8" s="56"/>
      <c r="AD8" s="3"/>
      <c r="AF8" s="3"/>
      <c r="AG8" s="3"/>
      <c r="AH8" s="3"/>
      <c r="AI8" s="138" t="s">
        <v>60</v>
      </c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40"/>
    </row>
    <row r="9" spans="1:55" ht="17.25" x14ac:dyDescent="0.25">
      <c r="B9" s="69" t="s">
        <v>26</v>
      </c>
      <c r="C9" s="107">
        <v>50</v>
      </c>
      <c r="D9" s="66"/>
      <c r="E9" s="65" t="s">
        <v>84</v>
      </c>
      <c r="F9" s="105">
        <f>10^($C$22*$C$23+$E$22)</f>
        <v>3.7598497156336723E-2</v>
      </c>
      <c r="G9" s="70"/>
      <c r="H9" s="66"/>
      <c r="I9" s="58"/>
      <c r="J9" s="59"/>
      <c r="AA9" s="144"/>
      <c r="AB9" s="144"/>
      <c r="AC9" s="144"/>
      <c r="AD9" s="144"/>
      <c r="AE9" s="144"/>
      <c r="AF9" s="144"/>
      <c r="AG9" s="144"/>
      <c r="AH9" s="144"/>
      <c r="AI9" s="141" t="s">
        <v>52</v>
      </c>
      <c r="AJ9" s="142"/>
      <c r="AK9" s="142"/>
      <c r="AL9" s="142"/>
      <c r="AM9" s="142"/>
      <c r="AN9" s="143" t="s">
        <v>53</v>
      </c>
      <c r="AO9" s="143"/>
      <c r="AP9" s="143"/>
      <c r="AQ9" s="143"/>
      <c r="AR9" s="143"/>
      <c r="AS9" s="142" t="s">
        <v>54</v>
      </c>
      <c r="AT9" s="142"/>
      <c r="AU9" s="143" t="s">
        <v>55</v>
      </c>
      <c r="AV9" s="143"/>
      <c r="AW9" s="142" t="s">
        <v>56</v>
      </c>
      <c r="AX9" s="142"/>
      <c r="AY9" s="143" t="s">
        <v>57</v>
      </c>
      <c r="AZ9" s="143"/>
      <c r="BA9" s="23" t="s">
        <v>58</v>
      </c>
      <c r="BB9" s="24" t="s">
        <v>59</v>
      </c>
      <c r="BC9" s="21"/>
    </row>
    <row r="10" spans="1:55" x14ac:dyDescent="0.25">
      <c r="B10" s="79" t="s">
        <v>0</v>
      </c>
      <c r="C10" s="107">
        <v>1.5</v>
      </c>
      <c r="D10" s="66"/>
      <c r="E10" s="79" t="s">
        <v>4</v>
      </c>
      <c r="F10" s="105">
        <f>H13*n_VGM^2+H14*n_VGM+H15</f>
        <v>0.58784814974999999</v>
      </c>
      <c r="G10" s="67"/>
      <c r="H10" s="66"/>
      <c r="I10" s="58"/>
      <c r="J10" s="59"/>
      <c r="L10" s="109" t="s">
        <v>67</v>
      </c>
      <c r="M10" s="110" t="s">
        <v>1</v>
      </c>
      <c r="N10" s="110" t="s">
        <v>22</v>
      </c>
      <c r="O10" s="111" t="s">
        <v>23</v>
      </c>
      <c r="P10" s="111" t="s">
        <v>24</v>
      </c>
      <c r="Q10" s="111" t="s">
        <v>25</v>
      </c>
      <c r="R10" s="112" t="s">
        <v>20</v>
      </c>
      <c r="S10" s="112" t="s">
        <v>21</v>
      </c>
      <c r="T10" s="110" t="s">
        <v>62</v>
      </c>
      <c r="U10" s="113" t="s">
        <v>43</v>
      </c>
      <c r="V10" s="113" t="s">
        <v>44</v>
      </c>
      <c r="W10" s="113" t="s">
        <v>63</v>
      </c>
      <c r="X10" s="114" t="s">
        <v>45</v>
      </c>
      <c r="Y10" s="114" t="s">
        <v>46</v>
      </c>
      <c r="Z10" s="115" t="s">
        <v>64</v>
      </c>
      <c r="AA10" s="1" t="s">
        <v>9</v>
      </c>
      <c r="AB10" s="14" t="s">
        <v>17</v>
      </c>
      <c r="AC10" s="14" t="s">
        <v>16</v>
      </c>
      <c r="AD10" s="14" t="s">
        <v>10</v>
      </c>
      <c r="AE10" s="16" t="s">
        <v>19</v>
      </c>
      <c r="AF10" s="1" t="s">
        <v>6</v>
      </c>
      <c r="AG10" s="1" t="s">
        <v>8</v>
      </c>
      <c r="AH10" s="1" t="s">
        <v>61</v>
      </c>
      <c r="AI10" s="25" t="s">
        <v>29</v>
      </c>
      <c r="AJ10" s="26" t="s">
        <v>30</v>
      </c>
      <c r="AK10" s="26" t="s">
        <v>31</v>
      </c>
      <c r="AL10" s="26" t="s">
        <v>32</v>
      </c>
      <c r="AM10" s="26" t="s">
        <v>33</v>
      </c>
      <c r="AN10" s="26" t="s">
        <v>29</v>
      </c>
      <c r="AO10" s="26" t="s">
        <v>30</v>
      </c>
      <c r="AP10" s="26" t="s">
        <v>31</v>
      </c>
      <c r="AQ10" s="26" t="s">
        <v>32</v>
      </c>
      <c r="AR10" s="26" t="s">
        <v>33</v>
      </c>
      <c r="AS10" s="26" t="s">
        <v>34</v>
      </c>
      <c r="AT10" s="26" t="s">
        <v>35</v>
      </c>
      <c r="AU10" s="26" t="s">
        <v>34</v>
      </c>
      <c r="AV10" s="26" t="s">
        <v>35</v>
      </c>
      <c r="AW10" s="27" t="s">
        <v>36</v>
      </c>
      <c r="AX10" s="26" t="s">
        <v>30</v>
      </c>
      <c r="AY10" s="27" t="s">
        <v>36</v>
      </c>
      <c r="AZ10" s="26" t="s">
        <v>30</v>
      </c>
      <c r="BA10" s="28" t="s">
        <v>37</v>
      </c>
      <c r="BB10" s="29" t="s">
        <v>37</v>
      </c>
      <c r="BC10" s="21"/>
    </row>
    <row r="11" spans="1:55" x14ac:dyDescent="0.25">
      <c r="B11" s="71" t="s">
        <v>47</v>
      </c>
      <c r="C11" s="108">
        <v>0.5</v>
      </c>
      <c r="D11" s="72"/>
      <c r="E11" s="73"/>
      <c r="F11" s="74"/>
      <c r="G11" s="75"/>
      <c r="H11" s="72"/>
      <c r="I11" s="58"/>
      <c r="J11" s="59"/>
      <c r="L11" s="116">
        <v>-1</v>
      </c>
      <c r="M11" s="117">
        <f t="shared" ref="M11:M74" si="0">10^L11</f>
        <v>0.1</v>
      </c>
      <c r="N11" s="118">
        <f t="shared" ref="N11:N74" si="1">M11/100</f>
        <v>1E-3</v>
      </c>
      <c r="O11" s="119">
        <f t="shared" ref="O11:O74" si="2">$C$8+(($C$7-$C$8)/((1+(α*N11)^n_VGM)^(1-1/n_VGM)))</f>
        <v>0.69815037924682355</v>
      </c>
      <c r="P11" s="119">
        <f t="shared" ref="P11:P74" si="3">thetar+(thetas-thetar)*(1-EXP(-((k/N11)^p)))</f>
        <v>0.69989117163553316</v>
      </c>
      <c r="Q11" s="119">
        <f t="shared" ref="Q11:Q74" si="4">(R11-$C$8/$C$7)/(1-$C$8/$C$7)</f>
        <v>0.99630075849364719</v>
      </c>
      <c r="R11" s="118">
        <f t="shared" ref="R11:R74" si="5">O11/$C$7</f>
        <v>0.99735768463831942</v>
      </c>
      <c r="S11" s="118">
        <f t="shared" ref="S11:S74" si="6">P11/thetas</f>
        <v>0.99984453090790459</v>
      </c>
      <c r="T11" s="120">
        <f t="shared" ref="T11:T74" si="7">(S11-R11)^2</f>
        <v>6.1844043685496983E-6</v>
      </c>
      <c r="U11" s="121">
        <f t="shared" ref="U11:U74" si="8">(Q11^P_GRT)*(1-(1-Q11^(1/(1-1/n_VGM)))^(1-1/n_VGM))^2</f>
        <v>0.60295317724245834</v>
      </c>
      <c r="V11" s="121">
        <f t="shared" ref="V11:V74" si="9">AE11</f>
        <v>0.98707087103831836</v>
      </c>
      <c r="W11" s="121">
        <f>(U11-V11)^2</f>
        <v>0.14754640268705008</v>
      </c>
      <c r="X11" s="121">
        <f>LOG(U11)</f>
        <v>-0.21971641199710676</v>
      </c>
      <c r="Y11" s="121">
        <f>LOG(V11)</f>
        <v>-5.6516641531701873E-3</v>
      </c>
      <c r="Z11" s="122">
        <f>(X11-Y11)^2</f>
        <v>4.5823716269488141E-2</v>
      </c>
      <c r="AA11" s="18">
        <f t="shared" ref="AA11:AA74" si="10">-LN(λ_GRT*(1-S11))</f>
        <v>8.4325913741398537</v>
      </c>
      <c r="AB11" s="11">
        <f t="shared" ref="AB11:AB74" si="11">IF(S11&lt;thetaRL,_xlfn.GAMMA(a),IF(S11=1,0,EXP(GAMMALN(a))*(1-_xlfn.GAMMA.DIST(AA11,a,1,TRUE))))</f>
        <v>9.9674445778875614E-3</v>
      </c>
      <c r="AC11" s="17">
        <f t="shared" ref="AC11:AC74" si="12">(1/(λ_GRT*k^β_GRT))*($AF$13-AB11)</f>
        <v>29.182348210016098</v>
      </c>
      <c r="AD11" s="17">
        <f>(1/(λ_GRT*k^β_GRT))*($AF$13)</f>
        <v>29.371706929337137</v>
      </c>
      <c r="AE11" s="17">
        <f t="shared" ref="AE11:AE74" si="13">IF(S11&lt;thetaRL,0,(S11^P_GRT)*((AC11/$AD$11)^2))</f>
        <v>0.98707087103831836</v>
      </c>
      <c r="AF11" s="20">
        <f>ξ_GRT+1</f>
        <v>2.7011195840716349</v>
      </c>
      <c r="AG11" s="20">
        <f>-LN(λ_GRT*(1-thetaRL))</f>
        <v>2.7825028986315024E-9</v>
      </c>
      <c r="AH11" s="19">
        <f>MAX(1-(k1__/thetas)*(EXP(-((k/100)/10^4.9))^n),0)</f>
        <v>0.28571428770178786</v>
      </c>
      <c r="AI11" s="30">
        <f t="shared" ref="AI11:AI74" si="14">R11-$R$216</f>
        <v>0.99735768463831942</v>
      </c>
      <c r="AJ11" s="31">
        <f>AI11^2</f>
        <v>0.99472235110710938</v>
      </c>
      <c r="AK11" s="31">
        <f t="shared" ref="AK11:AK74" si="15">S11-$S$216</f>
        <v>0.99984453090790459</v>
      </c>
      <c r="AL11" s="31">
        <f>AK11^2</f>
        <v>0.99968908598644779</v>
      </c>
      <c r="AM11" s="31">
        <f>AI11*AK11</f>
        <v>0.99720262634459433</v>
      </c>
      <c r="AN11" s="31">
        <f>X11-$X$216</f>
        <v>6.2199523639483898</v>
      </c>
      <c r="AO11" s="31">
        <f>AN11^2</f>
        <v>38.687807409787162</v>
      </c>
      <c r="AP11" s="31">
        <f>Y11-$Y$216</f>
        <v>6.0603377547133395</v>
      </c>
      <c r="AQ11" s="31">
        <f>AP11^2</f>
        <v>36.727693701203918</v>
      </c>
      <c r="AR11" s="31">
        <f>AN11*AP11</f>
        <v>37.695012143754916</v>
      </c>
      <c r="AS11" s="32">
        <f>R11-S11</f>
        <v>-2.4868462695851745E-3</v>
      </c>
      <c r="AT11" s="33">
        <f>AS11/R11</f>
        <v>-2.4934347104238752E-3</v>
      </c>
      <c r="AU11" s="34">
        <f>X11-Y11</f>
        <v>-0.21406474784393656</v>
      </c>
      <c r="AV11" s="35">
        <f>AU11/X11</f>
        <v>0.97427746019607941</v>
      </c>
      <c r="AW11" s="36">
        <f>AS11^2</f>
        <v>6.1844043685496983E-6</v>
      </c>
      <c r="AX11" s="36">
        <f>AJ11</f>
        <v>0.99472235110710938</v>
      </c>
      <c r="AY11" s="37">
        <f>AU11^2</f>
        <v>4.5823716269488141E-2</v>
      </c>
      <c r="AZ11" s="37">
        <f>AO11</f>
        <v>38.687807409787162</v>
      </c>
      <c r="BA11" s="38">
        <f>AS11/255</f>
        <v>-9.7523383120987241E-6</v>
      </c>
      <c r="BB11" s="39">
        <f>AU11/205</f>
        <v>-1.0442182821655442E-3</v>
      </c>
      <c r="BC11" s="21"/>
    </row>
    <row r="12" spans="1:55" x14ac:dyDescent="0.25">
      <c r="B12" s="133" t="s">
        <v>28</v>
      </c>
      <c r="C12" s="134"/>
      <c r="D12" s="134"/>
      <c r="E12" s="134"/>
      <c r="F12" s="81"/>
      <c r="G12" s="135" t="s">
        <v>27</v>
      </c>
      <c r="H12" s="136"/>
      <c r="I12" s="58"/>
      <c r="J12" s="59"/>
      <c r="L12" s="116">
        <v>-0.9</v>
      </c>
      <c r="M12" s="117">
        <f t="shared" si="0"/>
        <v>0.12589254117941667</v>
      </c>
      <c r="N12" s="118">
        <f t="shared" si="1"/>
        <v>1.2589254117941666E-3</v>
      </c>
      <c r="O12" s="119">
        <f t="shared" si="2"/>
        <v>0.69739526769609383</v>
      </c>
      <c r="P12" s="119">
        <f t="shared" si="3"/>
        <v>0.6996835060274339</v>
      </c>
      <c r="Q12" s="119">
        <f t="shared" si="4"/>
        <v>0.99479053539218798</v>
      </c>
      <c r="R12" s="118">
        <f t="shared" si="5"/>
        <v>0.99627895385156273</v>
      </c>
      <c r="S12" s="118">
        <f t="shared" si="6"/>
        <v>0.99954786575347709</v>
      </c>
      <c r="T12" s="120">
        <f t="shared" si="7"/>
        <v>1.0685785022477372E-5</v>
      </c>
      <c r="U12" s="121">
        <f t="shared" si="8"/>
        <v>0.56165555081866381</v>
      </c>
      <c r="V12" s="121">
        <f t="shared" si="9"/>
        <v>0.96939288142479696</v>
      </c>
      <c r="W12" s="121">
        <f t="shared" ref="W12:W75" si="16">(U12-V12)^2</f>
        <v>0.16624973076981514</v>
      </c>
      <c r="X12" s="121">
        <f t="shared" ref="X12:X75" si="17">LOG(U12)</f>
        <v>-0.25052994464444844</v>
      </c>
      <c r="Y12" s="121">
        <f t="shared" ref="Y12:Y75" si="18">LOG(V12)</f>
        <v>-1.3500173770759894E-2</v>
      </c>
      <c r="Z12" s="122">
        <f t="shared" ref="Z12:Z75" si="19">(X12-Y12)^2</f>
        <v>5.6183112280433288E-2</v>
      </c>
      <c r="AA12" s="18">
        <f t="shared" si="10"/>
        <v>7.3650591800266056</v>
      </c>
      <c r="AB12" s="11">
        <f t="shared" si="11"/>
        <v>2.3672052645135038E-2</v>
      </c>
      <c r="AC12" s="17">
        <f t="shared" si="12"/>
        <v>28.921991905836801</v>
      </c>
      <c r="AD12" s="17"/>
      <c r="AE12" s="17">
        <f t="shared" si="13"/>
        <v>0.96939288142479696</v>
      </c>
      <c r="AF12" s="14" t="s">
        <v>18</v>
      </c>
      <c r="AG12" s="14" t="s">
        <v>15</v>
      </c>
      <c r="AH12" s="13" t="s">
        <v>11</v>
      </c>
      <c r="AI12" s="30">
        <f t="shared" si="14"/>
        <v>0.99627895385156273</v>
      </c>
      <c r="AJ12" s="31">
        <f t="shared" ref="AJ12:AJ75" si="20">AI12^2</f>
        <v>0.99257175388756425</v>
      </c>
      <c r="AK12" s="31">
        <f t="shared" si="15"/>
        <v>0.99954786575347709</v>
      </c>
      <c r="AL12" s="31">
        <f t="shared" ref="AL12:AL75" si="21">AK12^2</f>
        <v>0.99909593593233104</v>
      </c>
      <c r="AM12" s="31">
        <f t="shared" ref="AM12:AM75" si="22">AI12*AK12</f>
        <v>0.99582850201743645</v>
      </c>
      <c r="AN12" s="31">
        <f t="shared" ref="AN12:AN75" si="23">X12-$X$216</f>
        <v>6.1891388313010482</v>
      </c>
      <c r="AO12" s="31">
        <f t="shared" ref="AO12:AO75" si="24">AN12^2</f>
        <v>38.305439473118504</v>
      </c>
      <c r="AP12" s="31">
        <f t="shared" ref="AP12:AP75" si="25">Y12-$Y$216</f>
        <v>6.0524892450957495</v>
      </c>
      <c r="AQ12" s="31">
        <f t="shared" ref="AQ12:AQ75" si="26">AP12^2</f>
        <v>36.632626061999716</v>
      </c>
      <c r="AR12" s="31">
        <f t="shared" ref="AR12:AR75" si="27">AN12*AP12</f>
        <v>37.45969621285407</v>
      </c>
      <c r="AS12" s="32">
        <f t="shared" ref="AS12:AS75" si="28">R12-S12</f>
        <v>-3.268911901914362E-3</v>
      </c>
      <c r="AT12" s="33">
        <f t="shared" ref="AT12:AT75" si="29">AS12/R12</f>
        <v>-3.2811211049645467E-3</v>
      </c>
      <c r="AU12" s="34">
        <f t="shared" ref="AU12:AU75" si="30">X12-Y12</f>
        <v>-0.23702977087368854</v>
      </c>
      <c r="AV12" s="35">
        <f t="shared" ref="AV12:AV75" si="31">AU12/X12</f>
        <v>0.94611353229683048</v>
      </c>
      <c r="AW12" s="36">
        <f t="shared" ref="AW12:AW75" si="32">AS12^2</f>
        <v>1.0685785022477372E-5</v>
      </c>
      <c r="AX12" s="36">
        <f t="shared" ref="AX12:AX75" si="33">AJ12</f>
        <v>0.99257175388756425</v>
      </c>
      <c r="AY12" s="37">
        <f t="shared" ref="AY12:AY75" si="34">AU12^2</f>
        <v>5.6183112280433288E-2</v>
      </c>
      <c r="AZ12" s="37">
        <f t="shared" ref="AZ12:AZ75" si="35">AO12</f>
        <v>38.305439473118504</v>
      </c>
      <c r="BA12" s="38">
        <f t="shared" ref="BA12:BA75" si="36">AS12/255</f>
        <v>-1.2819262360448478E-5</v>
      </c>
      <c r="BB12" s="39">
        <f t="shared" ref="BB12:BB75" si="37">AU12/205</f>
        <v>-1.1562427847497002E-3</v>
      </c>
      <c r="BC12" s="21"/>
    </row>
    <row r="13" spans="1:55" x14ac:dyDescent="0.25">
      <c r="B13" s="82" t="s">
        <v>69</v>
      </c>
      <c r="C13" s="83">
        <v>212.60452069399301</v>
      </c>
      <c r="D13" s="84" t="s">
        <v>78</v>
      </c>
      <c r="E13" s="85">
        <v>-56.598384785982603</v>
      </c>
      <c r="F13" s="81"/>
      <c r="G13" s="86" t="s">
        <v>85</v>
      </c>
      <c r="H13" s="87">
        <v>7.8993786400000002E-2</v>
      </c>
      <c r="I13" s="58"/>
      <c r="J13" s="59"/>
      <c r="L13" s="116">
        <v>-0.7</v>
      </c>
      <c r="M13" s="117">
        <f t="shared" si="0"/>
        <v>0.19952623149688795</v>
      </c>
      <c r="N13" s="118">
        <f t="shared" si="1"/>
        <v>1.9952623149688794E-3</v>
      </c>
      <c r="O13" s="119">
        <f t="shared" si="2"/>
        <v>0.69485594213966051</v>
      </c>
      <c r="P13" s="119">
        <f t="shared" si="3"/>
        <v>0.6981846354624357</v>
      </c>
      <c r="Q13" s="119">
        <f t="shared" si="4"/>
        <v>0.98971188427932122</v>
      </c>
      <c r="R13" s="118">
        <f t="shared" si="5"/>
        <v>0.99265134591380078</v>
      </c>
      <c r="S13" s="118">
        <f t="shared" si="6"/>
        <v>0.99740662208919395</v>
      </c>
      <c r="T13" s="120">
        <f t="shared" si="7"/>
        <v>2.2612651504261943E-5</v>
      </c>
      <c r="U13" s="121">
        <f t="shared" si="8"/>
        <v>0.47007707312851638</v>
      </c>
      <c r="V13" s="121">
        <f t="shared" si="9"/>
        <v>0.88386352293914727</v>
      </c>
      <c r="W13" s="121">
        <f t="shared" si="16"/>
        <v>0.17121922604688578</v>
      </c>
      <c r="X13" s="121">
        <f t="shared" si="17"/>
        <v>-0.32783092995742563</v>
      </c>
      <c r="Y13" s="121">
        <f t="shared" si="18"/>
        <v>-5.36147890708914E-2</v>
      </c>
      <c r="Z13" s="122">
        <f t="shared" si="19"/>
        <v>7.5194491922703596E-2</v>
      </c>
      <c r="AA13" s="18">
        <f t="shared" si="10"/>
        <v>5.6183218037296356</v>
      </c>
      <c r="AB13" s="11">
        <f t="shared" si="11"/>
        <v>9.1603282219178017E-2</v>
      </c>
      <c r="AC13" s="17">
        <f t="shared" si="12"/>
        <v>27.631453439981538</v>
      </c>
      <c r="AD13" s="17"/>
      <c r="AE13" s="17">
        <f t="shared" si="13"/>
        <v>0.88386352293914727</v>
      </c>
      <c r="AF13" s="10">
        <f>EXP(GAMMALN(a))*(1-_xlfn.GAMMA.DIST(x2_,a,1,TRUE))</f>
        <v>1.5460648552432132</v>
      </c>
      <c r="AG13" s="10">
        <f>p</f>
        <v>0.58784814974999999</v>
      </c>
      <c r="AH13" s="2">
        <f>thetas/k1__</f>
        <v>1.4000000000000001</v>
      </c>
      <c r="AI13" s="30">
        <f t="shared" si="14"/>
        <v>0.99265134591380078</v>
      </c>
      <c r="AJ13" s="31">
        <f t="shared" si="20"/>
        <v>0.98535669454448016</v>
      </c>
      <c r="AK13" s="31">
        <f t="shared" si="15"/>
        <v>0.99740662208919395</v>
      </c>
      <c r="AL13" s="31">
        <f t="shared" si="21"/>
        <v>0.99481996978737619</v>
      </c>
      <c r="AM13" s="31">
        <f t="shared" si="22"/>
        <v>0.99007702584017598</v>
      </c>
      <c r="AN13" s="31">
        <f t="shared" si="23"/>
        <v>6.1118378459880711</v>
      </c>
      <c r="AO13" s="31">
        <f t="shared" si="24"/>
        <v>37.354561855652108</v>
      </c>
      <c r="AP13" s="31">
        <f t="shared" si="25"/>
        <v>6.0123746297956178</v>
      </c>
      <c r="AQ13" s="31">
        <f t="shared" si="26"/>
        <v>36.148648689009988</v>
      </c>
      <c r="AR13" s="31">
        <f t="shared" si="27"/>
        <v>36.746658806643374</v>
      </c>
      <c r="AS13" s="32">
        <f t="shared" si="28"/>
        <v>-4.7552761753931749E-3</v>
      </c>
      <c r="AT13" s="33">
        <f t="shared" si="29"/>
        <v>-4.7904797540123528E-3</v>
      </c>
      <c r="AU13" s="34">
        <f t="shared" si="30"/>
        <v>-0.27421614088653423</v>
      </c>
      <c r="AV13" s="35">
        <f t="shared" si="31"/>
        <v>0.8364559772384681</v>
      </c>
      <c r="AW13" s="36">
        <f t="shared" si="32"/>
        <v>2.2612651504261943E-5</v>
      </c>
      <c r="AX13" s="36">
        <f t="shared" si="33"/>
        <v>0.98535669454448016</v>
      </c>
      <c r="AY13" s="37">
        <f t="shared" si="34"/>
        <v>7.5194491922703596E-2</v>
      </c>
      <c r="AZ13" s="37">
        <f t="shared" si="35"/>
        <v>37.354561855652108</v>
      </c>
      <c r="BA13" s="38">
        <f t="shared" si="36"/>
        <v>-1.8648141864286962E-5</v>
      </c>
      <c r="BB13" s="39">
        <f t="shared" si="37"/>
        <v>-1.3376397116416304E-3</v>
      </c>
      <c r="BC13" s="21"/>
    </row>
    <row r="14" spans="1:55" ht="17.25" x14ac:dyDescent="0.3">
      <c r="B14" s="82" t="s">
        <v>70</v>
      </c>
      <c r="C14" s="83">
        <v>-2779.2888248709801</v>
      </c>
      <c r="D14" s="84" t="s">
        <v>79</v>
      </c>
      <c r="E14" s="85">
        <v>207.15714780700901</v>
      </c>
      <c r="F14" s="81"/>
      <c r="G14" s="86" t="s">
        <v>86</v>
      </c>
      <c r="H14" s="87">
        <v>0.77639716609999998</v>
      </c>
      <c r="I14" s="58"/>
      <c r="J14" s="59"/>
      <c r="L14" s="116">
        <v>-0.5</v>
      </c>
      <c r="M14" s="117">
        <f t="shared" si="0"/>
        <v>0.31622776601683794</v>
      </c>
      <c r="N14" s="118">
        <f t="shared" si="1"/>
        <v>3.1622776601683794E-3</v>
      </c>
      <c r="O14" s="119">
        <f t="shared" si="2"/>
        <v>0.68994018328338891</v>
      </c>
      <c r="P14" s="119">
        <f t="shared" si="3"/>
        <v>0.69311904147892833</v>
      </c>
      <c r="Q14" s="119">
        <f t="shared" si="4"/>
        <v>0.97988036656677791</v>
      </c>
      <c r="R14" s="118">
        <f t="shared" si="5"/>
        <v>0.98562883326198425</v>
      </c>
      <c r="S14" s="118">
        <f t="shared" si="6"/>
        <v>0.99017005925561197</v>
      </c>
      <c r="T14" s="120">
        <f t="shared" si="7"/>
        <v>2.0622733525200053E-5</v>
      </c>
      <c r="U14" s="121">
        <f t="shared" si="8"/>
        <v>0.36877854695052459</v>
      </c>
      <c r="V14" s="121">
        <f t="shared" si="9"/>
        <v>0.71163156170477349</v>
      </c>
      <c r="W14" s="121">
        <f t="shared" si="16"/>
        <v>0.11754818972607721</v>
      </c>
      <c r="X14" s="121">
        <f t="shared" si="17"/>
        <v>-0.43323435120843085</v>
      </c>
      <c r="Y14" s="121">
        <f t="shared" si="18"/>
        <v>-0.14774479868499904</v>
      </c>
      <c r="Z14" s="122">
        <f t="shared" si="19"/>
        <v>8.1504284600029314E-2</v>
      </c>
      <c r="AA14" s="18">
        <f t="shared" si="10"/>
        <v>4.2858501362578574</v>
      </c>
      <c r="AB14" s="11">
        <f t="shared" si="11"/>
        <v>0.23860651079100786</v>
      </c>
      <c r="AC14" s="17">
        <f t="shared" si="12"/>
        <v>24.838727292281277</v>
      </c>
      <c r="AD14" s="17"/>
      <c r="AE14" s="17">
        <f t="shared" si="13"/>
        <v>0.71163156170477349</v>
      </c>
      <c r="AF14" s="1" t="s">
        <v>14</v>
      </c>
      <c r="AG14" s="14" t="s">
        <v>7</v>
      </c>
      <c r="AH14" s="12" t="s">
        <v>12</v>
      </c>
      <c r="AI14" s="30">
        <f t="shared" si="14"/>
        <v>0.98562883326198425</v>
      </c>
      <c r="AJ14" s="31">
        <f t="shared" si="20"/>
        <v>0.9714641969573804</v>
      </c>
      <c r="AK14" s="31">
        <f t="shared" si="15"/>
        <v>0.99017005925561197</v>
      </c>
      <c r="AL14" s="31">
        <f t="shared" si="21"/>
        <v>0.98043674624626209</v>
      </c>
      <c r="AM14" s="31">
        <f t="shared" si="22"/>
        <v>0.97594016023505858</v>
      </c>
      <c r="AN14" s="31">
        <f t="shared" si="23"/>
        <v>6.0064344247370656</v>
      </c>
      <c r="AO14" s="31">
        <f t="shared" si="24"/>
        <v>36.077254498666484</v>
      </c>
      <c r="AP14" s="31">
        <f t="shared" si="25"/>
        <v>5.9182446201815102</v>
      </c>
      <c r="AQ14" s="31">
        <f t="shared" si="26"/>
        <v>35.02561938430739</v>
      </c>
      <c r="AR14" s="31">
        <f t="shared" si="27"/>
        <v>35.547548220673164</v>
      </c>
      <c r="AS14" s="32">
        <f t="shared" si="28"/>
        <v>-4.5412259936277177E-3</v>
      </c>
      <c r="AT14" s="33">
        <f t="shared" si="29"/>
        <v>-4.6074402862163848E-3</v>
      </c>
      <c r="AU14" s="34">
        <f t="shared" si="30"/>
        <v>-0.28548955252343178</v>
      </c>
      <c r="AV14" s="35">
        <f t="shared" si="31"/>
        <v>0.65897256698853401</v>
      </c>
      <c r="AW14" s="36">
        <f t="shared" si="32"/>
        <v>2.0622733525200053E-5</v>
      </c>
      <c r="AX14" s="36">
        <f t="shared" si="33"/>
        <v>0.9714641969573804</v>
      </c>
      <c r="AY14" s="37">
        <f t="shared" si="34"/>
        <v>8.1504284600029314E-2</v>
      </c>
      <c r="AZ14" s="37">
        <f t="shared" si="35"/>
        <v>36.077254498666484</v>
      </c>
      <c r="BA14" s="38">
        <f t="shared" si="36"/>
        <v>-1.7808729386775363E-5</v>
      </c>
      <c r="BB14" s="39">
        <f t="shared" si="37"/>
        <v>-1.3926319635289355E-3</v>
      </c>
      <c r="BC14" s="21"/>
    </row>
    <row r="15" spans="1:55" x14ac:dyDescent="0.25">
      <c r="B15" s="82" t="s">
        <v>71</v>
      </c>
      <c r="C15" s="83">
        <v>15551.0356600301</v>
      </c>
      <c r="D15" s="84" t="s">
        <v>80</v>
      </c>
      <c r="E15" s="85">
        <v>-304.96389959903701</v>
      </c>
      <c r="F15" s="81"/>
      <c r="G15" s="86" t="s">
        <v>87</v>
      </c>
      <c r="H15" s="87">
        <v>-0.75448361880000003</v>
      </c>
      <c r="I15" s="58"/>
      <c r="J15" s="59"/>
      <c r="L15" s="116">
        <v>-0.4</v>
      </c>
      <c r="M15" s="117">
        <f t="shared" si="0"/>
        <v>0.3981071705534972</v>
      </c>
      <c r="N15" s="118">
        <f t="shared" si="1"/>
        <v>3.9810717055349717E-3</v>
      </c>
      <c r="O15" s="119">
        <f t="shared" si="2"/>
        <v>0.68601852600634516</v>
      </c>
      <c r="P15" s="119">
        <f t="shared" si="3"/>
        <v>0.68816182625455324</v>
      </c>
      <c r="Q15" s="119">
        <f t="shared" si="4"/>
        <v>0.97203705201269053</v>
      </c>
      <c r="R15" s="118">
        <f t="shared" si="5"/>
        <v>0.98002646572335028</v>
      </c>
      <c r="S15" s="118">
        <f t="shared" si="6"/>
        <v>0.98308832322079043</v>
      </c>
      <c r="T15" s="120">
        <f t="shared" si="7"/>
        <v>9.3749713346304318E-6</v>
      </c>
      <c r="U15" s="121">
        <f t="shared" si="8"/>
        <v>0.31620418734996691</v>
      </c>
      <c r="V15" s="121">
        <f t="shared" si="9"/>
        <v>0.60028783278718223</v>
      </c>
      <c r="W15" s="121">
        <f t="shared" si="16"/>
        <v>8.0703517604897468E-2</v>
      </c>
      <c r="X15" s="121">
        <f t="shared" si="17"/>
        <v>-0.50003238319905552</v>
      </c>
      <c r="Y15" s="121">
        <f t="shared" si="18"/>
        <v>-0.22164045925438552</v>
      </c>
      <c r="Z15" s="122">
        <f t="shared" si="19"/>
        <v>7.7502063317614917E-2</v>
      </c>
      <c r="AA15" s="18">
        <f t="shared" si="10"/>
        <v>3.743278725335641</v>
      </c>
      <c r="AB15" s="11">
        <f t="shared" si="11"/>
        <v>0.34308226018188792</v>
      </c>
      <c r="AC15" s="17">
        <f t="shared" si="12"/>
        <v>22.853926278323119</v>
      </c>
      <c r="AD15" s="17"/>
      <c r="AE15" s="17">
        <f t="shared" si="13"/>
        <v>0.60028783278718223</v>
      </c>
      <c r="AF15" s="22">
        <f>C11</f>
        <v>0.5</v>
      </c>
      <c r="AG15" s="10">
        <f>k1_</f>
        <v>0.49999999999999994</v>
      </c>
      <c r="AH15" s="20">
        <v>1</v>
      </c>
      <c r="AI15" s="30">
        <f t="shared" si="14"/>
        <v>0.98002646572335028</v>
      </c>
      <c r="AJ15" s="31">
        <f t="shared" si="20"/>
        <v>0.96045187351820105</v>
      </c>
      <c r="AK15" s="31">
        <f t="shared" si="15"/>
        <v>0.98308832322079043</v>
      </c>
      <c r="AL15" s="31">
        <f t="shared" si="21"/>
        <v>0.9664626512530653</v>
      </c>
      <c r="AM15" s="31">
        <f t="shared" si="22"/>
        <v>0.96345257489996583</v>
      </c>
      <c r="AN15" s="31">
        <f t="shared" si="23"/>
        <v>5.9396363927464408</v>
      </c>
      <c r="AO15" s="31">
        <f t="shared" si="24"/>
        <v>35.279280478037954</v>
      </c>
      <c r="AP15" s="31">
        <f t="shared" si="25"/>
        <v>5.8443489596121241</v>
      </c>
      <c r="AQ15" s="31">
        <f t="shared" si="26"/>
        <v>34.156414761719319</v>
      </c>
      <c r="AR15" s="31">
        <f t="shared" si="27"/>
        <v>34.71330777242197</v>
      </c>
      <c r="AS15" s="32">
        <f t="shared" si="28"/>
        <v>-3.0618574974401458E-3</v>
      </c>
      <c r="AT15" s="33">
        <f t="shared" si="29"/>
        <v>-3.1242600118765278E-3</v>
      </c>
      <c r="AU15" s="34">
        <f t="shared" si="30"/>
        <v>-0.27839192394466999</v>
      </c>
      <c r="AV15" s="35">
        <f t="shared" si="31"/>
        <v>0.55674778934036817</v>
      </c>
      <c r="AW15" s="36">
        <f t="shared" si="32"/>
        <v>9.3749713346304318E-6</v>
      </c>
      <c r="AX15" s="36">
        <f t="shared" si="33"/>
        <v>0.96045187351820105</v>
      </c>
      <c r="AY15" s="37">
        <f t="shared" si="34"/>
        <v>7.7502063317614917E-2</v>
      </c>
      <c r="AZ15" s="37">
        <f t="shared" si="35"/>
        <v>35.279280478037954</v>
      </c>
      <c r="BA15" s="38">
        <f t="shared" si="36"/>
        <v>-1.2007284303686847E-5</v>
      </c>
      <c r="BB15" s="39">
        <f t="shared" si="37"/>
        <v>-1.3580093850959511E-3</v>
      </c>
      <c r="BC15" s="21"/>
    </row>
    <row r="16" spans="1:55" x14ac:dyDescent="0.25">
      <c r="B16" s="82" t="s">
        <v>72</v>
      </c>
      <c r="C16" s="83">
        <v>-48905.025027269097</v>
      </c>
      <c r="D16" s="84" t="s">
        <v>81</v>
      </c>
      <c r="E16" s="85">
        <v>224.58742505544501</v>
      </c>
      <c r="F16" s="81"/>
      <c r="G16" s="88"/>
      <c r="H16" s="89"/>
      <c r="I16" s="58"/>
      <c r="J16" s="59"/>
      <c r="L16" s="116">
        <v>-0.3</v>
      </c>
      <c r="M16" s="117">
        <f t="shared" si="0"/>
        <v>0.50118723362727224</v>
      </c>
      <c r="N16" s="118">
        <f t="shared" si="1"/>
        <v>5.011872336272722E-3</v>
      </c>
      <c r="O16" s="119">
        <f t="shared" si="2"/>
        <v>0.68068641784024275</v>
      </c>
      <c r="P16" s="119">
        <f t="shared" si="3"/>
        <v>0.68098527986976598</v>
      </c>
      <c r="Q16" s="119">
        <f t="shared" si="4"/>
        <v>0.96137283568048582</v>
      </c>
      <c r="R16" s="118">
        <f t="shared" si="5"/>
        <v>0.97240916834320401</v>
      </c>
      <c r="S16" s="118">
        <f t="shared" si="6"/>
        <v>0.97283611409966575</v>
      </c>
      <c r="T16" s="120">
        <f t="shared" si="7"/>
        <v>1.8228267896068612E-7</v>
      </c>
      <c r="U16" s="121">
        <f t="shared" si="8"/>
        <v>0.26384618125638754</v>
      </c>
      <c r="V16" s="121">
        <f t="shared" si="9"/>
        <v>0.48369061952766951</v>
      </c>
      <c r="W16" s="121">
        <f t="shared" si="16"/>
        <v>4.8331577038815507E-2</v>
      </c>
      <c r="X16" s="121">
        <f t="shared" si="17"/>
        <v>-0.57864918714643832</v>
      </c>
      <c r="Y16" s="121">
        <f t="shared" si="18"/>
        <v>-0.31543233503634127</v>
      </c>
      <c r="Z16" s="122">
        <f t="shared" si="19"/>
        <v>6.9283111234748701E-2</v>
      </c>
      <c r="AA16" s="18">
        <f t="shared" si="10"/>
        <v>3.2693946755182064</v>
      </c>
      <c r="AB16" s="11">
        <f t="shared" si="11"/>
        <v>0.46338110298571572</v>
      </c>
      <c r="AC16" s="17">
        <f t="shared" si="12"/>
        <v>20.568522569164625</v>
      </c>
      <c r="AD16" s="17"/>
      <c r="AE16" s="17">
        <f t="shared" si="13"/>
        <v>0.48369061952766951</v>
      </c>
      <c r="AH16" s="13" t="s">
        <v>13</v>
      </c>
      <c r="AI16" s="30">
        <f t="shared" si="14"/>
        <v>0.97240916834320401</v>
      </c>
      <c r="AJ16" s="31">
        <f t="shared" si="20"/>
        <v>0.94557959067792163</v>
      </c>
      <c r="AK16" s="31">
        <f t="shared" si="15"/>
        <v>0.97283611409966575</v>
      </c>
      <c r="AL16" s="31">
        <f t="shared" si="21"/>
        <v>0.94641010489653787</v>
      </c>
      <c r="AM16" s="31">
        <f t="shared" si="22"/>
        <v>0.94599475664589028</v>
      </c>
      <c r="AN16" s="31">
        <f t="shared" si="23"/>
        <v>5.8610195887990582</v>
      </c>
      <c r="AO16" s="31">
        <f t="shared" si="24"/>
        <v>34.351550620286282</v>
      </c>
      <c r="AP16" s="31">
        <f t="shared" si="25"/>
        <v>5.7505570838301683</v>
      </c>
      <c r="AQ16" s="31">
        <f t="shared" si="26"/>
        <v>33.068906774389326</v>
      </c>
      <c r="AR16" s="31">
        <f t="shared" si="27"/>
        <v>33.704127714835806</v>
      </c>
      <c r="AS16" s="32">
        <f t="shared" si="28"/>
        <v>-4.2694575646173849E-4</v>
      </c>
      <c r="AT16" s="33">
        <f t="shared" si="29"/>
        <v>-4.3905978096563092E-4</v>
      </c>
      <c r="AU16" s="34">
        <f t="shared" si="30"/>
        <v>-0.26321685211009704</v>
      </c>
      <c r="AV16" s="35">
        <f t="shared" si="31"/>
        <v>0.45488157238780491</v>
      </c>
      <c r="AW16" s="36">
        <f t="shared" si="32"/>
        <v>1.8228267896068612E-7</v>
      </c>
      <c r="AX16" s="36">
        <f t="shared" si="33"/>
        <v>0.94557959067792163</v>
      </c>
      <c r="AY16" s="37">
        <f t="shared" si="34"/>
        <v>6.9283111234748701E-2</v>
      </c>
      <c r="AZ16" s="37">
        <f t="shared" si="35"/>
        <v>34.351550620286282</v>
      </c>
      <c r="BA16" s="38">
        <f t="shared" si="36"/>
        <v>-1.6742970841636804E-6</v>
      </c>
      <c r="BB16" s="39">
        <f t="shared" si="37"/>
        <v>-1.2839846444394978E-3</v>
      </c>
      <c r="BC16" s="21"/>
    </row>
    <row r="17" spans="1:55" x14ac:dyDescent="0.25">
      <c r="B17" s="82" t="s">
        <v>73</v>
      </c>
      <c r="C17" s="83">
        <v>94620.2831513118</v>
      </c>
      <c r="D17" s="84" t="s">
        <v>82</v>
      </c>
      <c r="E17" s="85">
        <v>-82.922074111919102</v>
      </c>
      <c r="F17" s="81"/>
      <c r="G17" s="90"/>
      <c r="H17" s="89"/>
      <c r="I17" s="44"/>
      <c r="J17" s="44"/>
      <c r="L17" s="116">
        <v>-0.2</v>
      </c>
      <c r="M17" s="117">
        <f t="shared" si="0"/>
        <v>0.63095734448019325</v>
      </c>
      <c r="N17" s="118">
        <f t="shared" si="1"/>
        <v>6.3095734448019329E-3</v>
      </c>
      <c r="O17" s="119">
        <f t="shared" si="2"/>
        <v>0.67353675121928047</v>
      </c>
      <c r="P17" s="119">
        <f t="shared" si="3"/>
        <v>0.6712365450618768</v>
      </c>
      <c r="Q17" s="119">
        <f t="shared" si="4"/>
        <v>0.94707350243856114</v>
      </c>
      <c r="R17" s="118">
        <f t="shared" si="5"/>
        <v>0.96219535888468644</v>
      </c>
      <c r="S17" s="118">
        <f t="shared" si="6"/>
        <v>0.95890935008839551</v>
      </c>
      <c r="T17" s="120">
        <f t="shared" si="7"/>
        <v>1.079785380930136E-5</v>
      </c>
      <c r="U17" s="121">
        <f t="shared" si="8"/>
        <v>0.2131970409315562</v>
      </c>
      <c r="V17" s="121">
        <f t="shared" si="9"/>
        <v>0.37185387234938272</v>
      </c>
      <c r="W17" s="121">
        <f t="shared" si="16"/>
        <v>2.5171990155544624E-2</v>
      </c>
      <c r="X17" s="121">
        <f t="shared" si="17"/>
        <v>-0.67121882739412853</v>
      </c>
      <c r="Y17" s="121">
        <f t="shared" si="18"/>
        <v>-0.42962769157003672</v>
      </c>
      <c r="Z17" s="122">
        <f t="shared" si="19"/>
        <v>5.8366276908774772E-2</v>
      </c>
      <c r="AA17" s="18">
        <f t="shared" si="10"/>
        <v>2.8555024428079081</v>
      </c>
      <c r="AB17" s="11">
        <f t="shared" si="11"/>
        <v>0.59333565993482984</v>
      </c>
      <c r="AC17" s="17">
        <f t="shared" si="12"/>
        <v>18.099682308100171</v>
      </c>
      <c r="AD17" s="17"/>
      <c r="AE17" s="17">
        <f t="shared" si="13"/>
        <v>0.37185387234938272</v>
      </c>
      <c r="AG17" s="10"/>
      <c r="AH17" s="2">
        <f>β/n</f>
        <v>1.7011195840716347</v>
      </c>
      <c r="AI17" s="30">
        <f t="shared" si="14"/>
        <v>0.96219535888468644</v>
      </c>
      <c r="AJ17" s="31">
        <f t="shared" si="20"/>
        <v>0.92581990865923058</v>
      </c>
      <c r="AK17" s="31">
        <f t="shared" si="15"/>
        <v>0.95890935008839551</v>
      </c>
      <c r="AL17" s="31">
        <f t="shared" si="21"/>
        <v>0.91950714168694903</v>
      </c>
      <c r="AM17" s="31">
        <f t="shared" si="22"/>
        <v>0.92265812624618515</v>
      </c>
      <c r="AN17" s="31">
        <f t="shared" si="23"/>
        <v>5.7684499485513676</v>
      </c>
      <c r="AO17" s="31">
        <f t="shared" si="24"/>
        <v>33.275014808942274</v>
      </c>
      <c r="AP17" s="31">
        <f t="shared" si="25"/>
        <v>5.6363617272964728</v>
      </c>
      <c r="AQ17" s="31">
        <f t="shared" si="26"/>
        <v>31.768573520932478</v>
      </c>
      <c r="AR17" s="31">
        <f t="shared" si="27"/>
        <v>32.513070515840234</v>
      </c>
      <c r="AS17" s="32">
        <f t="shared" si="28"/>
        <v>3.286008796290929E-3</v>
      </c>
      <c r="AT17" s="33">
        <f t="shared" si="29"/>
        <v>3.4151160322575804E-3</v>
      </c>
      <c r="AU17" s="34">
        <f t="shared" si="30"/>
        <v>-0.24159113582409181</v>
      </c>
      <c r="AV17" s="35">
        <f t="shared" si="31"/>
        <v>0.35992902160092943</v>
      </c>
      <c r="AW17" s="36">
        <f t="shared" si="32"/>
        <v>1.079785380930136E-5</v>
      </c>
      <c r="AX17" s="36">
        <f t="shared" si="33"/>
        <v>0.92581990865923058</v>
      </c>
      <c r="AY17" s="37">
        <f t="shared" si="34"/>
        <v>5.8366276908774772E-2</v>
      </c>
      <c r="AZ17" s="37">
        <f t="shared" si="35"/>
        <v>33.275014808942274</v>
      </c>
      <c r="BA17" s="38">
        <f t="shared" si="36"/>
        <v>1.2886309005062467E-5</v>
      </c>
      <c r="BB17" s="39">
        <f t="shared" si="37"/>
        <v>-1.1784933454833746E-3</v>
      </c>
      <c r="BC17" s="21"/>
    </row>
    <row r="18" spans="1:55" x14ac:dyDescent="0.25">
      <c r="B18" s="82" t="s">
        <v>74</v>
      </c>
      <c r="C18" s="83">
        <v>-115433.29388831901</v>
      </c>
      <c r="D18" s="84" t="s">
        <v>83</v>
      </c>
      <c r="E18" s="85">
        <v>12.8656313929368</v>
      </c>
      <c r="F18" s="81"/>
      <c r="G18" s="90"/>
      <c r="H18" s="89"/>
      <c r="L18" s="116">
        <v>-0.1</v>
      </c>
      <c r="M18" s="117">
        <f t="shared" si="0"/>
        <v>0.79432823472428149</v>
      </c>
      <c r="N18" s="118">
        <f t="shared" si="1"/>
        <v>7.9432823472428155E-3</v>
      </c>
      <c r="O18" s="119">
        <f t="shared" si="2"/>
        <v>0.66412217328206813</v>
      </c>
      <c r="P18" s="119">
        <f t="shared" si="3"/>
        <v>0.65871080703088136</v>
      </c>
      <c r="Q18" s="119">
        <f t="shared" si="4"/>
        <v>0.92824434656413635</v>
      </c>
      <c r="R18" s="118">
        <f t="shared" si="5"/>
        <v>0.94874596183152593</v>
      </c>
      <c r="S18" s="118">
        <f t="shared" si="6"/>
        <v>0.94101543861554482</v>
      </c>
      <c r="T18" s="120">
        <f t="shared" si="7"/>
        <v>5.976098919282294E-5</v>
      </c>
      <c r="U18" s="121">
        <f t="shared" si="8"/>
        <v>0.16594014188388087</v>
      </c>
      <c r="V18" s="121">
        <f t="shared" si="9"/>
        <v>0.27285593189562807</v>
      </c>
      <c r="W18" s="121">
        <f t="shared" si="16"/>
        <v>1.1430986153836021E-2</v>
      </c>
      <c r="X18" s="121">
        <f t="shared" si="17"/>
        <v>-0.78004854290950043</v>
      </c>
      <c r="Y18" s="121">
        <f t="shared" si="18"/>
        <v>-0.56406660020396115</v>
      </c>
      <c r="Z18" s="122">
        <f t="shared" si="19"/>
        <v>4.6648199574858849E-2</v>
      </c>
      <c r="AA18" s="18">
        <f t="shared" si="10"/>
        <v>2.4940073041470643</v>
      </c>
      <c r="AB18" s="11">
        <f t="shared" si="11"/>
        <v>0.72610003326817207</v>
      </c>
      <c r="AC18" s="17">
        <f t="shared" si="12"/>
        <v>15.577461942648171</v>
      </c>
      <c r="AD18" s="17"/>
      <c r="AE18" s="17">
        <f t="shared" si="13"/>
        <v>0.27285593189562807</v>
      </c>
      <c r="AG18" s="10"/>
      <c r="AH18" s="1"/>
      <c r="AI18" s="30">
        <f t="shared" si="14"/>
        <v>0.94874596183152593</v>
      </c>
      <c r="AJ18" s="31">
        <f t="shared" si="20"/>
        <v>0.90011890009162721</v>
      </c>
      <c r="AK18" s="31">
        <f t="shared" si="15"/>
        <v>0.94101543861554482</v>
      </c>
      <c r="AL18" s="31">
        <f t="shared" si="21"/>
        <v>0.88551005571280617</v>
      </c>
      <c r="AM18" s="31">
        <f t="shared" si="22"/>
        <v>0.89278459740762028</v>
      </c>
      <c r="AN18" s="31">
        <f t="shared" si="23"/>
        <v>5.6596202330359962</v>
      </c>
      <c r="AO18" s="31">
        <f t="shared" si="24"/>
        <v>32.031301182190425</v>
      </c>
      <c r="AP18" s="31">
        <f t="shared" si="25"/>
        <v>5.501922818662548</v>
      </c>
      <c r="AQ18" s="31">
        <f t="shared" si="26"/>
        <v>30.271154702519638</v>
      </c>
      <c r="AR18" s="31">
        <f t="shared" si="27"/>
        <v>31.138793705104995</v>
      </c>
      <c r="AS18" s="32">
        <f t="shared" si="28"/>
        <v>7.730523215981111E-3</v>
      </c>
      <c r="AT18" s="33">
        <f t="shared" si="29"/>
        <v>8.1481487426387205E-3</v>
      </c>
      <c r="AU18" s="34">
        <f t="shared" si="30"/>
        <v>-0.21598194270553928</v>
      </c>
      <c r="AV18" s="35">
        <f t="shared" si="31"/>
        <v>0.27688269488966538</v>
      </c>
      <c r="AW18" s="36">
        <f t="shared" si="32"/>
        <v>5.976098919282294E-5</v>
      </c>
      <c r="AX18" s="36">
        <f t="shared" si="33"/>
        <v>0.90011890009162721</v>
      </c>
      <c r="AY18" s="37">
        <f t="shared" si="34"/>
        <v>4.6648199574858849E-2</v>
      </c>
      <c r="AZ18" s="37">
        <f t="shared" si="35"/>
        <v>32.031301182190425</v>
      </c>
      <c r="BA18" s="38">
        <f t="shared" si="36"/>
        <v>3.0315777317572983E-5</v>
      </c>
      <c r="BB18" s="39">
        <f t="shared" si="37"/>
        <v>-1.0535704522221427E-3</v>
      </c>
      <c r="BC18" s="21"/>
    </row>
    <row r="19" spans="1:55" x14ac:dyDescent="0.25">
      <c r="B19" s="82" t="s">
        <v>75</v>
      </c>
      <c r="C19" s="83">
        <v>86795.884594446907</v>
      </c>
      <c r="D19" s="91"/>
      <c r="E19" s="92"/>
      <c r="F19" s="81"/>
      <c r="G19" s="90"/>
      <c r="H19" s="89"/>
      <c r="L19" s="116">
        <v>0</v>
      </c>
      <c r="M19" s="117">
        <f t="shared" si="0"/>
        <v>1</v>
      </c>
      <c r="N19" s="118">
        <f t="shared" si="1"/>
        <v>0.01</v>
      </c>
      <c r="O19" s="119">
        <f t="shared" si="2"/>
        <v>0.65200670172656072</v>
      </c>
      <c r="P19" s="119">
        <f t="shared" si="3"/>
        <v>0.6433817087188517</v>
      </c>
      <c r="Q19" s="119">
        <f t="shared" si="4"/>
        <v>0.90401340345312142</v>
      </c>
      <c r="R19" s="118">
        <f t="shared" si="5"/>
        <v>0.93143814532365821</v>
      </c>
      <c r="S19" s="118">
        <f t="shared" si="6"/>
        <v>0.91911672674121681</v>
      </c>
      <c r="T19" s="120">
        <f t="shared" si="7"/>
        <v>1.5181735588373226E-4</v>
      </c>
      <c r="U19" s="121">
        <f t="shared" si="8"/>
        <v>0.12374812241243395</v>
      </c>
      <c r="V19" s="121">
        <f t="shared" si="9"/>
        <v>0.19139167055852371</v>
      </c>
      <c r="W19" s="121">
        <f t="shared" si="16"/>
        <v>4.5756496057923635E-3</v>
      </c>
      <c r="X19" s="121">
        <f t="shared" si="17"/>
        <v>-0.90746138174473934</v>
      </c>
      <c r="Y19" s="121">
        <f t="shared" si="18"/>
        <v>-0.71807696681615196</v>
      </c>
      <c r="Z19" s="122">
        <f t="shared" si="19"/>
        <v>3.5866456617843351E-2</v>
      </c>
      <c r="AA19" s="18">
        <f t="shared" si="10"/>
        <v>2.1782759979089743</v>
      </c>
      <c r="AB19" s="11">
        <f t="shared" si="11"/>
        <v>0.85527403586264306</v>
      </c>
      <c r="AC19" s="17">
        <f t="shared" si="12"/>
        <v>13.123450434510378</v>
      </c>
      <c r="AD19" s="17"/>
      <c r="AE19" s="17">
        <f t="shared" si="13"/>
        <v>0.19139167055852371</v>
      </c>
      <c r="AF19" s="10"/>
      <c r="AG19" s="10"/>
      <c r="AI19" s="30">
        <f t="shared" si="14"/>
        <v>0.93143814532365821</v>
      </c>
      <c r="AJ19" s="31">
        <f t="shared" si="20"/>
        <v>0.86757701856397618</v>
      </c>
      <c r="AK19" s="31">
        <f t="shared" si="15"/>
        <v>0.91911672674121681</v>
      </c>
      <c r="AL19" s="31">
        <f t="shared" si="21"/>
        <v>0.84477555737548859</v>
      </c>
      <c r="AM19" s="31">
        <f t="shared" si="22"/>
        <v>0.8561003792917905</v>
      </c>
      <c r="AN19" s="31">
        <f t="shared" si="23"/>
        <v>5.532207394200757</v>
      </c>
      <c r="AO19" s="31">
        <f t="shared" si="24"/>
        <v>30.60531865244953</v>
      </c>
      <c r="AP19" s="31">
        <f t="shared" si="25"/>
        <v>5.3479124520503571</v>
      </c>
      <c r="AQ19" s="31">
        <f t="shared" si="26"/>
        <v>28.600167594795263</v>
      </c>
      <c r="AR19" s="31">
        <f t="shared" si="27"/>
        <v>29.585760810771287</v>
      </c>
      <c r="AS19" s="32">
        <f t="shared" si="28"/>
        <v>1.2321418582441401E-2</v>
      </c>
      <c r="AT19" s="33">
        <f t="shared" si="29"/>
        <v>1.3228380912143047E-2</v>
      </c>
      <c r="AU19" s="34">
        <f t="shared" si="30"/>
        <v>-0.18938441492858737</v>
      </c>
      <c r="AV19" s="35">
        <f t="shared" si="31"/>
        <v>0.20869694153206345</v>
      </c>
      <c r="AW19" s="36">
        <f t="shared" si="32"/>
        <v>1.5181735588373226E-4</v>
      </c>
      <c r="AX19" s="36">
        <f t="shared" si="33"/>
        <v>0.86757701856397618</v>
      </c>
      <c r="AY19" s="37">
        <f t="shared" si="34"/>
        <v>3.5866456617843351E-2</v>
      </c>
      <c r="AZ19" s="37">
        <f t="shared" si="35"/>
        <v>30.60531865244953</v>
      </c>
      <c r="BA19" s="38">
        <f t="shared" si="36"/>
        <v>4.831928855859373E-5</v>
      </c>
      <c r="BB19" s="39">
        <f t="shared" si="37"/>
        <v>-9.2382641428579207E-4</v>
      </c>
      <c r="BC19" s="4"/>
    </row>
    <row r="20" spans="1:55" x14ac:dyDescent="0.25">
      <c r="B20" s="82" t="s">
        <v>76</v>
      </c>
      <c r="C20" s="83">
        <v>-36813.4734782987</v>
      </c>
      <c r="D20" s="91"/>
      <c r="E20" s="92"/>
      <c r="F20" s="90"/>
      <c r="G20" s="90"/>
      <c r="H20" s="89"/>
      <c r="L20" s="116">
        <v>0.1</v>
      </c>
      <c r="M20" s="117">
        <f t="shared" si="0"/>
        <v>1.2589254117941673</v>
      </c>
      <c r="N20" s="118">
        <f t="shared" si="1"/>
        <v>1.2589254117941673E-2</v>
      </c>
      <c r="O20" s="119">
        <f t="shared" si="2"/>
        <v>0.63684776422891987</v>
      </c>
      <c r="P20" s="119">
        <f t="shared" si="3"/>
        <v>0.62540353711471597</v>
      </c>
      <c r="Q20" s="119">
        <f t="shared" si="4"/>
        <v>0.87369552845783982</v>
      </c>
      <c r="R20" s="118">
        <f t="shared" si="5"/>
        <v>0.90978252032702844</v>
      </c>
      <c r="S20" s="118">
        <f t="shared" si="6"/>
        <v>0.89343362444959429</v>
      </c>
      <c r="T20" s="120">
        <f t="shared" si="7"/>
        <v>2.6728639641118354E-4</v>
      </c>
      <c r="U20" s="121">
        <f t="shared" si="8"/>
        <v>8.7993682459160061E-2</v>
      </c>
      <c r="V20" s="121">
        <f t="shared" si="9"/>
        <v>0.12863951047220684</v>
      </c>
      <c r="W20" s="121">
        <f t="shared" si="16"/>
        <v>1.6520833348661783E-3</v>
      </c>
      <c r="X20" s="121">
        <f t="shared" si="17"/>
        <v>-1.0555485070727311</v>
      </c>
      <c r="Y20" s="121">
        <f t="shared" si="18"/>
        <v>-0.89062562126682898</v>
      </c>
      <c r="Z20" s="122">
        <f t="shared" si="19"/>
        <v>2.7199558262546619E-2</v>
      </c>
      <c r="AA20" s="18">
        <f t="shared" si="10"/>
        <v>1.9025150067429557</v>
      </c>
      <c r="AB20" s="11">
        <f t="shared" si="11"/>
        <v>0.9757045088697005</v>
      </c>
      <c r="AC20" s="17">
        <f t="shared" si="12"/>
        <v>10.835546051632281</v>
      </c>
      <c r="AD20" s="17"/>
      <c r="AE20" s="17">
        <f t="shared" si="13"/>
        <v>0.12863951047220684</v>
      </c>
      <c r="AF20" s="10"/>
      <c r="AG20" s="10"/>
      <c r="AI20" s="30">
        <f t="shared" si="14"/>
        <v>0.90978252032702844</v>
      </c>
      <c r="AJ20" s="31">
        <f t="shared" si="20"/>
        <v>0.82770423429259987</v>
      </c>
      <c r="AK20" s="31">
        <f t="shared" si="15"/>
        <v>0.89343362444959429</v>
      </c>
      <c r="AL20" s="31">
        <f t="shared" si="21"/>
        <v>0.79822364129713863</v>
      </c>
      <c r="AM20" s="31">
        <f t="shared" si="22"/>
        <v>0.81283029459666367</v>
      </c>
      <c r="AN20" s="31">
        <f t="shared" si="23"/>
        <v>5.3841202688727652</v>
      </c>
      <c r="AO20" s="31">
        <f t="shared" si="24"/>
        <v>28.988751069686536</v>
      </c>
      <c r="AP20" s="31">
        <f t="shared" si="25"/>
        <v>5.1753637975996805</v>
      </c>
      <c r="AQ20" s="31">
        <f t="shared" si="26"/>
        <v>26.784390437505387</v>
      </c>
      <c r="AR20" s="31">
        <f t="shared" si="27"/>
        <v>27.864781121446768</v>
      </c>
      <c r="AS20" s="32">
        <f t="shared" si="28"/>
        <v>1.6348895877434155E-2</v>
      </c>
      <c r="AT20" s="33">
        <f t="shared" si="29"/>
        <v>1.7970114298917744E-2</v>
      </c>
      <c r="AU20" s="34">
        <f t="shared" si="30"/>
        <v>-0.16492288580590209</v>
      </c>
      <c r="AV20" s="35">
        <f t="shared" si="31"/>
        <v>0.15624377724077279</v>
      </c>
      <c r="AW20" s="36">
        <f t="shared" si="32"/>
        <v>2.6728639641118354E-4</v>
      </c>
      <c r="AX20" s="36">
        <f t="shared" si="33"/>
        <v>0.82770423429259987</v>
      </c>
      <c r="AY20" s="37">
        <f t="shared" si="34"/>
        <v>2.7199558262546619E-2</v>
      </c>
      <c r="AZ20" s="37">
        <f t="shared" si="35"/>
        <v>28.988751069686536</v>
      </c>
      <c r="BA20" s="38">
        <f t="shared" si="36"/>
        <v>6.4113317166408453E-5</v>
      </c>
      <c r="BB20" s="39">
        <f t="shared" si="37"/>
        <v>-8.0450188198001019E-4</v>
      </c>
      <c r="BC20" s="4"/>
    </row>
    <row r="21" spans="1:55" x14ac:dyDescent="0.25">
      <c r="B21" s="82" t="s">
        <v>77</v>
      </c>
      <c r="C21" s="83">
        <v>6750.7002977396196</v>
      </c>
      <c r="D21" s="91"/>
      <c r="E21" s="92"/>
      <c r="F21" s="90"/>
      <c r="G21" s="90"/>
      <c r="H21" s="89"/>
      <c r="L21" s="116">
        <v>0.12</v>
      </c>
      <c r="M21" s="117">
        <f t="shared" si="0"/>
        <v>1.3182567385564072</v>
      </c>
      <c r="N21" s="118">
        <f t="shared" si="1"/>
        <v>1.3182567385564073E-2</v>
      </c>
      <c r="O21" s="119">
        <f t="shared" si="2"/>
        <v>0.63343314265777706</v>
      </c>
      <c r="P21" s="119">
        <f t="shared" si="3"/>
        <v>0.62151512272826348</v>
      </c>
      <c r="Q21" s="119">
        <f t="shared" si="4"/>
        <v>0.86686628531555432</v>
      </c>
      <c r="R21" s="118">
        <f t="shared" si="5"/>
        <v>0.90490448951111013</v>
      </c>
      <c r="S21" s="118">
        <f t="shared" si="6"/>
        <v>0.88787874675466216</v>
      </c>
      <c r="T21" s="120">
        <f t="shared" si="7"/>
        <v>2.8987591640874054E-4</v>
      </c>
      <c r="U21" s="121">
        <f t="shared" si="8"/>
        <v>8.1696582752400979E-2</v>
      </c>
      <c r="V21" s="121">
        <f t="shared" si="9"/>
        <v>0.11823566164305908</v>
      </c>
      <c r="W21" s="121">
        <f t="shared" si="16"/>
        <v>1.3351042861777368E-3</v>
      </c>
      <c r="X21" s="121">
        <f t="shared" si="17"/>
        <v>-1.0877961089855013</v>
      </c>
      <c r="Y21" s="121">
        <f t="shared" si="18"/>
        <v>-0.92725151398854344</v>
      </c>
      <c r="Z21" s="122">
        <f t="shared" si="19"/>
        <v>2.577456698273722E-2</v>
      </c>
      <c r="AA21" s="9">
        <f t="shared" si="10"/>
        <v>1.8517021384124128</v>
      </c>
      <c r="AB21" s="22">
        <f t="shared" si="11"/>
        <v>0.99840168519427219</v>
      </c>
      <c r="AC21" s="10">
        <f t="shared" si="12"/>
        <v>10.404351455320255</v>
      </c>
      <c r="AD21" s="10"/>
      <c r="AE21" s="17">
        <f t="shared" si="13"/>
        <v>0.11823566164305908</v>
      </c>
      <c r="AF21" s="10"/>
      <c r="AG21" s="10"/>
      <c r="AI21" s="30">
        <f t="shared" si="14"/>
        <v>0.90490448951111013</v>
      </c>
      <c r="AJ21" s="31">
        <f t="shared" si="20"/>
        <v>0.81885213513736288</v>
      </c>
      <c r="AK21" s="31">
        <f t="shared" si="15"/>
        <v>0.88787874675466216</v>
      </c>
      <c r="AL21" s="31">
        <f t="shared" si="21"/>
        <v>0.78832866893862952</v>
      </c>
      <c r="AM21" s="31">
        <f t="shared" si="22"/>
        <v>0.80344546407979178</v>
      </c>
      <c r="AN21" s="31">
        <f t="shared" si="23"/>
        <v>5.351872666959995</v>
      </c>
      <c r="AO21" s="31">
        <f t="shared" si="24"/>
        <v>28.642541043353489</v>
      </c>
      <c r="AP21" s="31">
        <f t="shared" si="25"/>
        <v>5.1387379048779662</v>
      </c>
      <c r="AQ21" s="31">
        <f t="shared" si="26"/>
        <v>26.406627255029591</v>
      </c>
      <c r="AR21" s="31">
        <f t="shared" si="27"/>
        <v>27.501870935787657</v>
      </c>
      <c r="AS21" s="32">
        <f t="shared" si="28"/>
        <v>1.702574275644797E-2</v>
      </c>
      <c r="AT21" s="33">
        <f t="shared" si="29"/>
        <v>1.8814961085723437E-2</v>
      </c>
      <c r="AU21" s="34">
        <f t="shared" si="30"/>
        <v>-0.16054459499695783</v>
      </c>
      <c r="AV21" s="35">
        <f t="shared" si="31"/>
        <v>0.1475870281855344</v>
      </c>
      <c r="AW21" s="36">
        <f t="shared" si="32"/>
        <v>2.8987591640874054E-4</v>
      </c>
      <c r="AX21" s="36">
        <f t="shared" si="33"/>
        <v>0.81885213513736288</v>
      </c>
      <c r="AY21" s="37">
        <f t="shared" si="34"/>
        <v>2.577456698273722E-2</v>
      </c>
      <c r="AZ21" s="37">
        <f t="shared" si="35"/>
        <v>28.642541043353489</v>
      </c>
      <c r="BA21" s="38">
        <f t="shared" si="36"/>
        <v>6.6767618652737132E-5</v>
      </c>
      <c r="BB21" s="39">
        <f t="shared" si="37"/>
        <v>-7.8314436583881871E-4</v>
      </c>
      <c r="BC21" s="4"/>
    </row>
    <row r="22" spans="1:55" x14ac:dyDescent="0.25">
      <c r="B22" s="93" t="s">
        <v>6</v>
      </c>
      <c r="C22" s="94">
        <f>C13+C14/n_VGM+C15/n_VGM^2+C16/n_VGM^3+C17/n_VGM^4+C18/n_VGM^5+C19/n_VGM^6+C20/n_VGM^7+C21/n_VGM^8</f>
        <v>-0.99126604590730949</v>
      </c>
      <c r="D22" s="95" t="s">
        <v>5</v>
      </c>
      <c r="E22" s="94">
        <f>1/(E13+E14*n_VGM+E15*n_VGM^2+E16*n_VGM^3+E17*n_VGM^4+E18*n_VGM^5)</f>
        <v>0.25930176447089848</v>
      </c>
      <c r="F22" s="90"/>
      <c r="G22" s="90"/>
      <c r="H22" s="89"/>
      <c r="L22" s="116">
        <v>0.14000000000000001</v>
      </c>
      <c r="M22" s="117">
        <f t="shared" si="0"/>
        <v>1.380384264602885</v>
      </c>
      <c r="N22" s="118">
        <f t="shared" si="1"/>
        <v>1.380384264602885E-2</v>
      </c>
      <c r="O22" s="119">
        <f t="shared" si="2"/>
        <v>0.62988993938358073</v>
      </c>
      <c r="P22" s="119">
        <f t="shared" si="3"/>
        <v>0.61753601067951436</v>
      </c>
      <c r="Q22" s="119">
        <f t="shared" si="4"/>
        <v>0.85977987876716155</v>
      </c>
      <c r="R22" s="118">
        <f t="shared" si="5"/>
        <v>0.89984277054797257</v>
      </c>
      <c r="S22" s="118">
        <f t="shared" si="6"/>
        <v>0.88219430097073481</v>
      </c>
      <c r="T22" s="120">
        <f t="shared" si="7"/>
        <v>3.1146847841868669E-4</v>
      </c>
      <c r="U22" s="121">
        <f t="shared" si="8"/>
        <v>7.569304467597153E-2</v>
      </c>
      <c r="V22" s="121">
        <f t="shared" si="9"/>
        <v>0.10850309346906979</v>
      </c>
      <c r="W22" s="121">
        <f t="shared" si="16"/>
        <v>1.0764993018054887E-3</v>
      </c>
      <c r="X22" s="121">
        <f t="shared" si="17"/>
        <v>-1.1209440253562435</v>
      </c>
      <c r="Y22" s="121">
        <f t="shared" si="18"/>
        <v>-0.96455787971964313</v>
      </c>
      <c r="Z22" s="122">
        <f t="shared" si="19"/>
        <v>2.4456626547071977E-2</v>
      </c>
      <c r="AA22" s="9">
        <f t="shared" si="10"/>
        <v>1.8022463934574158</v>
      </c>
      <c r="AB22" s="22">
        <f t="shared" si="11"/>
        <v>1.0205830222242791</v>
      </c>
      <c r="AC22" s="10">
        <f t="shared" si="12"/>
        <v>9.9829566293938043</v>
      </c>
      <c r="AD22" s="10"/>
      <c r="AE22" s="17">
        <f t="shared" si="13"/>
        <v>0.10850309346906979</v>
      </c>
      <c r="AF22" s="10"/>
      <c r="AG22" s="10"/>
      <c r="AI22" s="30">
        <f t="shared" si="14"/>
        <v>0.89984277054797257</v>
      </c>
      <c r="AJ22" s="31">
        <f t="shared" si="20"/>
        <v>0.80971701170745125</v>
      </c>
      <c r="AK22" s="31">
        <f t="shared" si="15"/>
        <v>0.88219430097073481</v>
      </c>
      <c r="AL22" s="31">
        <f t="shared" si="21"/>
        <v>0.77826678466524346</v>
      </c>
      <c r="AM22" s="31">
        <f t="shared" si="22"/>
        <v>0.79383616394713796</v>
      </c>
      <c r="AN22" s="31">
        <f t="shared" si="23"/>
        <v>5.3187247505892525</v>
      </c>
      <c r="AO22" s="31">
        <f t="shared" si="24"/>
        <v>28.288832972530706</v>
      </c>
      <c r="AP22" s="31">
        <f t="shared" si="25"/>
        <v>5.1014315391468665</v>
      </c>
      <c r="AQ22" s="31">
        <f t="shared" si="26"/>
        <v>26.024603748602367</v>
      </c>
      <c r="AR22" s="31">
        <f t="shared" si="27"/>
        <v>27.133110190697064</v>
      </c>
      <c r="AS22" s="32">
        <f t="shared" si="28"/>
        <v>1.7648469577237758E-2</v>
      </c>
      <c r="AT22" s="33">
        <f t="shared" si="29"/>
        <v>1.9612836992056359E-2</v>
      </c>
      <c r="AU22" s="34">
        <f t="shared" si="30"/>
        <v>-0.15638614563660036</v>
      </c>
      <c r="AV22" s="35">
        <f t="shared" si="31"/>
        <v>0.13951289457731825</v>
      </c>
      <c r="AW22" s="36">
        <f t="shared" si="32"/>
        <v>3.1146847841868669E-4</v>
      </c>
      <c r="AX22" s="36">
        <f t="shared" si="33"/>
        <v>0.80971701170745125</v>
      </c>
      <c r="AY22" s="37">
        <f t="shared" si="34"/>
        <v>2.4456626547071977E-2</v>
      </c>
      <c r="AZ22" s="37">
        <f t="shared" si="35"/>
        <v>28.288832972530706</v>
      </c>
      <c r="BA22" s="38">
        <f t="shared" si="36"/>
        <v>6.9209684616618653E-5</v>
      </c>
      <c r="BB22" s="39">
        <f t="shared" si="37"/>
        <v>-7.6285924700780663E-4</v>
      </c>
      <c r="BC22" s="4"/>
    </row>
    <row r="23" spans="1:55" x14ac:dyDescent="0.25">
      <c r="B23" s="96" t="s">
        <v>93</v>
      </c>
      <c r="C23" s="97">
        <f>LOG(α)</f>
        <v>1.6989700043360187</v>
      </c>
      <c r="D23" s="98"/>
      <c r="E23" s="99"/>
      <c r="F23" s="99"/>
      <c r="G23" s="99"/>
      <c r="H23" s="100"/>
      <c r="L23" s="116">
        <v>0.16</v>
      </c>
      <c r="M23" s="117">
        <f t="shared" si="0"/>
        <v>1.4454397707459274</v>
      </c>
      <c r="N23" s="118">
        <f t="shared" si="1"/>
        <v>1.4454397707459274E-2</v>
      </c>
      <c r="O23" s="119">
        <f t="shared" si="2"/>
        <v>0.62621867310326418</v>
      </c>
      <c r="P23" s="119">
        <f t="shared" si="3"/>
        <v>0.61346953288110595</v>
      </c>
      <c r="Q23" s="119">
        <f t="shared" si="4"/>
        <v>0.85243734620652856</v>
      </c>
      <c r="R23" s="118">
        <f t="shared" si="5"/>
        <v>0.89459810443323462</v>
      </c>
      <c r="S23" s="118">
        <f t="shared" si="6"/>
        <v>0.87638504697300856</v>
      </c>
      <c r="T23" s="120">
        <f t="shared" si="7"/>
        <v>3.31715462049496E-4</v>
      </c>
      <c r="U23" s="121">
        <f t="shared" si="8"/>
        <v>6.9984274648445297E-2</v>
      </c>
      <c r="V23" s="121">
        <f t="shared" si="9"/>
        <v>9.9418302168662778E-2</v>
      </c>
      <c r="W23" s="121">
        <f t="shared" si="16"/>
        <v>8.6636197606092008E-4</v>
      </c>
      <c r="X23" s="121">
        <f t="shared" si="17"/>
        <v>-1.1549995342804571</v>
      </c>
      <c r="Y23" s="121">
        <f t="shared" si="18"/>
        <v>-1.0025336578644617</v>
      </c>
      <c r="Z23" s="122">
        <f t="shared" si="19"/>
        <v>2.3245843471297583E-2</v>
      </c>
      <c r="AA23" s="9">
        <f t="shared" si="10"/>
        <v>1.7541115254719462</v>
      </c>
      <c r="AB23" s="22">
        <f t="shared" si="11"/>
        <v>1.0422312405309968</v>
      </c>
      <c r="AC23" s="10">
        <f t="shared" si="12"/>
        <v>9.5716898435983282</v>
      </c>
      <c r="AD23" s="10"/>
      <c r="AE23" s="17">
        <f t="shared" si="13"/>
        <v>9.9418302168662778E-2</v>
      </c>
      <c r="AF23" s="10"/>
      <c r="AG23" s="10"/>
      <c r="AI23" s="30">
        <f t="shared" si="14"/>
        <v>0.89459810443323462</v>
      </c>
      <c r="AJ23" s="31">
        <f t="shared" si="20"/>
        <v>0.80030576845553658</v>
      </c>
      <c r="AK23" s="31">
        <f t="shared" si="15"/>
        <v>0.87638504697300856</v>
      </c>
      <c r="AL23" s="31">
        <f t="shared" si="21"/>
        <v>0.76805075055788241</v>
      </c>
      <c r="AM23" s="31">
        <f t="shared" si="22"/>
        <v>0.78401240177568476</v>
      </c>
      <c r="AN23" s="31">
        <f t="shared" si="23"/>
        <v>5.2846692416650392</v>
      </c>
      <c r="AO23" s="31">
        <f t="shared" si="24"/>
        <v>27.927728993800539</v>
      </c>
      <c r="AP23" s="31">
        <f t="shared" si="25"/>
        <v>5.0634557610020483</v>
      </c>
      <c r="AQ23" s="31">
        <f t="shared" si="26"/>
        <v>25.638584243624834</v>
      </c>
      <c r="AR23" s="31">
        <f t="shared" si="27"/>
        <v>26.758688916699167</v>
      </c>
      <c r="AS23" s="32">
        <f t="shared" si="28"/>
        <v>1.8213057460226056E-2</v>
      </c>
      <c r="AT23" s="33">
        <f t="shared" si="29"/>
        <v>2.035892695275136E-2</v>
      </c>
      <c r="AU23" s="34">
        <f t="shared" si="30"/>
        <v>-0.1524658764159954</v>
      </c>
      <c r="AV23" s="35">
        <f t="shared" si="31"/>
        <v>0.13200514103322022</v>
      </c>
      <c r="AW23" s="36">
        <f t="shared" si="32"/>
        <v>3.31715462049496E-4</v>
      </c>
      <c r="AX23" s="36">
        <f t="shared" si="33"/>
        <v>0.80030576845553658</v>
      </c>
      <c r="AY23" s="37">
        <f t="shared" si="34"/>
        <v>2.3245843471297583E-2</v>
      </c>
      <c r="AZ23" s="37">
        <f t="shared" si="35"/>
        <v>27.927728993800539</v>
      </c>
      <c r="BA23" s="38">
        <f t="shared" si="36"/>
        <v>7.1423754745984539E-5</v>
      </c>
      <c r="BB23" s="39">
        <f t="shared" si="37"/>
        <v>-7.4373598251705072E-4</v>
      </c>
      <c r="BC23" s="4"/>
    </row>
    <row r="24" spans="1:55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L24" s="116">
        <v>0.18</v>
      </c>
      <c r="M24" s="117">
        <f t="shared" si="0"/>
        <v>1.5135612484362082</v>
      </c>
      <c r="N24" s="118">
        <f t="shared" si="1"/>
        <v>1.5135612484362081E-2</v>
      </c>
      <c r="O24" s="119">
        <f t="shared" si="2"/>
        <v>0.62242036606528073</v>
      </c>
      <c r="P24" s="119">
        <f t="shared" si="3"/>
        <v>0.60931918236609406</v>
      </c>
      <c r="Q24" s="119">
        <f t="shared" si="4"/>
        <v>0.84484073213056154</v>
      </c>
      <c r="R24" s="118">
        <f t="shared" si="5"/>
        <v>0.88917195152182971</v>
      </c>
      <c r="S24" s="118">
        <f t="shared" si="6"/>
        <v>0.87045597480870585</v>
      </c>
      <c r="T24" s="120">
        <f t="shared" si="7"/>
        <v>3.5028778432619461E-4</v>
      </c>
      <c r="U24" s="121">
        <f t="shared" si="8"/>
        <v>6.4570129632032194E-2</v>
      </c>
      <c r="V24" s="121">
        <f t="shared" si="9"/>
        <v>9.0956209670916444E-2</v>
      </c>
      <c r="W24" s="121">
        <f t="shared" si="16"/>
        <v>6.9622521981840585E-4</v>
      </c>
      <c r="X24" s="121">
        <f t="shared" si="17"/>
        <v>-1.1899683416966889</v>
      </c>
      <c r="Y24" s="121">
        <f t="shared" si="18"/>
        <v>-1.0411676458720329</v>
      </c>
      <c r="Z24" s="122">
        <f t="shared" si="19"/>
        <v>2.2141647077901779E-2</v>
      </c>
      <c r="AA24" s="9">
        <f t="shared" si="10"/>
        <v>1.7072622561284772</v>
      </c>
      <c r="AB24" s="22">
        <f t="shared" si="11"/>
        <v>1.0633316397452222</v>
      </c>
      <c r="AC24" s="10">
        <f t="shared" si="12"/>
        <v>9.1708303714290658</v>
      </c>
      <c r="AD24" s="10"/>
      <c r="AE24" s="17">
        <f t="shared" si="13"/>
        <v>9.0956209670916444E-2</v>
      </c>
      <c r="AF24" s="10"/>
      <c r="AG24" s="10"/>
      <c r="AI24" s="30">
        <f t="shared" si="14"/>
        <v>0.88917195152182971</v>
      </c>
      <c r="AJ24" s="31">
        <f t="shared" si="20"/>
        <v>0.79062675937313909</v>
      </c>
      <c r="AK24" s="31">
        <f t="shared" si="15"/>
        <v>0.87045597480870585</v>
      </c>
      <c r="AL24" s="31">
        <f t="shared" si="21"/>
        <v>0.75769360408017439</v>
      </c>
      <c r="AM24" s="31">
        <f t="shared" si="22"/>
        <v>0.77398503783449357</v>
      </c>
      <c r="AN24" s="31">
        <f t="shared" si="23"/>
        <v>5.2497004342488074</v>
      </c>
      <c r="AO24" s="31">
        <f t="shared" si="24"/>
        <v>27.559354649352116</v>
      </c>
      <c r="AP24" s="31">
        <f t="shared" si="25"/>
        <v>5.0248217729944766</v>
      </c>
      <c r="AQ24" s="31">
        <f t="shared" si="26"/>
        <v>25.248833850359354</v>
      </c>
      <c r="AR24" s="31">
        <f t="shared" si="27"/>
        <v>26.378809043711968</v>
      </c>
      <c r="AS24" s="32">
        <f t="shared" si="28"/>
        <v>1.8715976713123861E-2</v>
      </c>
      <c r="AT24" s="33">
        <f t="shared" si="29"/>
        <v>2.1048770916684018E-2</v>
      </c>
      <c r="AU24" s="34">
        <f t="shared" si="30"/>
        <v>-0.14880069582465594</v>
      </c>
      <c r="AV24" s="35">
        <f t="shared" si="31"/>
        <v>0.12504592820720919</v>
      </c>
      <c r="AW24" s="36">
        <f t="shared" si="32"/>
        <v>3.5028778432619461E-4</v>
      </c>
      <c r="AX24" s="36">
        <f t="shared" si="33"/>
        <v>0.79062675937313909</v>
      </c>
      <c r="AY24" s="37">
        <f t="shared" si="34"/>
        <v>2.2141647077901779E-2</v>
      </c>
      <c r="AZ24" s="37">
        <f t="shared" si="35"/>
        <v>27.559354649352116</v>
      </c>
      <c r="BA24" s="38">
        <f t="shared" si="36"/>
        <v>7.3395987110289651E-5</v>
      </c>
      <c r="BB24" s="39">
        <f t="shared" si="37"/>
        <v>-7.2585705280319975E-4</v>
      </c>
      <c r="BC24" s="4"/>
    </row>
    <row r="25" spans="1:55" x14ac:dyDescent="0.25">
      <c r="A25" s="44"/>
      <c r="B25" s="44"/>
      <c r="C25" s="44"/>
      <c r="D25" s="44"/>
      <c r="E25" s="44"/>
      <c r="F25" s="76"/>
      <c r="G25" s="76"/>
      <c r="H25" s="45"/>
      <c r="I25" s="44"/>
      <c r="J25" s="44"/>
      <c r="L25" s="116">
        <v>0.2</v>
      </c>
      <c r="M25" s="117">
        <f t="shared" si="0"/>
        <v>1.5848931924611136</v>
      </c>
      <c r="N25" s="118">
        <f t="shared" si="1"/>
        <v>1.5848931924611134E-2</v>
      </c>
      <c r="O25" s="119">
        <f t="shared" si="2"/>
        <v>0.6184965567543439</v>
      </c>
      <c r="P25" s="119">
        <f t="shared" si="3"/>
        <v>0.60508859769842305</v>
      </c>
      <c r="Q25" s="119">
        <f t="shared" si="4"/>
        <v>0.83699311350868788</v>
      </c>
      <c r="R25" s="118">
        <f t="shared" si="5"/>
        <v>0.8835665096490628</v>
      </c>
      <c r="S25" s="118">
        <f t="shared" si="6"/>
        <v>0.86441228242631873</v>
      </c>
      <c r="T25" s="120">
        <f t="shared" si="7"/>
        <v>3.6688442050050995E-4</v>
      </c>
      <c r="U25" s="121">
        <f t="shared" si="8"/>
        <v>5.9449128158740962E-2</v>
      </c>
      <c r="V25" s="121">
        <f t="shared" si="9"/>
        <v>8.3090519807282825E-2</v>
      </c>
      <c r="W25" s="121">
        <f t="shared" si="16"/>
        <v>5.5891539907974494E-4</v>
      </c>
      <c r="X25" s="121">
        <f t="shared" si="17"/>
        <v>-1.2258545100717706</v>
      </c>
      <c r="Y25" s="121">
        <f t="shared" si="18"/>
        <v>-1.0804485241130095</v>
      </c>
      <c r="Z25" s="122">
        <f t="shared" si="19"/>
        <v>2.1142900752639426E-2</v>
      </c>
      <c r="AA25" s="9">
        <f t="shared" si="10"/>
        <v>1.6616642493222791</v>
      </c>
      <c r="AB25" s="22">
        <f t="shared" si="11"/>
        <v>1.0838720149394201</v>
      </c>
      <c r="AC25" s="10">
        <f t="shared" si="12"/>
        <v>8.7806100786796382</v>
      </c>
      <c r="AD25" s="10"/>
      <c r="AE25" s="17">
        <f t="shared" si="13"/>
        <v>8.3090519807282825E-2</v>
      </c>
      <c r="AF25" s="10"/>
      <c r="AG25" s="10"/>
      <c r="AI25" s="30">
        <f t="shared" si="14"/>
        <v>0.8835665096490628</v>
      </c>
      <c r="AJ25" s="31">
        <f t="shared" si="20"/>
        <v>0.78068977697342734</v>
      </c>
      <c r="AK25" s="31">
        <f t="shared" si="15"/>
        <v>0.86441228242631873</v>
      </c>
      <c r="AL25" s="31">
        <f t="shared" si="21"/>
        <v>0.74720859400947781</v>
      </c>
      <c r="AM25" s="31">
        <f t="shared" si="22"/>
        <v>0.76376574328120239</v>
      </c>
      <c r="AN25" s="31">
        <f t="shared" si="23"/>
        <v>5.2138142658737259</v>
      </c>
      <c r="AO25" s="31">
        <f t="shared" si="24"/>
        <v>27.18385919902838</v>
      </c>
      <c r="AP25" s="31">
        <f t="shared" si="25"/>
        <v>4.9855408947535</v>
      </c>
      <c r="AQ25" s="31">
        <f t="shared" si="26"/>
        <v>24.85561801325953</v>
      </c>
      <c r="AR25" s="31">
        <f t="shared" si="27"/>
        <v>25.993684240162658</v>
      </c>
      <c r="AS25" s="32">
        <f t="shared" si="28"/>
        <v>1.9154227222744069E-2</v>
      </c>
      <c r="AT25" s="33">
        <f t="shared" si="29"/>
        <v>2.1678308326049833E-2</v>
      </c>
      <c r="AU25" s="34">
        <f t="shared" si="30"/>
        <v>-0.14540598595876109</v>
      </c>
      <c r="AV25" s="35">
        <f t="shared" si="31"/>
        <v>0.11861602234530094</v>
      </c>
      <c r="AW25" s="36">
        <f t="shared" si="32"/>
        <v>3.6688442050050995E-4</v>
      </c>
      <c r="AX25" s="36">
        <f t="shared" si="33"/>
        <v>0.78068977697342734</v>
      </c>
      <c r="AY25" s="37">
        <f t="shared" si="34"/>
        <v>2.1142900752639426E-2</v>
      </c>
      <c r="AZ25" s="37">
        <f t="shared" si="35"/>
        <v>27.18385919902838</v>
      </c>
      <c r="BA25" s="38">
        <f t="shared" si="36"/>
        <v>7.5114616559780661E-5</v>
      </c>
      <c r="BB25" s="39">
        <f t="shared" si="37"/>
        <v>-7.0929749248176144E-4</v>
      </c>
      <c r="BC25" s="4"/>
    </row>
    <row r="26" spans="1:55" x14ac:dyDescent="0.25">
      <c r="A26" s="76"/>
      <c r="B26" s="44"/>
      <c r="C26" s="44"/>
      <c r="D26" s="44"/>
      <c r="E26" s="44"/>
      <c r="F26" s="76"/>
      <c r="G26" s="76"/>
      <c r="H26" s="45"/>
      <c r="I26" s="44"/>
      <c r="J26" s="44"/>
      <c r="L26" s="116">
        <v>0.22</v>
      </c>
      <c r="M26" s="117">
        <f t="shared" si="0"/>
        <v>1.6595869074375607</v>
      </c>
      <c r="N26" s="118">
        <f t="shared" si="1"/>
        <v>1.6595869074375606E-2</v>
      </c>
      <c r="O26" s="119">
        <f t="shared" si="2"/>
        <v>0.61444930734051351</v>
      </c>
      <c r="P26" s="119">
        <f t="shared" si="3"/>
        <v>0.60078154726995847</v>
      </c>
      <c r="Q26" s="119">
        <f t="shared" si="4"/>
        <v>0.82889861468102699</v>
      </c>
      <c r="R26" s="118">
        <f t="shared" si="5"/>
        <v>0.87778472477216218</v>
      </c>
      <c r="S26" s="118">
        <f t="shared" si="6"/>
        <v>0.8582593532427979</v>
      </c>
      <c r="T26" s="120">
        <f t="shared" si="7"/>
        <v>3.8124013335970954E-4</v>
      </c>
      <c r="U26" s="121">
        <f t="shared" si="8"/>
        <v>5.4618478924662088E-2</v>
      </c>
      <c r="V26" s="121">
        <f t="shared" si="9"/>
        <v>7.5794051198316517E-2</v>
      </c>
      <c r="W26" s="121">
        <f t="shared" si="16"/>
        <v>4.4840486111676222E-4</v>
      </c>
      <c r="X26" s="121">
        <f t="shared" si="17"/>
        <v>-1.26266039873719</v>
      </c>
      <c r="Y26" s="121">
        <f t="shared" si="18"/>
        <v>-1.1203648792377152</v>
      </c>
      <c r="Z26" s="122">
        <f t="shared" si="19"/>
        <v>2.0248014869625422E-2</v>
      </c>
      <c r="AA26" s="9">
        <f t="shared" si="10"/>
        <v>1.6172840860062832</v>
      </c>
      <c r="AB26" s="22">
        <f t="shared" si="11"/>
        <v>1.1038425622569836</v>
      </c>
      <c r="AC26" s="10">
        <f t="shared" si="12"/>
        <v>8.4012152162709306</v>
      </c>
      <c r="AD26" s="10"/>
      <c r="AE26" s="17">
        <f t="shared" si="13"/>
        <v>7.5794051198316517E-2</v>
      </c>
      <c r="AF26" s="10"/>
      <c r="AG26" s="10"/>
      <c r="AI26" s="30">
        <f t="shared" si="14"/>
        <v>0.87778472477216218</v>
      </c>
      <c r="AJ26" s="31">
        <f t="shared" si="20"/>
        <v>0.77050602304334048</v>
      </c>
      <c r="AK26" s="31">
        <f t="shared" si="15"/>
        <v>0.8582593532427979</v>
      </c>
      <c r="AL26" s="31">
        <f t="shared" si="21"/>
        <v>0.73660911742874569</v>
      </c>
      <c r="AM26" s="31">
        <f t="shared" si="22"/>
        <v>0.75336695016936328</v>
      </c>
      <c r="AN26" s="31">
        <f t="shared" si="23"/>
        <v>5.1770083772083062</v>
      </c>
      <c r="AO26" s="31">
        <f t="shared" si="24"/>
        <v>26.80141573768498</v>
      </c>
      <c r="AP26" s="31">
        <f t="shared" si="25"/>
        <v>4.9456245396287946</v>
      </c>
      <c r="AQ26" s="31">
        <f t="shared" si="26"/>
        <v>24.459202086978525</v>
      </c>
      <c r="AR26" s="31">
        <f t="shared" si="27"/>
        <v>25.603539672185242</v>
      </c>
      <c r="AS26" s="32">
        <f t="shared" si="28"/>
        <v>1.9525371529364288E-2</v>
      </c>
      <c r="AT26" s="33">
        <f t="shared" si="29"/>
        <v>2.2243918102393834E-2</v>
      </c>
      <c r="AU26" s="34">
        <f t="shared" si="30"/>
        <v>-0.14229551949947483</v>
      </c>
      <c r="AV26" s="35">
        <f t="shared" si="31"/>
        <v>0.1126950046439939</v>
      </c>
      <c r="AW26" s="36">
        <f t="shared" si="32"/>
        <v>3.8124013335970954E-4</v>
      </c>
      <c r="AX26" s="36">
        <f t="shared" si="33"/>
        <v>0.77050602304334048</v>
      </c>
      <c r="AY26" s="37">
        <f t="shared" si="34"/>
        <v>2.0248014869625422E-2</v>
      </c>
      <c r="AZ26" s="37">
        <f t="shared" si="35"/>
        <v>26.80141573768498</v>
      </c>
      <c r="BA26" s="38">
        <f t="shared" si="36"/>
        <v>7.6570084428879558E-5</v>
      </c>
      <c r="BB26" s="39">
        <f t="shared" si="37"/>
        <v>-6.9412448536329183E-4</v>
      </c>
      <c r="BC26" s="4"/>
    </row>
    <row r="27" spans="1:55" x14ac:dyDescent="0.25">
      <c r="A27" s="76"/>
      <c r="B27" s="44"/>
      <c r="C27" s="44"/>
      <c r="D27" s="44"/>
      <c r="E27" s="44"/>
      <c r="F27" s="76"/>
      <c r="G27" s="76"/>
      <c r="H27" s="45"/>
      <c r="I27" s="44"/>
      <c r="J27" s="44"/>
      <c r="L27" s="116">
        <v>0.24</v>
      </c>
      <c r="M27" s="117">
        <f t="shared" si="0"/>
        <v>1.7378008287493756</v>
      </c>
      <c r="N27" s="118">
        <f t="shared" si="1"/>
        <v>1.7378008287493755E-2</v>
      </c>
      <c r="O27" s="119">
        <f t="shared" si="2"/>
        <v>0.61028120553995469</v>
      </c>
      <c r="P27" s="119">
        <f t="shared" si="3"/>
        <v>0.59640191358841821</v>
      </c>
      <c r="Q27" s="119">
        <f t="shared" si="4"/>
        <v>0.82056241107990935</v>
      </c>
      <c r="R27" s="118">
        <f t="shared" si="5"/>
        <v>0.87183029362850673</v>
      </c>
      <c r="S27" s="118">
        <f t="shared" si="6"/>
        <v>0.85200273369774038</v>
      </c>
      <c r="T27" s="120">
        <f t="shared" si="7"/>
        <v>3.9313213280813122E-4</v>
      </c>
      <c r="U27" s="121">
        <f t="shared" si="8"/>
        <v>5.0074126584079948E-2</v>
      </c>
      <c r="V27" s="121">
        <f t="shared" si="9"/>
        <v>6.9039044788493611E-2</v>
      </c>
      <c r="W27" s="121">
        <f t="shared" si="16"/>
        <v>3.5966812250010077E-4</v>
      </c>
      <c r="X27" s="121">
        <f t="shared" si="17"/>
        <v>-1.3003866171321914</v>
      </c>
      <c r="Y27" s="121">
        <f t="shared" si="18"/>
        <v>-1.1609052260697315</v>
      </c>
      <c r="Z27" s="122">
        <f t="shared" si="19"/>
        <v>1.9455058452718877E-2</v>
      </c>
      <c r="AA27" s="9">
        <f t="shared" si="10"/>
        <v>1.574089239698077</v>
      </c>
      <c r="AB27" s="22">
        <f t="shared" si="11"/>
        <v>1.1232357755147653</v>
      </c>
      <c r="AC27" s="10">
        <f t="shared" si="12"/>
        <v>8.0327883845672297</v>
      </c>
      <c r="AD27" s="10"/>
      <c r="AE27" s="17">
        <f t="shared" si="13"/>
        <v>6.9039044788493611E-2</v>
      </c>
      <c r="AF27" s="10"/>
      <c r="AG27" s="10"/>
      <c r="AI27" s="30">
        <f t="shared" si="14"/>
        <v>0.87183029362850673</v>
      </c>
      <c r="AJ27" s="31">
        <f t="shared" si="20"/>
        <v>0.76008806088836822</v>
      </c>
      <c r="AK27" s="31">
        <f t="shared" si="15"/>
        <v>0.85200273369774038</v>
      </c>
      <c r="AL27" s="31">
        <f t="shared" si="21"/>
        <v>0.72590865822842265</v>
      </c>
      <c r="AM27" s="31">
        <f t="shared" si="22"/>
        <v>0.74280179349199138</v>
      </c>
      <c r="AN27" s="31">
        <f t="shared" si="23"/>
        <v>5.1392821588133053</v>
      </c>
      <c r="AO27" s="31">
        <f t="shared" si="24"/>
        <v>26.412221107896748</v>
      </c>
      <c r="AP27" s="31">
        <f t="shared" si="25"/>
        <v>4.9050841927967781</v>
      </c>
      <c r="AQ27" s="31">
        <f t="shared" si="26"/>
        <v>24.05985093842482</v>
      </c>
      <c r="AR27" s="31">
        <f t="shared" si="27"/>
        <v>25.208611679517645</v>
      </c>
      <c r="AS27" s="32">
        <f t="shared" si="28"/>
        <v>1.9827559930766347E-2</v>
      </c>
      <c r="AT27" s="33">
        <f t="shared" si="29"/>
        <v>2.2742453520679124E-2</v>
      </c>
      <c r="AU27" s="34">
        <f t="shared" si="30"/>
        <v>-0.13948139106245994</v>
      </c>
      <c r="AV27" s="35">
        <f t="shared" si="31"/>
        <v>0.10726147841329321</v>
      </c>
      <c r="AW27" s="36">
        <f t="shared" si="32"/>
        <v>3.9313213280813122E-4</v>
      </c>
      <c r="AX27" s="36">
        <f t="shared" si="33"/>
        <v>0.76008806088836822</v>
      </c>
      <c r="AY27" s="37">
        <f t="shared" si="34"/>
        <v>1.9455058452718877E-2</v>
      </c>
      <c r="AZ27" s="37">
        <f t="shared" si="35"/>
        <v>26.412221107896748</v>
      </c>
      <c r="BA27" s="38">
        <f t="shared" si="36"/>
        <v>7.7755136983397448E-5</v>
      </c>
      <c r="BB27" s="39">
        <f t="shared" si="37"/>
        <v>-6.8039702957297526E-4</v>
      </c>
      <c r="BC27" s="4"/>
    </row>
    <row r="28" spans="1:55" x14ac:dyDescent="0.25">
      <c r="A28" s="76"/>
      <c r="B28" s="44"/>
      <c r="C28" s="44"/>
      <c r="D28" s="44"/>
      <c r="E28" s="44"/>
      <c r="F28" s="76"/>
      <c r="G28" s="76"/>
      <c r="H28" s="45"/>
      <c r="I28" s="44"/>
      <c r="J28" s="44"/>
      <c r="L28" s="116">
        <v>0.26</v>
      </c>
      <c r="M28" s="117">
        <f t="shared" si="0"/>
        <v>1.8197008586099837</v>
      </c>
      <c r="N28" s="118">
        <f t="shared" si="1"/>
        <v>1.8197008586099836E-2</v>
      </c>
      <c r="O28" s="119">
        <f t="shared" si="2"/>
        <v>0.6059953606440035</v>
      </c>
      <c r="P28" s="119">
        <f t="shared" si="3"/>
        <v>0.5919536776538179</v>
      </c>
      <c r="Q28" s="119">
        <f t="shared" si="4"/>
        <v>0.81199072128800709</v>
      </c>
      <c r="R28" s="118">
        <f t="shared" si="5"/>
        <v>0.86570765806286221</v>
      </c>
      <c r="S28" s="118">
        <f t="shared" si="6"/>
        <v>0.84564811093402559</v>
      </c>
      <c r="T28" s="120">
        <f t="shared" si="7"/>
        <v>4.0238543101401745E-4</v>
      </c>
      <c r="U28" s="121">
        <f t="shared" si="8"/>
        <v>4.5810813923851702E-2</v>
      </c>
      <c r="V28" s="121">
        <f t="shared" si="9"/>
        <v>6.279744466417804E-2</v>
      </c>
      <c r="W28" s="121">
        <f t="shared" si="16"/>
        <v>2.885456239081997E-4</v>
      </c>
      <c r="X28" s="121">
        <f t="shared" si="17"/>
        <v>-1.3390319920157241</v>
      </c>
      <c r="Y28" s="121">
        <f t="shared" si="18"/>
        <v>-1.2020580280912396</v>
      </c>
      <c r="Z28" s="122">
        <f t="shared" si="19"/>
        <v>1.876186679318597E-2</v>
      </c>
      <c r="AA28" s="9">
        <f t="shared" si="10"/>
        <v>1.5320480526410387</v>
      </c>
      <c r="AB28" s="22">
        <f t="shared" si="11"/>
        <v>1.1420463354320154</v>
      </c>
      <c r="AC28" s="10">
        <f t="shared" si="12"/>
        <v>7.6754306377738128</v>
      </c>
      <c r="AD28" s="10"/>
      <c r="AE28" s="17">
        <f t="shared" si="13"/>
        <v>6.279744466417804E-2</v>
      </c>
      <c r="AF28" s="10"/>
      <c r="AG28" s="10"/>
      <c r="AI28" s="30">
        <f t="shared" si="14"/>
        <v>0.86570765806286221</v>
      </c>
      <c r="AJ28" s="31">
        <f t="shared" si="20"/>
        <v>0.74944974922868557</v>
      </c>
      <c r="AK28" s="31">
        <f t="shared" si="15"/>
        <v>0.84564811093402559</v>
      </c>
      <c r="AL28" s="31">
        <f t="shared" si="21"/>
        <v>0.71512072752628608</v>
      </c>
      <c r="AM28" s="31">
        <f t="shared" si="22"/>
        <v>0.73208404566197882</v>
      </c>
      <c r="AN28" s="31">
        <f t="shared" si="23"/>
        <v>5.1006367839297724</v>
      </c>
      <c r="AO28" s="31">
        <f t="shared" si="24"/>
        <v>26.01649560157745</v>
      </c>
      <c r="AP28" s="31">
        <f t="shared" si="25"/>
        <v>4.8639313907752699</v>
      </c>
      <c r="AQ28" s="31">
        <f t="shared" si="26"/>
        <v>23.657828574169052</v>
      </c>
      <c r="AR28" s="31">
        <f t="shared" si="27"/>
        <v>24.809147366299037</v>
      </c>
      <c r="AS28" s="32">
        <f t="shared" si="28"/>
        <v>2.0059547128836619E-2</v>
      </c>
      <c r="AT28" s="33">
        <f t="shared" si="29"/>
        <v>2.3171271435582036E-2</v>
      </c>
      <c r="AU28" s="34">
        <f t="shared" si="30"/>
        <v>-0.13697396392448447</v>
      </c>
      <c r="AV28" s="35">
        <f t="shared" si="31"/>
        <v>0.10229327211091459</v>
      </c>
      <c r="AW28" s="36">
        <f t="shared" si="32"/>
        <v>4.0238543101401745E-4</v>
      </c>
      <c r="AX28" s="36">
        <f t="shared" si="33"/>
        <v>0.74944974922868557</v>
      </c>
      <c r="AY28" s="37">
        <f t="shared" si="34"/>
        <v>1.876186679318597E-2</v>
      </c>
      <c r="AZ28" s="37">
        <f t="shared" si="35"/>
        <v>26.01649560157745</v>
      </c>
      <c r="BA28" s="38">
        <f t="shared" si="36"/>
        <v>7.8664890701320077E-5</v>
      </c>
      <c r="BB28" s="39">
        <f t="shared" si="37"/>
        <v>-6.6816567768041197E-4</v>
      </c>
      <c r="BC28" s="4"/>
    </row>
    <row r="29" spans="1:55" x14ac:dyDescent="0.25">
      <c r="A29" s="76"/>
      <c r="B29" s="44"/>
      <c r="C29" s="44"/>
      <c r="D29" s="44"/>
      <c r="E29" s="44"/>
      <c r="F29" s="76"/>
      <c r="G29" s="76"/>
      <c r="H29" s="45"/>
      <c r="I29" s="44"/>
      <c r="J29" s="44"/>
      <c r="L29" s="116">
        <v>0.28000000000000003</v>
      </c>
      <c r="M29" s="117">
        <f t="shared" si="0"/>
        <v>1.9054607179632475</v>
      </c>
      <c r="N29" s="118">
        <f t="shared" si="1"/>
        <v>1.9054607179632473E-2</v>
      </c>
      <c r="O29" s="119">
        <f t="shared" si="2"/>
        <v>0.60159539359487169</v>
      </c>
      <c r="P29" s="119">
        <f t="shared" si="3"/>
        <v>0.58744090351393319</v>
      </c>
      <c r="Q29" s="119">
        <f t="shared" si="4"/>
        <v>0.80319078718974357</v>
      </c>
      <c r="R29" s="118">
        <f t="shared" si="5"/>
        <v>0.85942199084981674</v>
      </c>
      <c r="S29" s="118">
        <f t="shared" si="6"/>
        <v>0.83920129073419036</v>
      </c>
      <c r="T29" s="120">
        <f t="shared" si="7"/>
        <v>4.0887671316609261E-4</v>
      </c>
      <c r="U29" s="121">
        <f t="shared" si="8"/>
        <v>4.1822159165984078E-2</v>
      </c>
      <c r="V29" s="121">
        <f t="shared" si="9"/>
        <v>5.7041151409300689E-2</v>
      </c>
      <c r="W29" s="121">
        <f t="shared" si="16"/>
        <v>2.3161772490213115E-4</v>
      </c>
      <c r="X29" s="121">
        <f t="shared" si="17"/>
        <v>-1.3785935494794623</v>
      </c>
      <c r="Y29" s="121">
        <f t="shared" si="18"/>
        <v>-1.2438117165773206</v>
      </c>
      <c r="Z29" s="122">
        <f t="shared" si="19"/>
        <v>1.8166142480460858E-2</v>
      </c>
      <c r="AA29" s="9">
        <f t="shared" si="10"/>
        <v>1.4911297126021943</v>
      </c>
      <c r="AB29" s="22">
        <f t="shared" si="11"/>
        <v>1.1602709930532149</v>
      </c>
      <c r="AC29" s="10">
        <f t="shared" si="12"/>
        <v>7.3292036986373068</v>
      </c>
      <c r="AD29" s="10"/>
      <c r="AE29" s="17">
        <f t="shared" si="13"/>
        <v>5.7041151409300689E-2</v>
      </c>
      <c r="AF29" s="10"/>
      <c r="AG29" s="10"/>
      <c r="AI29" s="30">
        <f t="shared" si="14"/>
        <v>0.85942199084981674</v>
      </c>
      <c r="AJ29" s="31">
        <f t="shared" si="20"/>
        <v>0.73860615835626253</v>
      </c>
      <c r="AK29" s="31">
        <f t="shared" si="15"/>
        <v>0.83920129073419036</v>
      </c>
      <c r="AL29" s="31">
        <f t="shared" si="21"/>
        <v>0.7042588063699311</v>
      </c>
      <c r="AM29" s="31">
        <f t="shared" si="22"/>
        <v>0.72122804400651375</v>
      </c>
      <c r="AN29" s="31">
        <f t="shared" si="23"/>
        <v>5.0610752264660341</v>
      </c>
      <c r="AO29" s="31">
        <f t="shared" si="24"/>
        <v>25.61448244794822</v>
      </c>
      <c r="AP29" s="31">
        <f t="shared" si="25"/>
        <v>4.8221777022891885</v>
      </c>
      <c r="AQ29" s="31">
        <f t="shared" si="26"/>
        <v>23.253397792455036</v>
      </c>
      <c r="AR29" s="31">
        <f t="shared" si="27"/>
        <v>24.405404106672716</v>
      </c>
      <c r="AS29" s="32">
        <f t="shared" si="28"/>
        <v>2.0220700115626378E-2</v>
      </c>
      <c r="AT29" s="33">
        <f t="shared" si="29"/>
        <v>2.3528255421567317E-2</v>
      </c>
      <c r="AU29" s="34">
        <f t="shared" si="30"/>
        <v>-0.13478183290214174</v>
      </c>
      <c r="AV29" s="35">
        <f t="shared" si="31"/>
        <v>9.7767636409609976E-2</v>
      </c>
      <c r="AW29" s="36">
        <f t="shared" si="32"/>
        <v>4.0887671316609261E-4</v>
      </c>
      <c r="AX29" s="36">
        <f t="shared" si="33"/>
        <v>0.73860615835626253</v>
      </c>
      <c r="AY29" s="37">
        <f t="shared" si="34"/>
        <v>1.8166142480460858E-2</v>
      </c>
      <c r="AZ29" s="37">
        <f t="shared" si="35"/>
        <v>25.61448244794822</v>
      </c>
      <c r="BA29" s="38">
        <f t="shared" si="36"/>
        <v>7.9296863198534821E-5</v>
      </c>
      <c r="BB29" s="39">
        <f t="shared" si="37"/>
        <v>-6.5747235562020362E-4</v>
      </c>
      <c r="BC29" s="4"/>
    </row>
    <row r="30" spans="1:55" x14ac:dyDescent="0.25">
      <c r="A30" s="76"/>
      <c r="B30" s="44"/>
      <c r="C30" s="44"/>
      <c r="D30" s="44"/>
      <c r="E30" s="44"/>
      <c r="F30" s="44"/>
      <c r="G30" s="76"/>
      <c r="H30" s="45"/>
      <c r="I30" s="44"/>
      <c r="J30" s="44"/>
      <c r="L30" s="116">
        <v>0.3</v>
      </c>
      <c r="M30" s="117">
        <f t="shared" si="0"/>
        <v>1.9952623149688797</v>
      </c>
      <c r="N30" s="118">
        <f t="shared" si="1"/>
        <v>1.9952623149688799E-2</v>
      </c>
      <c r="O30" s="119">
        <f t="shared" si="2"/>
        <v>0.5970854211163924</v>
      </c>
      <c r="P30" s="119">
        <f t="shared" si="3"/>
        <v>0.58286772308186496</v>
      </c>
      <c r="Q30" s="119">
        <f t="shared" si="4"/>
        <v>0.79417084223278478</v>
      </c>
      <c r="R30" s="118">
        <f t="shared" si="5"/>
        <v>0.85297917302341775</v>
      </c>
      <c r="S30" s="118">
        <f t="shared" si="6"/>
        <v>0.83266817583123576</v>
      </c>
      <c r="T30" s="120">
        <f t="shared" si="7"/>
        <v>4.1253660694082466E-4</v>
      </c>
      <c r="U30" s="121">
        <f t="shared" si="8"/>
        <v>3.8100746751372427E-2</v>
      </c>
      <c r="V30" s="121">
        <f t="shared" si="9"/>
        <v>5.1742247804808218E-2</v>
      </c>
      <c r="W30" s="121">
        <f t="shared" si="16"/>
        <v>1.860905509908898E-4</v>
      </c>
      <c r="X30" s="121">
        <f t="shared" si="17"/>
        <v>-1.4190665123342956</v>
      </c>
      <c r="Y30" s="121">
        <f t="shared" si="18"/>
        <v>-1.2861547084370268</v>
      </c>
      <c r="Z30" s="122">
        <f t="shared" si="19"/>
        <v>1.7665547615226027E-2</v>
      </c>
      <c r="AA30" s="9">
        <f t="shared" si="10"/>
        <v>1.4513042302897428</v>
      </c>
      <c r="AB30" s="22">
        <f t="shared" si="11"/>
        <v>1.1779084488369376</v>
      </c>
      <c r="AC30" s="10">
        <f t="shared" si="12"/>
        <v>6.9941322554816114</v>
      </c>
      <c r="AD30" s="10"/>
      <c r="AE30" s="17">
        <f t="shared" si="13"/>
        <v>5.1742247804808218E-2</v>
      </c>
      <c r="AF30" s="10"/>
      <c r="AG30" s="10"/>
      <c r="AI30" s="30">
        <f t="shared" si="14"/>
        <v>0.85297917302341775</v>
      </c>
      <c r="AJ30" s="31">
        <f t="shared" si="20"/>
        <v>0.72757346961171365</v>
      </c>
      <c r="AK30" s="31">
        <f t="shared" si="15"/>
        <v>0.83266817583123576</v>
      </c>
      <c r="AL30" s="31">
        <f t="shared" si="21"/>
        <v>0.6933362910421178</v>
      </c>
      <c r="AM30" s="31">
        <f t="shared" si="22"/>
        <v>0.71024861202344525</v>
      </c>
      <c r="AN30" s="31">
        <f t="shared" si="23"/>
        <v>5.0206022636112007</v>
      </c>
      <c r="AO30" s="31">
        <f t="shared" si="24"/>
        <v>25.20644708937791</v>
      </c>
      <c r="AP30" s="31">
        <f t="shared" si="25"/>
        <v>4.7798347104294825</v>
      </c>
      <c r="AQ30" s="31">
        <f t="shared" si="26"/>
        <v>22.846819859026496</v>
      </c>
      <c r="AR30" s="31">
        <f t="shared" si="27"/>
        <v>23.997648966869647</v>
      </c>
      <c r="AS30" s="32">
        <f t="shared" si="28"/>
        <v>2.031099719218199E-2</v>
      </c>
      <c r="AT30" s="33">
        <f t="shared" si="29"/>
        <v>2.3811832497842675E-2</v>
      </c>
      <c r="AU30" s="34">
        <f t="shared" si="30"/>
        <v>-0.13291180389726875</v>
      </c>
      <c r="AV30" s="35">
        <f t="shared" si="31"/>
        <v>9.3661433584698778E-2</v>
      </c>
      <c r="AW30" s="36">
        <f t="shared" si="32"/>
        <v>4.1253660694082466E-4</v>
      </c>
      <c r="AX30" s="36">
        <f t="shared" si="33"/>
        <v>0.72757346961171365</v>
      </c>
      <c r="AY30" s="37">
        <f t="shared" si="34"/>
        <v>1.7665547615226027E-2</v>
      </c>
      <c r="AZ30" s="37">
        <f t="shared" si="35"/>
        <v>25.20644708937791</v>
      </c>
      <c r="BA30" s="38">
        <f t="shared" si="36"/>
        <v>7.9650969381105848E-5</v>
      </c>
      <c r="BB30" s="39">
        <f t="shared" si="37"/>
        <v>-6.4835026291350608E-4</v>
      </c>
      <c r="BC30" s="4"/>
    </row>
    <row r="31" spans="1:55" x14ac:dyDescent="0.25">
      <c r="A31" s="76"/>
      <c r="B31" s="44"/>
      <c r="C31" s="44"/>
      <c r="D31" s="44"/>
      <c r="E31" s="44"/>
      <c r="F31" s="44"/>
      <c r="G31" s="76"/>
      <c r="H31" s="45"/>
      <c r="I31" s="44"/>
      <c r="J31" s="44"/>
      <c r="L31" s="116">
        <v>0.32</v>
      </c>
      <c r="M31" s="117">
        <f t="shared" si="0"/>
        <v>2.0892961308540396</v>
      </c>
      <c r="N31" s="118">
        <f t="shared" si="1"/>
        <v>2.0892961308540396E-2</v>
      </c>
      <c r="O31" s="119">
        <f t="shared" si="2"/>
        <v>0.59247003404210863</v>
      </c>
      <c r="P31" s="119">
        <f t="shared" si="3"/>
        <v>0.578238321291212</v>
      </c>
      <c r="Q31" s="119">
        <f t="shared" si="4"/>
        <v>0.78494006808421746</v>
      </c>
      <c r="R31" s="118">
        <f t="shared" si="5"/>
        <v>0.84638576291729806</v>
      </c>
      <c r="S31" s="118">
        <f t="shared" si="6"/>
        <v>0.82605474470173146</v>
      </c>
      <c r="T31" s="120">
        <f t="shared" si="7"/>
        <v>4.1335030168170082E-4</v>
      </c>
      <c r="U31" s="121">
        <f t="shared" si="8"/>
        <v>3.4638229617616825E-2</v>
      </c>
      <c r="V31" s="121">
        <f t="shared" si="9"/>
        <v>4.6873197158593428E-2</v>
      </c>
      <c r="W31" s="121">
        <f t="shared" si="16"/>
        <v>1.4969443072875108E-4</v>
      </c>
      <c r="X31" s="121">
        <f t="shared" si="17"/>
        <v>-1.4604443131601237</v>
      </c>
      <c r="Y31" s="121">
        <f t="shared" si="18"/>
        <v>-1.3290754228190331</v>
      </c>
      <c r="Z31" s="122">
        <f t="shared" si="19"/>
        <v>1.7257785349449477E-2</v>
      </c>
      <c r="AA31" s="9">
        <f t="shared" si="10"/>
        <v>1.4125424173737315</v>
      </c>
      <c r="AB31" s="22">
        <f t="shared" si="11"/>
        <v>1.1949592287801789</v>
      </c>
      <c r="AC31" s="10">
        <f t="shared" si="12"/>
        <v>6.6702063155631848</v>
      </c>
      <c r="AD31" s="10"/>
      <c r="AE31" s="17">
        <f t="shared" si="13"/>
        <v>4.6873197158593428E-2</v>
      </c>
      <c r="AF31" s="10"/>
      <c r="AG31" s="10"/>
      <c r="AI31" s="30">
        <f t="shared" si="14"/>
        <v>0.84638576291729806</v>
      </c>
      <c r="AJ31" s="31">
        <f t="shared" si="20"/>
        <v>0.71636885966909669</v>
      </c>
      <c r="AK31" s="31">
        <f t="shared" si="15"/>
        <v>0.82605474470173146</v>
      </c>
      <c r="AL31" s="31">
        <f t="shared" si="21"/>
        <v>0.68236644124424273</v>
      </c>
      <c r="AM31" s="31">
        <f t="shared" si="22"/>
        <v>0.69916097530582888</v>
      </c>
      <c r="AN31" s="31">
        <f t="shared" si="23"/>
        <v>4.979224462785373</v>
      </c>
      <c r="AO31" s="31">
        <f t="shared" si="24"/>
        <v>24.792676250800287</v>
      </c>
      <c r="AP31" s="31">
        <f t="shared" si="25"/>
        <v>4.7369139960474769</v>
      </c>
      <c r="AQ31" s="31">
        <f t="shared" si="26"/>
        <v>22.438354205950475</v>
      </c>
      <c r="AR31" s="31">
        <f t="shared" si="27"/>
        <v>23.586158047230011</v>
      </c>
      <c r="AS31" s="32">
        <f t="shared" si="28"/>
        <v>2.0331018215566599E-2</v>
      </c>
      <c r="AT31" s="33">
        <f t="shared" si="29"/>
        <v>2.4020983228132561E-2</v>
      </c>
      <c r="AU31" s="34">
        <f t="shared" si="30"/>
        <v>-0.13136889034109056</v>
      </c>
      <c r="AV31" s="35">
        <f t="shared" si="31"/>
        <v>8.9951317662248467E-2</v>
      </c>
      <c r="AW31" s="36">
        <f t="shared" si="32"/>
        <v>4.1335030168170082E-4</v>
      </c>
      <c r="AX31" s="36">
        <f t="shared" si="33"/>
        <v>0.71636885966909669</v>
      </c>
      <c r="AY31" s="37">
        <f t="shared" si="34"/>
        <v>1.7257785349449477E-2</v>
      </c>
      <c r="AZ31" s="37">
        <f t="shared" si="35"/>
        <v>24.792676250800287</v>
      </c>
      <c r="BA31" s="38">
        <f t="shared" si="36"/>
        <v>7.9729483198300391E-5</v>
      </c>
      <c r="BB31" s="39">
        <f t="shared" si="37"/>
        <v>-6.4082385532239299E-4</v>
      </c>
      <c r="BC31" s="4"/>
    </row>
    <row r="32" spans="1:55" x14ac:dyDescent="0.25">
      <c r="A32" s="76"/>
      <c r="B32" s="76"/>
      <c r="C32" s="44"/>
      <c r="D32" s="44"/>
      <c r="E32" s="44"/>
      <c r="F32" s="44"/>
      <c r="G32" s="76"/>
      <c r="H32" s="45"/>
      <c r="I32" s="44"/>
      <c r="J32" s="44"/>
      <c r="L32" s="116">
        <v>0.34</v>
      </c>
      <c r="M32" s="117">
        <f t="shared" si="0"/>
        <v>2.1877616239495525</v>
      </c>
      <c r="N32" s="118">
        <f t="shared" si="1"/>
        <v>2.1877616239495527E-2</v>
      </c>
      <c r="O32" s="119">
        <f t="shared" si="2"/>
        <v>0.58775427011579562</v>
      </c>
      <c r="P32" s="119">
        <f t="shared" si="3"/>
        <v>0.57355692165668803</v>
      </c>
      <c r="Q32" s="119">
        <f t="shared" si="4"/>
        <v>0.77550854023159121</v>
      </c>
      <c r="R32" s="118">
        <f t="shared" si="5"/>
        <v>0.83964895730827949</v>
      </c>
      <c r="S32" s="118">
        <f t="shared" si="6"/>
        <v>0.8193670309381258</v>
      </c>
      <c r="T32" s="120">
        <f t="shared" si="7"/>
        <v>4.1135653728433566E-4</v>
      </c>
      <c r="U32" s="121">
        <f t="shared" si="8"/>
        <v>3.1425440713338346E-2</v>
      </c>
      <c r="V32" s="121">
        <f t="shared" si="9"/>
        <v>4.2407014961788898E-2</v>
      </c>
      <c r="W32" s="121">
        <f t="shared" si="16"/>
        <v>1.2059497297423232E-4</v>
      </c>
      <c r="X32" s="121">
        <f t="shared" si="17"/>
        <v>-1.5027186230126064</v>
      </c>
      <c r="Y32" s="121">
        <f t="shared" si="18"/>
        <v>-1.3725622965393167</v>
      </c>
      <c r="Z32" s="122">
        <f t="shared" si="19"/>
        <v>1.6940669321021565E-2</v>
      </c>
      <c r="AA32" s="9">
        <f t="shared" si="10"/>
        <v>1.3748158650937603</v>
      </c>
      <c r="AB32" s="22">
        <f t="shared" si="11"/>
        <v>1.2114255588399776</v>
      </c>
      <c r="AC32" s="10">
        <f t="shared" si="12"/>
        <v>6.3573835907738943</v>
      </c>
      <c r="AD32" s="10"/>
      <c r="AE32" s="17">
        <f t="shared" si="13"/>
        <v>4.2407014961788898E-2</v>
      </c>
      <c r="AF32" s="10"/>
      <c r="AG32" s="10"/>
      <c r="AI32" s="30">
        <f t="shared" si="14"/>
        <v>0.83964895730827949</v>
      </c>
      <c r="AJ32" s="31">
        <f t="shared" si="20"/>
        <v>0.70501037150888091</v>
      </c>
      <c r="AK32" s="31">
        <f t="shared" si="15"/>
        <v>0.8193670309381258</v>
      </c>
      <c r="AL32" s="31">
        <f t="shared" si="21"/>
        <v>0.67136233138835955</v>
      </c>
      <c r="AM32" s="31">
        <f t="shared" si="22"/>
        <v>0.68798067317997813</v>
      </c>
      <c r="AN32" s="31">
        <f t="shared" si="23"/>
        <v>4.9369501529328899</v>
      </c>
      <c r="AO32" s="31">
        <f t="shared" si="24"/>
        <v>24.373476812544084</v>
      </c>
      <c r="AP32" s="31">
        <f t="shared" si="25"/>
        <v>4.6934271223271926</v>
      </c>
      <c r="AQ32" s="31">
        <f t="shared" si="26"/>
        <v>22.028258152596511</v>
      </c>
      <c r="AR32" s="31">
        <f t="shared" si="27"/>
        <v>23.171215749352605</v>
      </c>
      <c r="AS32" s="32">
        <f t="shared" si="28"/>
        <v>2.0281926370153691E-2</v>
      </c>
      <c r="AT32" s="33">
        <f t="shared" si="29"/>
        <v>2.4155245110019381E-2</v>
      </c>
      <c r="AU32" s="34">
        <f t="shared" si="30"/>
        <v>-0.13015632647328967</v>
      </c>
      <c r="AV32" s="35">
        <f t="shared" si="31"/>
        <v>8.6613903947204751E-2</v>
      </c>
      <c r="AW32" s="36">
        <f t="shared" si="32"/>
        <v>4.1135653728433566E-4</v>
      </c>
      <c r="AX32" s="36">
        <f t="shared" si="33"/>
        <v>0.70501037150888091</v>
      </c>
      <c r="AY32" s="37">
        <f t="shared" si="34"/>
        <v>1.6940669321021565E-2</v>
      </c>
      <c r="AZ32" s="37">
        <f t="shared" si="35"/>
        <v>24.373476812544084</v>
      </c>
      <c r="BA32" s="38">
        <f t="shared" si="36"/>
        <v>7.9536966157465452E-5</v>
      </c>
      <c r="BB32" s="39">
        <f t="shared" si="37"/>
        <v>-6.3490890962580328E-4</v>
      </c>
      <c r="BC32" s="4"/>
    </row>
    <row r="33" spans="1:56" x14ac:dyDescent="0.25">
      <c r="A33" s="76"/>
      <c r="B33" s="76"/>
      <c r="C33" s="44"/>
      <c r="D33" s="44"/>
      <c r="E33" s="44"/>
      <c r="F33" s="44"/>
      <c r="G33" s="132"/>
      <c r="H33" s="132"/>
      <c r="I33" s="77"/>
      <c r="J33" s="44"/>
      <c r="L33" s="116">
        <v>0.36</v>
      </c>
      <c r="M33" s="117">
        <f t="shared" si="0"/>
        <v>2.2908676527677732</v>
      </c>
      <c r="N33" s="118">
        <f t="shared" si="1"/>
        <v>2.2908676527677731E-2</v>
      </c>
      <c r="O33" s="119">
        <f t="shared" si="2"/>
        <v>0.58294358166618809</v>
      </c>
      <c r="P33" s="119">
        <f t="shared" si="3"/>
        <v>0.5688277723003653</v>
      </c>
      <c r="Q33" s="119">
        <f t="shared" si="4"/>
        <v>0.76588716333237628</v>
      </c>
      <c r="R33" s="118">
        <f t="shared" si="5"/>
        <v>0.83277654523741163</v>
      </c>
      <c r="S33" s="118">
        <f t="shared" si="6"/>
        <v>0.8126111032862362</v>
      </c>
      <c r="T33" s="120">
        <f t="shared" si="7"/>
        <v>4.0664504908622561E-4</v>
      </c>
      <c r="U33" s="121">
        <f t="shared" si="8"/>
        <v>2.8452511301587824E-2</v>
      </c>
      <c r="V33" s="121">
        <f t="shared" si="9"/>
        <v>3.8317414906319708E-2</v>
      </c>
      <c r="W33" s="121">
        <f t="shared" si="16"/>
        <v>9.731632313065212E-5</v>
      </c>
      <c r="X33" s="121">
        <f t="shared" si="17"/>
        <v>-1.5458793954801986</v>
      </c>
      <c r="Y33" s="121">
        <f t="shared" si="18"/>
        <v>-1.4166037983876227</v>
      </c>
      <c r="Z33" s="122">
        <f t="shared" si="19"/>
        <v>1.6712180003642007E-2</v>
      </c>
      <c r="AA33" s="9">
        <f t="shared" si="10"/>
        <v>1.3380969234380282</v>
      </c>
      <c r="AB33" s="22">
        <f t="shared" si="11"/>
        <v>1.2273112388036793</v>
      </c>
      <c r="AC33" s="10">
        <f t="shared" si="12"/>
        <v>6.0555918938184066</v>
      </c>
      <c r="AD33" s="10"/>
      <c r="AE33" s="17">
        <f t="shared" si="13"/>
        <v>3.8317414906319708E-2</v>
      </c>
      <c r="AF33" s="10"/>
      <c r="AG33" s="10"/>
      <c r="AI33" s="30">
        <f t="shared" si="14"/>
        <v>0.83277654523741163</v>
      </c>
      <c r="AJ33" s="31">
        <f t="shared" si="20"/>
        <v>0.69351677429755865</v>
      </c>
      <c r="AK33" s="31">
        <f t="shared" si="15"/>
        <v>0.8126111032862362</v>
      </c>
      <c r="AL33" s="31">
        <f t="shared" si="21"/>
        <v>0.660336805184074</v>
      </c>
      <c r="AM33" s="31">
        <f t="shared" si="22"/>
        <v>0.6767234672162733</v>
      </c>
      <c r="AN33" s="31">
        <f t="shared" si="23"/>
        <v>4.8937893804652983</v>
      </c>
      <c r="AO33" s="31">
        <f t="shared" si="24"/>
        <v>23.949174500354928</v>
      </c>
      <c r="AP33" s="31">
        <f t="shared" si="25"/>
        <v>4.6493856204788866</v>
      </c>
      <c r="AQ33" s="31">
        <f t="shared" si="26"/>
        <v>21.616786647915841</v>
      </c>
      <c r="AR33" s="31">
        <f t="shared" si="27"/>
        <v>22.753113975187638</v>
      </c>
      <c r="AS33" s="32">
        <f t="shared" si="28"/>
        <v>2.0165441951175422E-2</v>
      </c>
      <c r="AT33" s="33">
        <f t="shared" si="29"/>
        <v>2.4214709295668945E-2</v>
      </c>
      <c r="AU33" s="34">
        <f t="shared" si="30"/>
        <v>-0.12927559709257586</v>
      </c>
      <c r="AV33" s="35">
        <f t="shared" si="31"/>
        <v>8.3625926751173751E-2</v>
      </c>
      <c r="AW33" s="36">
        <f t="shared" si="32"/>
        <v>4.0664504908622561E-4</v>
      </c>
      <c r="AX33" s="36">
        <f t="shared" si="33"/>
        <v>0.69351677429755865</v>
      </c>
      <c r="AY33" s="37">
        <f t="shared" si="34"/>
        <v>1.6712180003642007E-2</v>
      </c>
      <c r="AZ33" s="37">
        <f t="shared" si="35"/>
        <v>23.949174500354928</v>
      </c>
      <c r="BA33" s="38">
        <f t="shared" si="36"/>
        <v>7.9080164514413426E-5</v>
      </c>
      <c r="BB33" s="39">
        <f t="shared" si="37"/>
        <v>-6.3061266874427243E-4</v>
      </c>
      <c r="BC33" s="4"/>
    </row>
    <row r="34" spans="1:56" x14ac:dyDescent="0.25">
      <c r="A34" s="44"/>
      <c r="B34" s="76"/>
      <c r="C34" s="44"/>
      <c r="D34" s="44"/>
      <c r="E34" s="44"/>
      <c r="F34" s="44"/>
      <c r="G34" s="44"/>
      <c r="H34" s="44"/>
      <c r="I34" s="45"/>
      <c r="J34" s="44"/>
      <c r="L34" s="116">
        <v>0.38</v>
      </c>
      <c r="M34" s="117">
        <f t="shared" si="0"/>
        <v>2.3988329190194908</v>
      </c>
      <c r="N34" s="118">
        <f t="shared" si="1"/>
        <v>2.3988329190194908E-2</v>
      </c>
      <c r="O34" s="119">
        <f t="shared" si="2"/>
        <v>0.57804379867346101</v>
      </c>
      <c r="P34" s="119">
        <f t="shared" si="3"/>
        <v>0.56405513249616601</v>
      </c>
      <c r="Q34" s="119">
        <f t="shared" si="4"/>
        <v>0.7560875973469221</v>
      </c>
      <c r="R34" s="118">
        <f t="shared" si="5"/>
        <v>0.82577685524780153</v>
      </c>
      <c r="S34" s="118">
        <f t="shared" si="6"/>
        <v>0.80579304642309435</v>
      </c>
      <c r="T34" s="120">
        <f t="shared" si="7"/>
        <v>3.9935261514244469E-4</v>
      </c>
      <c r="U34" s="121">
        <f t="shared" si="8"/>
        <v>2.5708993502548225E-2</v>
      </c>
      <c r="V34" s="121">
        <f t="shared" si="9"/>
        <v>3.4578930570358012E-2</v>
      </c>
      <c r="W34" s="121">
        <f t="shared" si="16"/>
        <v>7.8675783586906083E-5</v>
      </c>
      <c r="X34" s="121">
        <f t="shared" si="17"/>
        <v>-1.5899149254903837</v>
      </c>
      <c r="Y34" s="121">
        <f t="shared" si="18"/>
        <v>-1.4611884423684656</v>
      </c>
      <c r="Z34" s="122">
        <f t="shared" si="19"/>
        <v>1.6570507456937476E-2</v>
      </c>
      <c r="AA34" s="9">
        <f t="shared" si="10"/>
        <v>1.3023586808784791</v>
      </c>
      <c r="AB34" s="22">
        <f t="shared" si="11"/>
        <v>1.2426215166476995</v>
      </c>
      <c r="AC34" s="10">
        <f t="shared" si="12"/>
        <v>5.7647315251112072</v>
      </c>
      <c r="AD34" s="10"/>
      <c r="AE34" s="17">
        <f t="shared" si="13"/>
        <v>3.4578930570358012E-2</v>
      </c>
      <c r="AF34" s="10"/>
      <c r="AG34" s="10"/>
      <c r="AI34" s="30">
        <f t="shared" si="14"/>
        <v>0.82577685524780153</v>
      </c>
      <c r="AJ34" s="31">
        <f t="shared" si="20"/>
        <v>0.68190741466294857</v>
      </c>
      <c r="AK34" s="31">
        <f t="shared" si="15"/>
        <v>0.80579304642309435</v>
      </c>
      <c r="AL34" s="31">
        <f t="shared" si="21"/>
        <v>0.64930243366381113</v>
      </c>
      <c r="AM34" s="31">
        <f t="shared" si="22"/>
        <v>0.66540524785580857</v>
      </c>
      <c r="AN34" s="31">
        <f t="shared" si="23"/>
        <v>4.8497538504551123</v>
      </c>
      <c r="AO34" s="31">
        <f t="shared" si="24"/>
        <v>23.520112410004188</v>
      </c>
      <c r="AP34" s="31">
        <f t="shared" si="25"/>
        <v>4.6048009764980442</v>
      </c>
      <c r="AQ34" s="31">
        <f t="shared" si="26"/>
        <v>21.204192033157341</v>
      </c>
      <c r="AR34" s="31">
        <f t="shared" si="27"/>
        <v>22.332151266350852</v>
      </c>
      <c r="AS34" s="32">
        <f t="shared" si="28"/>
        <v>1.9983808824707183E-2</v>
      </c>
      <c r="AT34" s="33">
        <f t="shared" si="29"/>
        <v>2.4200010811286764E-2</v>
      </c>
      <c r="AU34" s="34">
        <f t="shared" si="30"/>
        <v>-0.12872648312191814</v>
      </c>
      <c r="AV34" s="35">
        <f t="shared" si="31"/>
        <v>8.0964384356738167E-2</v>
      </c>
      <c r="AW34" s="36">
        <f t="shared" si="32"/>
        <v>3.9935261514244469E-4</v>
      </c>
      <c r="AX34" s="36">
        <f t="shared" si="33"/>
        <v>0.68190741466294857</v>
      </c>
      <c r="AY34" s="37">
        <f t="shared" si="34"/>
        <v>1.6570507456937476E-2</v>
      </c>
      <c r="AZ34" s="37">
        <f t="shared" si="35"/>
        <v>23.520112410004188</v>
      </c>
      <c r="BA34" s="38">
        <f t="shared" si="36"/>
        <v>7.8367877743949738E-5</v>
      </c>
      <c r="BB34" s="39">
        <f t="shared" si="37"/>
        <v>-6.2793406400935676E-4</v>
      </c>
      <c r="BC34" s="4"/>
      <c r="BD34" s="3"/>
    </row>
    <row r="35" spans="1:56" x14ac:dyDescent="0.25">
      <c r="A35" s="44"/>
      <c r="B35" s="76"/>
      <c r="C35" s="44"/>
      <c r="D35" s="44"/>
      <c r="E35" s="44"/>
      <c r="F35" s="44"/>
      <c r="G35" s="44"/>
      <c r="H35" s="44"/>
      <c r="I35" s="78"/>
      <c r="J35" s="44"/>
      <c r="L35" s="116">
        <v>0.4</v>
      </c>
      <c r="M35" s="117">
        <f t="shared" si="0"/>
        <v>2.5118864315095806</v>
      </c>
      <c r="N35" s="118">
        <f t="shared" si="1"/>
        <v>2.5118864315095805E-2</v>
      </c>
      <c r="O35" s="119">
        <f t="shared" si="2"/>
        <v>0.57306108784552545</v>
      </c>
      <c r="P35" s="119">
        <f t="shared" si="3"/>
        <v>0.55924325977782285</v>
      </c>
      <c r="Q35" s="119">
        <f t="shared" si="4"/>
        <v>0.7461221756910511</v>
      </c>
      <c r="R35" s="118">
        <f t="shared" si="5"/>
        <v>0.8186586969221793</v>
      </c>
      <c r="S35" s="118">
        <f t="shared" si="6"/>
        <v>0.79891894253974693</v>
      </c>
      <c r="T35" s="120">
        <f t="shared" si="7"/>
        <v>3.8965790307875762E-4</v>
      </c>
      <c r="U35" s="121">
        <f t="shared" si="8"/>
        <v>2.3183984512896452E-2</v>
      </c>
      <c r="V35" s="121">
        <f t="shared" si="9"/>
        <v>3.1167014286914239E-2</v>
      </c>
      <c r="W35" s="121">
        <f t="shared" si="16"/>
        <v>6.3728764372854478E-5</v>
      </c>
      <c r="X35" s="121">
        <f t="shared" si="17"/>
        <v>-1.6348119219852997</v>
      </c>
      <c r="Y35" s="121">
        <f t="shared" si="18"/>
        <v>-1.5063047999312067</v>
      </c>
      <c r="Z35" s="122">
        <f t="shared" si="19"/>
        <v>1.6514080418625551E-2</v>
      </c>
      <c r="AA35" s="9">
        <f t="shared" si="10"/>
        <v>1.2675749446471893</v>
      </c>
      <c r="AB35" s="22">
        <f t="shared" si="11"/>
        <v>1.2573629643137954</v>
      </c>
      <c r="AC35" s="10">
        <f t="shared" si="12"/>
        <v>5.4846776327441784</v>
      </c>
      <c r="AD35" s="10"/>
      <c r="AE35" s="17">
        <f t="shared" si="13"/>
        <v>3.1167014286914239E-2</v>
      </c>
      <c r="AF35" s="10"/>
      <c r="AG35" s="10"/>
      <c r="AI35" s="30">
        <f t="shared" si="14"/>
        <v>0.8186586969221793</v>
      </c>
      <c r="AJ35" s="31">
        <f t="shared" si="20"/>
        <v>0.6702020620463206</v>
      </c>
      <c r="AK35" s="31">
        <f t="shared" si="15"/>
        <v>0.79891894253974693</v>
      </c>
      <c r="AL35" s="31">
        <f t="shared" si="21"/>
        <v>0.63827147674882745</v>
      </c>
      <c r="AM35" s="31">
        <f t="shared" si="22"/>
        <v>0.6540419404460347</v>
      </c>
      <c r="AN35" s="31">
        <f t="shared" si="23"/>
        <v>4.8048568539601968</v>
      </c>
      <c r="AO35" s="31">
        <f t="shared" si="24"/>
        <v>23.086649387048279</v>
      </c>
      <c r="AP35" s="31">
        <f t="shared" si="25"/>
        <v>4.5596846189353029</v>
      </c>
      <c r="AQ35" s="31">
        <f t="shared" si="26"/>
        <v>20.790723824155179</v>
      </c>
      <c r="AR35" s="31">
        <f t="shared" si="27"/>
        <v>21.908631893188179</v>
      </c>
      <c r="AS35" s="32">
        <f t="shared" si="28"/>
        <v>1.9739754382432362E-2</v>
      </c>
      <c r="AT35" s="33">
        <f t="shared" si="29"/>
        <v>2.4112312562788053E-2</v>
      </c>
      <c r="AU35" s="34">
        <f t="shared" si="30"/>
        <v>-0.12850712205409298</v>
      </c>
      <c r="AV35" s="35">
        <f t="shared" si="31"/>
        <v>7.8606670483559474E-2</v>
      </c>
      <c r="AW35" s="36">
        <f t="shared" si="32"/>
        <v>3.8965790307875762E-4</v>
      </c>
      <c r="AX35" s="36">
        <f t="shared" si="33"/>
        <v>0.6702020620463206</v>
      </c>
      <c r="AY35" s="37">
        <f t="shared" si="34"/>
        <v>1.6514080418625551E-2</v>
      </c>
      <c r="AZ35" s="37">
        <f t="shared" si="35"/>
        <v>23.086649387048279</v>
      </c>
      <c r="BA35" s="38">
        <f t="shared" si="36"/>
        <v>7.7410801499734752E-5</v>
      </c>
      <c r="BB35" s="39">
        <f t="shared" si="37"/>
        <v>-6.2686401001996574E-4</v>
      </c>
      <c r="BC35" s="4"/>
      <c r="BD35" s="3"/>
    </row>
    <row r="36" spans="1:56" x14ac:dyDescent="0.25">
      <c r="A36" s="44"/>
      <c r="B36" s="76"/>
      <c r="C36" s="44"/>
      <c r="D36" s="44"/>
      <c r="E36" s="44"/>
      <c r="F36" s="44"/>
      <c r="G36" s="44"/>
      <c r="H36" s="44"/>
      <c r="I36" s="44"/>
      <c r="J36" s="44"/>
      <c r="L36" s="116">
        <v>0.42</v>
      </c>
      <c r="M36" s="117">
        <f t="shared" si="0"/>
        <v>2.6302679918953822</v>
      </c>
      <c r="N36" s="118">
        <f t="shared" si="1"/>
        <v>2.6302679918953822E-2</v>
      </c>
      <c r="O36" s="119">
        <f t="shared" si="2"/>
        <v>0.56800190840384834</v>
      </c>
      <c r="P36" s="119">
        <f t="shared" si="3"/>
        <v>0.5543963976483538</v>
      </c>
      <c r="Q36" s="119">
        <f t="shared" si="4"/>
        <v>0.73600381680769689</v>
      </c>
      <c r="R36" s="118">
        <f t="shared" si="5"/>
        <v>0.8114312977197834</v>
      </c>
      <c r="S36" s="118">
        <f t="shared" si="6"/>
        <v>0.79199485378336265</v>
      </c>
      <c r="T36" s="120">
        <f t="shared" si="7"/>
        <v>3.7777535289362671E-4</v>
      </c>
      <c r="U36" s="121">
        <f t="shared" si="8"/>
        <v>2.086625001331515E-2</v>
      </c>
      <c r="V36" s="121">
        <f t="shared" si="9"/>
        <v>2.8058114861274904E-2</v>
      </c>
      <c r="W36" s="121">
        <f t="shared" si="16"/>
        <v>5.1722919991319173E-5</v>
      </c>
      <c r="X36" s="121">
        <f t="shared" si="17"/>
        <v>-1.6805555933330989</v>
      </c>
      <c r="Y36" s="121">
        <f t="shared" si="18"/>
        <v>-1.5519415112423869</v>
      </c>
      <c r="Z36" s="122">
        <f t="shared" si="19"/>
        <v>1.6541582112036407E-2</v>
      </c>
      <c r="AA36" s="9">
        <f t="shared" si="10"/>
        <v>1.2337202215395291</v>
      </c>
      <c r="AB36" s="22">
        <f t="shared" si="11"/>
        <v>1.2715433557230318</v>
      </c>
      <c r="AC36" s="10">
        <f t="shared" si="12"/>
        <v>5.2152825299430985</v>
      </c>
      <c r="AD36" s="10"/>
      <c r="AE36" s="17">
        <f t="shared" si="13"/>
        <v>2.8058114861274904E-2</v>
      </c>
      <c r="AF36" s="10"/>
      <c r="AG36" s="10"/>
      <c r="AI36" s="30">
        <f t="shared" si="14"/>
        <v>0.8114312977197834</v>
      </c>
      <c r="AJ36" s="31">
        <f t="shared" si="20"/>
        <v>0.65842075091921171</v>
      </c>
      <c r="AK36" s="31">
        <f t="shared" si="15"/>
        <v>0.79199485378336265</v>
      </c>
      <c r="AL36" s="31">
        <f t="shared" si="21"/>
        <v>0.62725584841933002</v>
      </c>
      <c r="AM36" s="31">
        <f t="shared" si="22"/>
        <v>0.6426494119928241</v>
      </c>
      <c r="AN36" s="31">
        <f t="shared" si="23"/>
        <v>4.7591131826123974</v>
      </c>
      <c r="AO36" s="31">
        <f t="shared" si="24"/>
        <v>22.649158284915103</v>
      </c>
      <c r="AP36" s="31">
        <f t="shared" si="25"/>
        <v>4.5140479076241231</v>
      </c>
      <c r="AQ36" s="31">
        <f t="shared" si="26"/>
        <v>20.376628512325723</v>
      </c>
      <c r="AR36" s="31">
        <f t="shared" si="27"/>
        <v>21.482864904117875</v>
      </c>
      <c r="AS36" s="32">
        <f t="shared" si="28"/>
        <v>1.9436443936420744E-2</v>
      </c>
      <c r="AT36" s="33">
        <f t="shared" si="29"/>
        <v>2.3953283526331089E-2</v>
      </c>
      <c r="AU36" s="34">
        <f t="shared" si="30"/>
        <v>-0.12861408209071201</v>
      </c>
      <c r="AV36" s="35">
        <f t="shared" si="31"/>
        <v>7.6530691755116328E-2</v>
      </c>
      <c r="AW36" s="36">
        <f t="shared" si="32"/>
        <v>3.7777535289362671E-4</v>
      </c>
      <c r="AX36" s="36">
        <f t="shared" si="33"/>
        <v>0.65842075091921171</v>
      </c>
      <c r="AY36" s="37">
        <f t="shared" si="34"/>
        <v>1.6541582112036407E-2</v>
      </c>
      <c r="AZ36" s="37">
        <f t="shared" si="35"/>
        <v>22.649158284915103</v>
      </c>
      <c r="BA36" s="38">
        <f t="shared" si="36"/>
        <v>7.622134877027743E-5</v>
      </c>
      <c r="BB36" s="39">
        <f t="shared" si="37"/>
        <v>-6.2738576629615614E-4</v>
      </c>
      <c r="BC36" s="4"/>
      <c r="BD36" s="3"/>
    </row>
    <row r="37" spans="1:56" x14ac:dyDescent="0.25">
      <c r="A37" s="44"/>
      <c r="B37" s="76"/>
      <c r="C37" s="44"/>
      <c r="D37" s="44"/>
      <c r="E37" s="44"/>
      <c r="F37" s="44"/>
      <c r="G37" s="44"/>
      <c r="H37" s="44"/>
      <c r="I37" s="44"/>
      <c r="J37" s="44"/>
      <c r="L37" s="116">
        <v>0.44</v>
      </c>
      <c r="M37" s="117">
        <f t="shared" si="0"/>
        <v>2.7542287033381663</v>
      </c>
      <c r="N37" s="118">
        <f t="shared" si="1"/>
        <v>2.7542287033381664E-2</v>
      </c>
      <c r="O37" s="119">
        <f t="shared" si="2"/>
        <v>0.56287296533854425</v>
      </c>
      <c r="P37" s="119">
        <f t="shared" si="3"/>
        <v>0.54951876392220145</v>
      </c>
      <c r="Q37" s="119">
        <f t="shared" si="4"/>
        <v>0.72574593067708859</v>
      </c>
      <c r="R37" s="118">
        <f t="shared" si="5"/>
        <v>0.80410423619792037</v>
      </c>
      <c r="S37" s="118">
        <f t="shared" si="6"/>
        <v>0.78502680560314497</v>
      </c>
      <c r="T37" s="120">
        <f t="shared" si="7"/>
        <v>3.6394835809847254E-4</v>
      </c>
      <c r="U37" s="121">
        <f t="shared" si="8"/>
        <v>1.8744344429757948E-2</v>
      </c>
      <c r="V37" s="121">
        <f t="shared" si="9"/>
        <v>2.5229735901013968E-2</v>
      </c>
      <c r="W37" s="121">
        <f t="shared" si="16"/>
        <v>4.2060302535440331E-5</v>
      </c>
      <c r="X37" s="121">
        <f t="shared" si="17"/>
        <v>-1.7271297441203894</v>
      </c>
      <c r="Y37" s="121">
        <f t="shared" si="18"/>
        <v>-1.598087295551891</v>
      </c>
      <c r="Z37" s="122">
        <f t="shared" si="19"/>
        <v>1.6651953532553568E-2</v>
      </c>
      <c r="AA37" s="9">
        <f t="shared" si="10"/>
        <v>1.2007696992300425</v>
      </c>
      <c r="AB37" s="22">
        <f t="shared" si="11"/>
        <v>1.2851715477419783</v>
      </c>
      <c r="AC37" s="10">
        <f t="shared" si="12"/>
        <v>4.9563779564384776</v>
      </c>
      <c r="AD37" s="10"/>
      <c r="AE37" s="17">
        <f t="shared" si="13"/>
        <v>2.5229735901013968E-2</v>
      </c>
      <c r="AF37" s="10"/>
      <c r="AG37" s="10"/>
      <c r="AI37" s="30">
        <f t="shared" si="14"/>
        <v>0.80410423619792037</v>
      </c>
      <c r="AJ37" s="31">
        <f t="shared" si="20"/>
        <v>0.64658362267144087</v>
      </c>
      <c r="AK37" s="31">
        <f t="shared" si="15"/>
        <v>0.78502680560314497</v>
      </c>
      <c r="AL37" s="31">
        <f t="shared" si="21"/>
        <v>0.61626708551547793</v>
      </c>
      <c r="AM37" s="31">
        <f t="shared" si="22"/>
        <v>0.63124337991441015</v>
      </c>
      <c r="AN37" s="31">
        <f t="shared" si="23"/>
        <v>4.7125390318251075</v>
      </c>
      <c r="AO37" s="31">
        <f t="shared" si="24"/>
        <v>22.20802412647512</v>
      </c>
      <c r="AP37" s="31">
        <f t="shared" si="25"/>
        <v>4.4679021233146186</v>
      </c>
      <c r="AQ37" s="31">
        <f t="shared" si="26"/>
        <v>19.962149383519279</v>
      </c>
      <c r="AR37" s="31">
        <f t="shared" si="27"/>
        <v>21.055163146494415</v>
      </c>
      <c r="AS37" s="32">
        <f t="shared" si="28"/>
        <v>1.9077430594775402E-2</v>
      </c>
      <c r="AT37" s="33">
        <f t="shared" si="29"/>
        <v>2.3725071621286332E-2</v>
      </c>
      <c r="AU37" s="34">
        <f t="shared" si="30"/>
        <v>-0.12904244856849845</v>
      </c>
      <c r="AV37" s="35">
        <f t="shared" si="31"/>
        <v>7.4714970897695077E-2</v>
      </c>
      <c r="AW37" s="36">
        <f t="shared" si="32"/>
        <v>3.6394835809847254E-4</v>
      </c>
      <c r="AX37" s="36">
        <f t="shared" si="33"/>
        <v>0.64658362267144087</v>
      </c>
      <c r="AY37" s="37">
        <f t="shared" si="34"/>
        <v>1.6651953532553568E-2</v>
      </c>
      <c r="AZ37" s="37">
        <f t="shared" si="35"/>
        <v>22.20802412647512</v>
      </c>
      <c r="BA37" s="38">
        <f t="shared" si="36"/>
        <v>7.4813453312844717E-5</v>
      </c>
      <c r="BB37" s="39">
        <f t="shared" si="37"/>
        <v>-6.2947535887072415E-4</v>
      </c>
      <c r="BC37" s="4"/>
      <c r="BD37" s="3"/>
    </row>
    <row r="38" spans="1:56" x14ac:dyDescent="0.25">
      <c r="A38" s="44"/>
      <c r="B38" s="76"/>
      <c r="C38" s="44"/>
      <c r="D38" s="44"/>
      <c r="E38" s="44"/>
      <c r="F38" s="44"/>
      <c r="G38" s="44"/>
      <c r="H38" s="44"/>
      <c r="I38" s="44"/>
      <c r="J38" s="44"/>
      <c r="L38" s="116">
        <v>0.46</v>
      </c>
      <c r="M38" s="117">
        <f t="shared" si="0"/>
        <v>2.8840315031266059</v>
      </c>
      <c r="N38" s="118">
        <f t="shared" si="1"/>
        <v>2.8840315031266061E-2</v>
      </c>
      <c r="O38" s="119">
        <f t="shared" si="2"/>
        <v>0.55768116092925424</v>
      </c>
      <c r="P38" s="119">
        <f t="shared" si="3"/>
        <v>0.54461453972460527</v>
      </c>
      <c r="Q38" s="119">
        <f t="shared" si="4"/>
        <v>0.71536232185850845</v>
      </c>
      <c r="R38" s="118">
        <f t="shared" si="5"/>
        <v>0.79668737275607748</v>
      </c>
      <c r="S38" s="118">
        <f t="shared" si="6"/>
        <v>0.77802077103515044</v>
      </c>
      <c r="T38" s="120">
        <f t="shared" si="7"/>
        <v>3.4844201980771652E-4</v>
      </c>
      <c r="U38" s="121">
        <f t="shared" si="8"/>
        <v>1.680672593742635E-2</v>
      </c>
      <c r="V38" s="121">
        <f t="shared" si="9"/>
        <v>2.2660476573862661E-2</v>
      </c>
      <c r="W38" s="121">
        <f t="shared" si="16"/>
        <v>3.4266396513578516E-5</v>
      </c>
      <c r="X38" s="121">
        <f t="shared" si="17"/>
        <v>-1.7745168817894805</v>
      </c>
      <c r="Y38" s="121">
        <f t="shared" si="18"/>
        <v>-1.6447309607028808</v>
      </c>
      <c r="Z38" s="122">
        <f t="shared" si="19"/>
        <v>1.6844385312297084E-2</v>
      </c>
      <c r="AA38" s="9">
        <f t="shared" si="10"/>
        <v>1.1686992280873543</v>
      </c>
      <c r="AB38" s="22">
        <f t="shared" si="11"/>
        <v>1.298257364714229</v>
      </c>
      <c r="AC38" s="10">
        <f t="shared" si="12"/>
        <v>4.707777272103387</v>
      </c>
      <c r="AD38" s="10"/>
      <c r="AE38" s="17">
        <f t="shared" si="13"/>
        <v>2.2660476573862661E-2</v>
      </c>
      <c r="AF38" s="10"/>
      <c r="AG38" s="10"/>
      <c r="AI38" s="30">
        <f t="shared" si="14"/>
        <v>0.79668737275607748</v>
      </c>
      <c r="AJ38" s="31">
        <f t="shared" si="20"/>
        <v>0.63471076990898112</v>
      </c>
      <c r="AK38" s="31">
        <f t="shared" si="15"/>
        <v>0.77802077103515044</v>
      </c>
      <c r="AL38" s="31">
        <f t="shared" si="21"/>
        <v>0.60531632016212999</v>
      </c>
      <c r="AM38" s="31">
        <f t="shared" si="22"/>
        <v>0.61983932402565167</v>
      </c>
      <c r="AN38" s="31">
        <f t="shared" si="23"/>
        <v>4.6651518941560157</v>
      </c>
      <c r="AO38" s="31">
        <f t="shared" si="24"/>
        <v>21.763642195547462</v>
      </c>
      <c r="AP38" s="31">
        <f t="shared" si="25"/>
        <v>4.4212584581636287</v>
      </c>
      <c r="AQ38" s="31">
        <f t="shared" si="26"/>
        <v>19.547526353883427</v>
      </c>
      <c r="AR38" s="31">
        <f t="shared" si="27"/>
        <v>20.625842270655358</v>
      </c>
      <c r="AS38" s="32">
        <f t="shared" si="28"/>
        <v>1.8666601720927045E-2</v>
      </c>
      <c r="AT38" s="33">
        <f t="shared" si="29"/>
        <v>2.3430271847225844E-2</v>
      </c>
      <c r="AU38" s="34">
        <f t="shared" si="30"/>
        <v>-0.1297859210865997</v>
      </c>
      <c r="AV38" s="35">
        <f t="shared" si="31"/>
        <v>7.3138735629113522E-2</v>
      </c>
      <c r="AW38" s="36">
        <f t="shared" si="32"/>
        <v>3.4844201980771652E-4</v>
      </c>
      <c r="AX38" s="36">
        <f t="shared" si="33"/>
        <v>0.63471076990898112</v>
      </c>
      <c r="AY38" s="37">
        <f t="shared" si="34"/>
        <v>1.6844385312297084E-2</v>
      </c>
      <c r="AZ38" s="37">
        <f t="shared" si="35"/>
        <v>21.763642195547462</v>
      </c>
      <c r="BA38" s="38">
        <f t="shared" si="36"/>
        <v>7.3202359689909986E-5</v>
      </c>
      <c r="BB38" s="39">
        <f t="shared" si="37"/>
        <v>-6.3310205408097415E-4</v>
      </c>
      <c r="BC38" s="4"/>
      <c r="BD38" s="3"/>
    </row>
    <row r="39" spans="1:56" x14ac:dyDescent="0.25">
      <c r="A39" s="44"/>
      <c r="B39" s="76"/>
      <c r="C39" s="44"/>
      <c r="D39" s="44"/>
      <c r="E39" s="44"/>
      <c r="F39" s="44"/>
      <c r="G39" s="44"/>
      <c r="H39" s="44"/>
      <c r="I39" s="44"/>
      <c r="J39" s="44"/>
      <c r="L39" s="116">
        <v>0.48</v>
      </c>
      <c r="M39" s="117">
        <f t="shared" si="0"/>
        <v>3.0199517204020165</v>
      </c>
      <c r="N39" s="118">
        <f t="shared" si="1"/>
        <v>3.0199517204020164E-2</v>
      </c>
      <c r="O39" s="119">
        <f t="shared" si="2"/>
        <v>0.55243354534122857</v>
      </c>
      <c r="P39" s="119">
        <f t="shared" si="3"/>
        <v>0.53968785916655282</v>
      </c>
      <c r="Q39" s="119">
        <f t="shared" si="4"/>
        <v>0.70486709068245734</v>
      </c>
      <c r="R39" s="118">
        <f t="shared" si="5"/>
        <v>0.78919077905889801</v>
      </c>
      <c r="S39" s="118">
        <f t="shared" si="6"/>
        <v>0.77098265595221838</v>
      </c>
      <c r="T39" s="120">
        <f t="shared" si="7"/>
        <v>3.3153574706800066E-4</v>
      </c>
      <c r="U39" s="121">
        <f t="shared" si="8"/>
        <v>1.5041864375379023E-2</v>
      </c>
      <c r="V39" s="121">
        <f t="shared" si="9"/>
        <v>2.0330056619974748E-2</v>
      </c>
      <c r="W39" s="121">
        <f t="shared" si="16"/>
        <v>2.7964977215802366E-5</v>
      </c>
      <c r="X39" s="121">
        <f t="shared" si="17"/>
        <v>-1.8226983314466014</v>
      </c>
      <c r="Y39" s="121">
        <f t="shared" si="18"/>
        <v>-1.6918614118337589</v>
      </c>
      <c r="Z39" s="122">
        <f t="shared" si="19"/>
        <v>1.7118299533777408E-2</v>
      </c>
      <c r="AA39" s="9">
        <f t="shared" si="10"/>
        <v>1.1374853034747572</v>
      </c>
      <c r="AB39" s="22">
        <f t="shared" si="11"/>
        <v>1.3108114870738581</v>
      </c>
      <c r="AC39" s="10">
        <f t="shared" si="12"/>
        <v>4.469277573043831</v>
      </c>
      <c r="AD39" s="10"/>
      <c r="AE39" s="17">
        <f t="shared" si="13"/>
        <v>2.0330056619974748E-2</v>
      </c>
      <c r="AF39" s="10"/>
      <c r="AG39" s="10"/>
      <c r="AI39" s="30">
        <f t="shared" si="14"/>
        <v>0.78919077905889801</v>
      </c>
      <c r="AJ39" s="31">
        <f t="shared" si="20"/>
        <v>0.62282208575159037</v>
      </c>
      <c r="AK39" s="31">
        <f t="shared" si="15"/>
        <v>0.77098265595221838</v>
      </c>
      <c r="AL39" s="31">
        <f t="shared" si="21"/>
        <v>0.59441425577913676</v>
      </c>
      <c r="AM39" s="31">
        <f t="shared" si="22"/>
        <v>0.60845240289182956</v>
      </c>
      <c r="AN39" s="31">
        <f t="shared" si="23"/>
        <v>4.6169704444988948</v>
      </c>
      <c r="AO39" s="31">
        <f t="shared" si="24"/>
        <v>21.316416085376321</v>
      </c>
      <c r="AP39" s="31">
        <f t="shared" si="25"/>
        <v>4.3741280070327502</v>
      </c>
      <c r="AQ39" s="31">
        <f t="shared" si="26"/>
        <v>19.132995821908299</v>
      </c>
      <c r="AR39" s="31">
        <f t="shared" si="27"/>
        <v>20.195219728925061</v>
      </c>
      <c r="AS39" s="32">
        <f t="shared" si="28"/>
        <v>1.820812310667963E-2</v>
      </c>
      <c r="AT39" s="33">
        <f t="shared" si="29"/>
        <v>2.3071890333529532E-2</v>
      </c>
      <c r="AU39" s="34">
        <f t="shared" si="30"/>
        <v>-0.13083691961284249</v>
      </c>
      <c r="AV39" s="35">
        <f t="shared" si="31"/>
        <v>7.1781993408093242E-2</v>
      </c>
      <c r="AW39" s="36">
        <f t="shared" si="32"/>
        <v>3.3153574706800066E-4</v>
      </c>
      <c r="AX39" s="36">
        <f t="shared" si="33"/>
        <v>0.62282208575159037</v>
      </c>
      <c r="AY39" s="37">
        <f t="shared" si="34"/>
        <v>1.7118299533777408E-2</v>
      </c>
      <c r="AZ39" s="37">
        <f t="shared" si="35"/>
        <v>21.316416085376321</v>
      </c>
      <c r="BA39" s="38">
        <f t="shared" si="36"/>
        <v>7.1404404339920117E-5</v>
      </c>
      <c r="BB39" s="39">
        <f t="shared" si="37"/>
        <v>-6.3822887616020734E-4</v>
      </c>
      <c r="BC39" s="4"/>
      <c r="BD39" s="3"/>
    </row>
    <row r="40" spans="1:56" x14ac:dyDescent="0.25">
      <c r="A40" s="44"/>
      <c r="B40" s="132"/>
      <c r="C40" s="132"/>
      <c r="D40" s="77"/>
      <c r="E40" s="44"/>
      <c r="F40" s="44"/>
      <c r="G40" s="44"/>
      <c r="H40" s="44"/>
      <c r="I40" s="44"/>
      <c r="J40" s="44"/>
      <c r="L40" s="116">
        <v>0.5</v>
      </c>
      <c r="M40" s="117">
        <f t="shared" si="0"/>
        <v>3.1622776601683795</v>
      </c>
      <c r="N40" s="118">
        <f t="shared" si="1"/>
        <v>3.1622776601683798E-2</v>
      </c>
      <c r="O40" s="119">
        <f t="shared" si="2"/>
        <v>0.5471372670955772</v>
      </c>
      <c r="P40" s="119">
        <f t="shared" si="3"/>
        <v>0.53474279970781358</v>
      </c>
      <c r="Q40" s="119">
        <f t="shared" si="4"/>
        <v>0.69427453419115448</v>
      </c>
      <c r="R40" s="118">
        <f t="shared" si="5"/>
        <v>0.78162466727939606</v>
      </c>
      <c r="S40" s="118">
        <f t="shared" si="6"/>
        <v>0.76391828529687655</v>
      </c>
      <c r="T40" s="120">
        <f t="shared" si="7"/>
        <v>3.1351596291089132E-4</v>
      </c>
      <c r="U40" s="121">
        <f t="shared" si="8"/>
        <v>1.3438340558744008E-2</v>
      </c>
      <c r="V40" s="121">
        <f t="shared" si="9"/>
        <v>1.8219327422175746E-2</v>
      </c>
      <c r="W40" s="121">
        <f t="shared" si="16"/>
        <v>2.2857835388306855E-5</v>
      </c>
      <c r="X40" s="121">
        <f t="shared" si="17"/>
        <v>-1.8716543570765287</v>
      </c>
      <c r="Y40" s="121">
        <f t="shared" si="18"/>
        <v>-1.7394676593185159</v>
      </c>
      <c r="Z40" s="122">
        <f t="shared" si="19"/>
        <v>1.7473323064168236E-2</v>
      </c>
      <c r="AA40" s="9">
        <f t="shared" si="10"/>
        <v>1.1071050485235276</v>
      </c>
      <c r="AB40" s="22">
        <f t="shared" si="11"/>
        <v>1.3228453444664432</v>
      </c>
      <c r="AC40" s="10">
        <f t="shared" si="12"/>
        <v>4.2406617220555844</v>
      </c>
      <c r="AD40" s="10"/>
      <c r="AE40" s="17">
        <f t="shared" si="13"/>
        <v>1.8219327422175746E-2</v>
      </c>
      <c r="AF40" s="10"/>
      <c r="AG40" s="10"/>
      <c r="AI40" s="30">
        <f t="shared" si="14"/>
        <v>0.78162466727939606</v>
      </c>
      <c r="AJ40" s="31">
        <f t="shared" si="20"/>
        <v>0.61093712049962656</v>
      </c>
      <c r="AK40" s="31">
        <f t="shared" si="15"/>
        <v>0.76391828529687655</v>
      </c>
      <c r="AL40" s="31">
        <f t="shared" si="21"/>
        <v>0.58357114661092013</v>
      </c>
      <c r="AM40" s="31">
        <f t="shared" si="22"/>
        <v>0.59709737557381792</v>
      </c>
      <c r="AN40" s="31">
        <f t="shared" si="23"/>
        <v>4.5680144188689678</v>
      </c>
      <c r="AO40" s="31">
        <f t="shared" si="24"/>
        <v>20.866755730994793</v>
      </c>
      <c r="AP40" s="31">
        <f t="shared" si="25"/>
        <v>4.3265217595479939</v>
      </c>
      <c r="AQ40" s="31">
        <f t="shared" si="26"/>
        <v>18.71879053584227</v>
      </c>
      <c r="AR40" s="31">
        <f t="shared" si="27"/>
        <v>19.763613781165574</v>
      </c>
      <c r="AS40" s="32">
        <f t="shared" si="28"/>
        <v>1.7706381982519503E-2</v>
      </c>
      <c r="AT40" s="33">
        <f t="shared" si="29"/>
        <v>2.2653304998868799E-2</v>
      </c>
      <c r="AU40" s="34">
        <f t="shared" si="30"/>
        <v>-0.13218669775801284</v>
      </c>
      <c r="AV40" s="35">
        <f t="shared" si="31"/>
        <v>7.0625592411456106E-2</v>
      </c>
      <c r="AW40" s="36">
        <f t="shared" si="32"/>
        <v>3.1351596291089132E-4</v>
      </c>
      <c r="AX40" s="36">
        <f t="shared" si="33"/>
        <v>0.61093712049962656</v>
      </c>
      <c r="AY40" s="37">
        <f t="shared" si="34"/>
        <v>1.7473323064168236E-2</v>
      </c>
      <c r="AZ40" s="37">
        <f t="shared" si="35"/>
        <v>20.866755730994793</v>
      </c>
      <c r="BA40" s="38">
        <f t="shared" si="36"/>
        <v>6.9436792088311774E-5</v>
      </c>
      <c r="BB40" s="39">
        <f t="shared" si="37"/>
        <v>-6.4481315979518462E-4</v>
      </c>
      <c r="BC40" s="4"/>
      <c r="BD40" s="3"/>
    </row>
    <row r="41" spans="1:56" x14ac:dyDescent="0.25">
      <c r="A41" s="44"/>
      <c r="B41" s="44"/>
      <c r="C41" s="44"/>
      <c r="D41" s="45"/>
      <c r="E41" s="44"/>
      <c r="F41" s="44"/>
      <c r="G41" s="44"/>
      <c r="H41" s="44"/>
      <c r="I41" s="44"/>
      <c r="J41" s="44"/>
      <c r="L41" s="116">
        <v>0.52</v>
      </c>
      <c r="M41" s="117">
        <f t="shared" si="0"/>
        <v>3.3113112148259116</v>
      </c>
      <c r="N41" s="118">
        <f t="shared" si="1"/>
        <v>3.3113112148259113E-2</v>
      </c>
      <c r="O41" s="119">
        <f t="shared" si="2"/>
        <v>0.5417995241803597</v>
      </c>
      <c r="P41" s="119">
        <f t="shared" si="3"/>
        <v>0.52978337321511804</v>
      </c>
      <c r="Q41" s="119">
        <f t="shared" si="4"/>
        <v>0.6835990483607195</v>
      </c>
      <c r="R41" s="118">
        <f t="shared" si="5"/>
        <v>0.77399932025765672</v>
      </c>
      <c r="S41" s="118">
        <f t="shared" si="6"/>
        <v>0.75683339030731156</v>
      </c>
      <c r="T41" s="120">
        <f t="shared" si="7"/>
        <v>2.9466915106015701E-4</v>
      </c>
      <c r="U41" s="121">
        <f t="shared" si="8"/>
        <v>1.198493581832895E-2</v>
      </c>
      <c r="V41" s="121">
        <f t="shared" si="9"/>
        <v>1.6310270886499827E-2</v>
      </c>
      <c r="W41" s="121">
        <f t="shared" si="16"/>
        <v>1.8708523451948763E-5</v>
      </c>
      <c r="X41" s="121">
        <f t="shared" si="17"/>
        <v>-1.9213642873558352</v>
      </c>
      <c r="Y41" s="121">
        <f t="shared" si="18"/>
        <v>-1.7875388259900644</v>
      </c>
      <c r="Z41" s="122">
        <f t="shared" si="19"/>
        <v>1.7909254109761408E-2</v>
      </c>
      <c r="AA41" s="9">
        <f t="shared" si="10"/>
        <v>1.0775361973663369</v>
      </c>
      <c r="AB41" s="22">
        <f t="shared" si="11"/>
        <v>1.3343710137183711</v>
      </c>
      <c r="AC41" s="10">
        <f t="shared" si="12"/>
        <v>4.0217002869747489</v>
      </c>
      <c r="AD41" s="10"/>
      <c r="AE41" s="17">
        <f t="shared" si="13"/>
        <v>1.6310270886499827E-2</v>
      </c>
      <c r="AF41" s="10"/>
      <c r="AG41" s="10"/>
      <c r="AI41" s="30">
        <f t="shared" si="14"/>
        <v>0.77399932025765672</v>
      </c>
      <c r="AJ41" s="31">
        <f t="shared" si="20"/>
        <v>0.59907494775931469</v>
      </c>
      <c r="AK41" s="31">
        <f t="shared" si="15"/>
        <v>0.75683339030731156</v>
      </c>
      <c r="AL41" s="31">
        <f t="shared" si="21"/>
        <v>0.57279678068405937</v>
      </c>
      <c r="AM41" s="31">
        <f t="shared" si="22"/>
        <v>0.58578852964615691</v>
      </c>
      <c r="AN41" s="31">
        <f t="shared" si="23"/>
        <v>4.5183044885896617</v>
      </c>
      <c r="AO41" s="31">
        <f t="shared" si="24"/>
        <v>20.415075451609486</v>
      </c>
      <c r="AP41" s="31">
        <f t="shared" si="25"/>
        <v>4.2784505928764451</v>
      </c>
      <c r="AQ41" s="31">
        <f t="shared" si="26"/>
        <v>18.305139475684804</v>
      </c>
      <c r="AR41" s="31">
        <f t="shared" si="27"/>
        <v>19.331342518002742</v>
      </c>
      <c r="AS41" s="32">
        <f t="shared" si="28"/>
        <v>1.716592995034516E-2</v>
      </c>
      <c r="AT41" s="33">
        <f t="shared" si="29"/>
        <v>2.2178223547574684E-2</v>
      </c>
      <c r="AU41" s="34">
        <f t="shared" si="30"/>
        <v>-0.13382546136577078</v>
      </c>
      <c r="AV41" s="35">
        <f t="shared" si="31"/>
        <v>6.9651269281131592E-2</v>
      </c>
      <c r="AW41" s="36">
        <f t="shared" si="32"/>
        <v>2.9466915106015701E-4</v>
      </c>
      <c r="AX41" s="36">
        <f t="shared" si="33"/>
        <v>0.59907494775931469</v>
      </c>
      <c r="AY41" s="37">
        <f t="shared" si="34"/>
        <v>1.7909254109761408E-2</v>
      </c>
      <c r="AZ41" s="37">
        <f t="shared" si="35"/>
        <v>20.415075451609486</v>
      </c>
      <c r="BA41" s="38">
        <f t="shared" si="36"/>
        <v>6.7317372354294743E-5</v>
      </c>
      <c r="BB41" s="39">
        <f t="shared" si="37"/>
        <v>-6.5280712861351604E-4</v>
      </c>
      <c r="BC41" s="4"/>
      <c r="BD41" s="3"/>
    </row>
    <row r="42" spans="1:56" x14ac:dyDescent="0.25">
      <c r="A42" s="44"/>
      <c r="B42" s="44"/>
      <c r="C42" s="44"/>
      <c r="D42" s="78"/>
      <c r="E42" s="44"/>
      <c r="F42" s="44"/>
      <c r="G42" s="44"/>
      <c r="H42" s="44"/>
      <c r="I42" s="44"/>
      <c r="J42" s="44"/>
      <c r="L42" s="116">
        <v>0.54</v>
      </c>
      <c r="M42" s="117">
        <f t="shared" si="0"/>
        <v>3.4673685045253171</v>
      </c>
      <c r="N42" s="118">
        <f t="shared" si="1"/>
        <v>3.4673685045253172E-2</v>
      </c>
      <c r="O42" s="119">
        <f t="shared" si="2"/>
        <v>0.53642751651742482</v>
      </c>
      <c r="P42" s="119">
        <f t="shared" si="3"/>
        <v>0.52481351771751483</v>
      </c>
      <c r="Q42" s="119">
        <f t="shared" si="4"/>
        <v>0.67285503303484984</v>
      </c>
      <c r="R42" s="118">
        <f t="shared" si="5"/>
        <v>0.76632502359632126</v>
      </c>
      <c r="S42" s="118">
        <f t="shared" si="6"/>
        <v>0.74973359673930695</v>
      </c>
      <c r="T42" s="120">
        <f t="shared" si="7"/>
        <v>2.7527544515165584E-4</v>
      </c>
      <c r="U42" s="121">
        <f t="shared" si="8"/>
        <v>1.0670710947947928E-2</v>
      </c>
      <c r="V42" s="121">
        <f t="shared" si="9"/>
        <v>1.4585987811278837E-2</v>
      </c>
      <c r="W42" s="121">
        <f t="shared" si="16"/>
        <v>1.5329392916534322E-5</v>
      </c>
      <c r="X42" s="121">
        <f t="shared" si="17"/>
        <v>-1.9718066442601867</v>
      </c>
      <c r="Y42" s="121">
        <f t="shared" si="18"/>
        <v>-1.8360641536892797</v>
      </c>
      <c r="Z42" s="122">
        <f t="shared" si="19"/>
        <v>1.8426023746392788E-2</v>
      </c>
      <c r="AA42" s="9">
        <f t="shared" si="10"/>
        <v>1.0487570788184604</v>
      </c>
      <c r="AB42" s="22">
        <f t="shared" si="11"/>
        <v>1.3454011219164643</v>
      </c>
      <c r="AC42" s="10">
        <f t="shared" si="12"/>
        <v>3.8121533819438409</v>
      </c>
      <c r="AD42" s="10"/>
      <c r="AE42" s="17">
        <f t="shared" si="13"/>
        <v>1.4585987811278837E-2</v>
      </c>
      <c r="AF42" s="10"/>
      <c r="AG42" s="10"/>
      <c r="AI42" s="30">
        <f t="shared" si="14"/>
        <v>0.76632502359632126</v>
      </c>
      <c r="AJ42" s="31">
        <f t="shared" si="20"/>
        <v>0.58725404178990237</v>
      </c>
      <c r="AK42" s="31">
        <f t="shared" si="15"/>
        <v>0.74973359673930695</v>
      </c>
      <c r="AL42" s="31">
        <f t="shared" si="21"/>
        <v>0.56210046607965769</v>
      </c>
      <c r="AM42" s="31">
        <f t="shared" si="22"/>
        <v>0.57453961621220417</v>
      </c>
      <c r="AN42" s="31">
        <f t="shared" si="23"/>
        <v>4.46786213168531</v>
      </c>
      <c r="AO42" s="31">
        <f t="shared" si="24"/>
        <v>19.961792027747602</v>
      </c>
      <c r="AP42" s="31">
        <f t="shared" si="25"/>
        <v>4.2299252651772301</v>
      </c>
      <c r="AQ42" s="31">
        <f t="shared" si="26"/>
        <v>17.892267748984661</v>
      </c>
      <c r="AR42" s="31">
        <f t="shared" si="27"/>
        <v>18.89872291214429</v>
      </c>
      <c r="AS42" s="32">
        <f t="shared" si="28"/>
        <v>1.6591426857014313E-2</v>
      </c>
      <c r="AT42" s="33">
        <f t="shared" si="29"/>
        <v>2.1650639540846072E-2</v>
      </c>
      <c r="AU42" s="34">
        <f t="shared" si="30"/>
        <v>-0.13574249057090704</v>
      </c>
      <c r="AV42" s="35">
        <f t="shared" si="31"/>
        <v>6.8841684333525013E-2</v>
      </c>
      <c r="AW42" s="36">
        <f t="shared" si="32"/>
        <v>2.7527544515165584E-4</v>
      </c>
      <c r="AX42" s="36">
        <f t="shared" si="33"/>
        <v>0.58725404178990237</v>
      </c>
      <c r="AY42" s="37">
        <f t="shared" si="34"/>
        <v>1.8426023746392788E-2</v>
      </c>
      <c r="AZ42" s="37">
        <f t="shared" si="35"/>
        <v>19.961792027747602</v>
      </c>
      <c r="BA42" s="38">
        <f t="shared" si="36"/>
        <v>6.5064419047114959E-5</v>
      </c>
      <c r="BB42" s="39">
        <f t="shared" si="37"/>
        <v>-6.621584905897904E-4</v>
      </c>
      <c r="BC42" s="21"/>
      <c r="BD42" s="3"/>
    </row>
    <row r="43" spans="1:56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L43" s="116">
        <v>0.56000000000000005</v>
      </c>
      <c r="M43" s="117">
        <f t="shared" si="0"/>
        <v>3.630780547701014</v>
      </c>
      <c r="N43" s="118">
        <f t="shared" si="1"/>
        <v>3.6307805477010138E-2</v>
      </c>
      <c r="O43" s="119">
        <f t="shared" si="2"/>
        <v>0.5310284004317547</v>
      </c>
      <c r="P43" s="119">
        <f t="shared" si="3"/>
        <v>0.51983708985633625</v>
      </c>
      <c r="Q43" s="119">
        <f t="shared" si="4"/>
        <v>0.66205680086350949</v>
      </c>
      <c r="R43" s="118">
        <f t="shared" si="5"/>
        <v>0.75861200061679246</v>
      </c>
      <c r="S43" s="118">
        <f t="shared" si="6"/>
        <v>0.74262441408048041</v>
      </c>
      <c r="T43" s="120">
        <f t="shared" si="7"/>
        <v>2.5560292325606628E-4</v>
      </c>
      <c r="U43" s="121">
        <f t="shared" si="8"/>
        <v>9.4850740831157448E-3</v>
      </c>
      <c r="V43" s="121">
        <f t="shared" si="9"/>
        <v>1.3030677331393787E-2</v>
      </c>
      <c r="W43" s="121">
        <f t="shared" si="16"/>
        <v>1.2571302394199801E-5</v>
      </c>
      <c r="X43" s="121">
        <f t="shared" si="17"/>
        <v>-2.0229592727075567</v>
      </c>
      <c r="Y43" s="121">
        <f t="shared" si="18"/>
        <v>-1.8850330091806315</v>
      </c>
      <c r="Z43" s="122">
        <f t="shared" si="19"/>
        <v>1.9023654170498807E-2</v>
      </c>
      <c r="AA43" s="9">
        <f t="shared" si="10"/>
        <v>1.0207466004948447</v>
      </c>
      <c r="AB43" s="22">
        <f t="shared" si="11"/>
        <v>1.3559487547877649</v>
      </c>
      <c r="AC43" s="10">
        <f t="shared" si="12"/>
        <v>3.6117724079869968</v>
      </c>
      <c r="AD43" s="10"/>
      <c r="AE43" s="17">
        <f t="shared" si="13"/>
        <v>1.3030677331393787E-2</v>
      </c>
      <c r="AF43" s="10"/>
      <c r="AG43" s="10"/>
      <c r="AI43" s="30">
        <f t="shared" si="14"/>
        <v>0.75861200061679246</v>
      </c>
      <c r="AJ43" s="31">
        <f t="shared" si="20"/>
        <v>0.57549216747981236</v>
      </c>
      <c r="AK43" s="31">
        <f t="shared" si="15"/>
        <v>0.74262441408048041</v>
      </c>
      <c r="AL43" s="31">
        <f t="shared" si="21"/>
        <v>0.55149102038837683</v>
      </c>
      <c r="AM43" s="31">
        <f t="shared" si="22"/>
        <v>0.5633637924724666</v>
      </c>
      <c r="AN43" s="31">
        <f t="shared" si="23"/>
        <v>4.4167095032379393</v>
      </c>
      <c r="AO43" s="31">
        <f t="shared" si="24"/>
        <v>19.507322835992326</v>
      </c>
      <c r="AP43" s="31">
        <f t="shared" si="25"/>
        <v>4.1809564096858782</v>
      </c>
      <c r="AQ43" s="31">
        <f t="shared" si="26"/>
        <v>17.48039649969343</v>
      </c>
      <c r="AR43" s="31">
        <f t="shared" si="27"/>
        <v>18.466069907283192</v>
      </c>
      <c r="AS43" s="32">
        <f t="shared" si="28"/>
        <v>1.5987586536312048E-2</v>
      </c>
      <c r="AT43" s="33">
        <f t="shared" si="29"/>
        <v>2.1074787273749004E-2</v>
      </c>
      <c r="AU43" s="34">
        <f t="shared" si="30"/>
        <v>-0.13792626352692516</v>
      </c>
      <c r="AV43" s="35">
        <f t="shared" si="31"/>
        <v>6.8180445047874211E-2</v>
      </c>
      <c r="AW43" s="36">
        <f t="shared" si="32"/>
        <v>2.5560292325606628E-4</v>
      </c>
      <c r="AX43" s="36">
        <f t="shared" si="33"/>
        <v>0.57549216747981236</v>
      </c>
      <c r="AY43" s="37">
        <f t="shared" si="34"/>
        <v>1.9023654170498807E-2</v>
      </c>
      <c r="AZ43" s="37">
        <f t="shared" si="35"/>
        <v>19.507322835992326</v>
      </c>
      <c r="BA43" s="38">
        <f t="shared" si="36"/>
        <v>6.2696417789459018E-5</v>
      </c>
      <c r="BB43" s="39">
        <f t="shared" si="37"/>
        <v>-6.7281104159475687E-4</v>
      </c>
      <c r="BC43" s="21"/>
      <c r="BD43" s="3"/>
    </row>
    <row r="44" spans="1:56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L44" s="116">
        <v>0.57999999999999996</v>
      </c>
      <c r="M44" s="117">
        <f t="shared" si="0"/>
        <v>3.8018939632056119</v>
      </c>
      <c r="N44" s="118">
        <f t="shared" si="1"/>
        <v>3.8018939632056117E-2</v>
      </c>
      <c r="O44" s="119">
        <f t="shared" si="2"/>
        <v>0.52560924568902512</v>
      </c>
      <c r="P44" s="119">
        <f t="shared" si="3"/>
        <v>0.51485785802301431</v>
      </c>
      <c r="Q44" s="119">
        <f t="shared" si="4"/>
        <v>0.65121849137805032</v>
      </c>
      <c r="R44" s="118">
        <f t="shared" si="5"/>
        <v>0.75087035098432164</v>
      </c>
      <c r="S44" s="118">
        <f t="shared" si="6"/>
        <v>0.73551122574716332</v>
      </c>
      <c r="T44" s="120">
        <f t="shared" si="7"/>
        <v>2.3590272805071368E-4</v>
      </c>
      <c r="U44" s="121">
        <f t="shared" si="8"/>
        <v>8.4178373579124662E-3</v>
      </c>
      <c r="V44" s="121">
        <f t="shared" si="9"/>
        <v>1.1629608919710996E-2</v>
      </c>
      <c r="W44" s="121">
        <f t="shared" si="16"/>
        <v>1.0315476565177768E-5</v>
      </c>
      <c r="X44" s="121">
        <f t="shared" si="17"/>
        <v>-2.0747994695648919</v>
      </c>
      <c r="Y44" s="121">
        <f t="shared" si="18"/>
        <v>-1.9344348894733761</v>
      </c>
      <c r="Z44" s="122">
        <f t="shared" si="19"/>
        <v>1.9702215344267571E-2</v>
      </c>
      <c r="AA44" s="9">
        <f t="shared" si="10"/>
        <v>0.99348423335137226</v>
      </c>
      <c r="AB44" s="22">
        <f t="shared" si="11"/>
        <v>1.3660273705035835</v>
      </c>
      <c r="AC44" s="10">
        <f t="shared" si="12"/>
        <v>3.4203016905364878</v>
      </c>
      <c r="AD44" s="10"/>
      <c r="AE44" s="17">
        <f t="shared" si="13"/>
        <v>1.1629608919710996E-2</v>
      </c>
      <c r="AF44" s="10"/>
      <c r="AG44" s="10"/>
      <c r="AI44" s="30">
        <f t="shared" si="14"/>
        <v>0.75087035098432164</v>
      </c>
      <c r="AJ44" s="31">
        <f t="shared" si="20"/>
        <v>0.56380628398731836</v>
      </c>
      <c r="AK44" s="31">
        <f t="shared" si="15"/>
        <v>0.73551122574716332</v>
      </c>
      <c r="AL44" s="31">
        <f t="shared" si="21"/>
        <v>0.54097676320009469</v>
      </c>
      <c r="AM44" s="31">
        <f t="shared" si="22"/>
        <v>0.55227357222968121</v>
      </c>
      <c r="AN44" s="31">
        <f t="shared" si="23"/>
        <v>4.364869306380605</v>
      </c>
      <c r="AO44" s="31">
        <f t="shared" si="24"/>
        <v>19.052084061783503</v>
      </c>
      <c r="AP44" s="31">
        <f t="shared" si="25"/>
        <v>4.1315545293931333</v>
      </c>
      <c r="AQ44" s="31">
        <f t="shared" si="26"/>
        <v>17.069742829348915</v>
      </c>
      <c r="AR44" s="31">
        <f t="shared" si="27"/>
        <v>18.033695552985854</v>
      </c>
      <c r="AS44" s="32">
        <f t="shared" si="28"/>
        <v>1.5359125237158322E-2</v>
      </c>
      <c r="AT44" s="33">
        <f t="shared" si="29"/>
        <v>2.0455096165435123E-2</v>
      </c>
      <c r="AU44" s="34">
        <f t="shared" si="30"/>
        <v>-0.14036458009151587</v>
      </c>
      <c r="AV44" s="35">
        <f t="shared" si="31"/>
        <v>6.7652118747144205E-2</v>
      </c>
      <c r="AW44" s="36">
        <f t="shared" si="32"/>
        <v>2.3590272805071368E-4</v>
      </c>
      <c r="AX44" s="36">
        <f t="shared" si="33"/>
        <v>0.56380628398731836</v>
      </c>
      <c r="AY44" s="37">
        <f t="shared" si="34"/>
        <v>1.9702215344267571E-2</v>
      </c>
      <c r="AZ44" s="37">
        <f t="shared" si="35"/>
        <v>19.052084061783503</v>
      </c>
      <c r="BA44" s="38">
        <f t="shared" si="36"/>
        <v>6.0231863675130674E-5</v>
      </c>
      <c r="BB44" s="39">
        <f t="shared" si="37"/>
        <v>-6.847052687391018E-4</v>
      </c>
      <c r="BC44" s="7"/>
      <c r="BD44" s="3"/>
    </row>
    <row r="45" spans="1:56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L45" s="116">
        <v>0.6</v>
      </c>
      <c r="M45" s="117">
        <f t="shared" si="0"/>
        <v>3.9810717055349727</v>
      </c>
      <c r="N45" s="118">
        <f t="shared" si="1"/>
        <v>3.9810717055349727E-2</v>
      </c>
      <c r="O45" s="119">
        <f t="shared" si="2"/>
        <v>0.52017699557696684</v>
      </c>
      <c r="P45" s="119">
        <f t="shared" si="3"/>
        <v>0.50987949617422557</v>
      </c>
      <c r="Q45" s="119">
        <f t="shared" si="4"/>
        <v>0.64035399115393365</v>
      </c>
      <c r="R45" s="118">
        <f t="shared" si="5"/>
        <v>0.7431099936813812</v>
      </c>
      <c r="S45" s="118">
        <f t="shared" si="6"/>
        <v>0.72839928024889367</v>
      </c>
      <c r="T45" s="120">
        <f t="shared" si="7"/>
        <v>2.1640508969276911E-4</v>
      </c>
      <c r="U45" s="121">
        <f t="shared" si="8"/>
        <v>7.459262479281273E-3</v>
      </c>
      <c r="V45" s="121">
        <f t="shared" si="9"/>
        <v>1.0369088314363872E-2</v>
      </c>
      <c r="W45" s="121">
        <f t="shared" si="16"/>
        <v>8.4670863905141445E-6</v>
      </c>
      <c r="X45" s="121">
        <f t="shared" si="17"/>
        <v>-2.1273041104646642</v>
      </c>
      <c r="Y45" s="121">
        <f t="shared" si="18"/>
        <v>-1.9842594265855675</v>
      </c>
      <c r="Z45" s="122">
        <f t="shared" si="19"/>
        <v>2.046178158607069E-2</v>
      </c>
      <c r="AA45" s="9">
        <f t="shared" si="10"/>
        <v>0.96694999663900205</v>
      </c>
      <c r="AB45" s="22">
        <f t="shared" si="11"/>
        <v>1.3756507189727032</v>
      </c>
      <c r="AC45" s="10">
        <f t="shared" si="12"/>
        <v>3.2374800126778287</v>
      </c>
      <c r="AD45" s="10"/>
      <c r="AE45" s="17">
        <f t="shared" si="13"/>
        <v>1.0369088314363872E-2</v>
      </c>
      <c r="AF45" s="10"/>
      <c r="AG45" s="10"/>
      <c r="AI45" s="30">
        <f t="shared" si="14"/>
        <v>0.7431099936813812</v>
      </c>
      <c r="AJ45" s="31">
        <f t="shared" si="20"/>
        <v>0.55221246270914237</v>
      </c>
      <c r="AK45" s="31">
        <f t="shared" si="15"/>
        <v>0.72839928024889367</v>
      </c>
      <c r="AL45" s="31">
        <f t="shared" si="21"/>
        <v>0.53056551146710629</v>
      </c>
      <c r="AM45" s="31">
        <f t="shared" si="22"/>
        <v>0.54128078454327799</v>
      </c>
      <c r="AN45" s="31">
        <f t="shared" si="23"/>
        <v>4.3123646654808319</v>
      </c>
      <c r="AO45" s="31">
        <f t="shared" si="24"/>
        <v>18.596489008087605</v>
      </c>
      <c r="AP45" s="31">
        <f t="shared" si="25"/>
        <v>4.081729992280942</v>
      </c>
      <c r="AQ45" s="31">
        <f t="shared" si="26"/>
        <v>16.660519729885777</v>
      </c>
      <c r="AR45" s="31">
        <f t="shared" si="27"/>
        <v>17.601908192745682</v>
      </c>
      <c r="AS45" s="32">
        <f t="shared" si="28"/>
        <v>1.4710713432487532E-2</v>
      </c>
      <c r="AT45" s="33">
        <f t="shared" si="29"/>
        <v>1.9796145331877957E-2</v>
      </c>
      <c r="AU45" s="34">
        <f t="shared" si="30"/>
        <v>-0.14304468387909663</v>
      </c>
      <c r="AV45" s="35">
        <f t="shared" si="31"/>
        <v>6.7242235454455818E-2</v>
      </c>
      <c r="AW45" s="36">
        <f t="shared" si="32"/>
        <v>2.1640508969276911E-4</v>
      </c>
      <c r="AX45" s="36">
        <f t="shared" si="33"/>
        <v>0.55221246270914237</v>
      </c>
      <c r="AY45" s="37">
        <f t="shared" si="34"/>
        <v>2.046178158607069E-2</v>
      </c>
      <c r="AZ45" s="37">
        <f t="shared" si="35"/>
        <v>18.596489008087605</v>
      </c>
      <c r="BA45" s="38">
        <f t="shared" si="36"/>
        <v>5.7689072284264833E-5</v>
      </c>
      <c r="BB45" s="39">
        <f t="shared" si="37"/>
        <v>-6.9777894575169086E-4</v>
      </c>
      <c r="BC45" s="6"/>
      <c r="BD45" s="3"/>
    </row>
    <row r="46" spans="1:56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L46" s="116">
        <v>0.62</v>
      </c>
      <c r="M46" s="117">
        <f t="shared" si="0"/>
        <v>4.1686938347033546</v>
      </c>
      <c r="N46" s="118">
        <f t="shared" si="1"/>
        <v>4.1686938347033548E-2</v>
      </c>
      <c r="O46" s="119">
        <f t="shared" si="2"/>
        <v>0.51473843041068823</v>
      </c>
      <c r="P46" s="119">
        <f t="shared" si="3"/>
        <v>0.50490557831049232</v>
      </c>
      <c r="Q46" s="119">
        <f t="shared" si="4"/>
        <v>0.62947686082137644</v>
      </c>
      <c r="R46" s="118">
        <f t="shared" si="5"/>
        <v>0.73534061487241176</v>
      </c>
      <c r="S46" s="118">
        <f t="shared" si="6"/>
        <v>0.72129368330070331</v>
      </c>
      <c r="T46" s="120">
        <f t="shared" si="7"/>
        <v>1.9731628658025942E-4</v>
      </c>
      <c r="U46" s="121">
        <f t="shared" si="8"/>
        <v>6.6000956120076731E-3</v>
      </c>
      <c r="V46" s="121">
        <f t="shared" si="9"/>
        <v>9.2364186220686446E-3</v>
      </c>
      <c r="W46" s="121">
        <f t="shared" si="16"/>
        <v>6.9501990133769412E-6</v>
      </c>
      <c r="X46" s="121">
        <f t="shared" si="17"/>
        <v>-2.1804497730238026</v>
      </c>
      <c r="Y46" s="121">
        <f t="shared" si="18"/>
        <v>-2.0344963917862198</v>
      </c>
      <c r="Z46" s="122">
        <f t="shared" si="19"/>
        <v>2.1302389494683199E-2</v>
      </c>
      <c r="AA46" s="9">
        <f t="shared" si="10"/>
        <v>0.94112444325976652</v>
      </c>
      <c r="AB46" s="22">
        <f t="shared" si="11"/>
        <v>1.3848327666356715</v>
      </c>
      <c r="AC46" s="10">
        <f t="shared" si="12"/>
        <v>3.0630420438867438</v>
      </c>
      <c r="AD46" s="10"/>
      <c r="AE46" s="17">
        <f t="shared" si="13"/>
        <v>9.2364186220686446E-3</v>
      </c>
      <c r="AF46" s="10"/>
      <c r="AG46" s="10"/>
      <c r="AI46" s="30">
        <f t="shared" si="14"/>
        <v>0.73534061487241176</v>
      </c>
      <c r="AJ46" s="31">
        <f t="shared" si="20"/>
        <v>0.5407258198809366</v>
      </c>
      <c r="AK46" s="31">
        <f t="shared" si="15"/>
        <v>0.72129368330070331</v>
      </c>
      <c r="AL46" s="31">
        <f t="shared" si="21"/>
        <v>0.52026457756949529</v>
      </c>
      <c r="AM46" s="31">
        <f t="shared" si="22"/>
        <v>0.53039654058192576</v>
      </c>
      <c r="AN46" s="31">
        <f t="shared" si="23"/>
        <v>4.2592190029216939</v>
      </c>
      <c r="AO46" s="31">
        <f t="shared" si="24"/>
        <v>18.140946514849269</v>
      </c>
      <c r="AP46" s="31">
        <f t="shared" si="25"/>
        <v>4.0314930270802893</v>
      </c>
      <c r="AQ46" s="31">
        <f t="shared" si="26"/>
        <v>16.252936027396995</v>
      </c>
      <c r="AR46" s="31">
        <f t="shared" si="27"/>
        <v>17.17101171108667</v>
      </c>
      <c r="AS46" s="32">
        <f t="shared" si="28"/>
        <v>1.4046931571708443E-2</v>
      </c>
      <c r="AT46" s="33">
        <f t="shared" si="29"/>
        <v>1.9102618959984569E-2</v>
      </c>
      <c r="AU46" s="34">
        <f t="shared" si="30"/>
        <v>-0.14595338123758284</v>
      </c>
      <c r="AV46" s="35">
        <f t="shared" si="31"/>
        <v>6.6937281951318567E-2</v>
      </c>
      <c r="AW46" s="36">
        <f t="shared" si="32"/>
        <v>1.9731628658025942E-4</v>
      </c>
      <c r="AX46" s="36">
        <f t="shared" si="33"/>
        <v>0.5407258198809366</v>
      </c>
      <c r="AY46" s="37">
        <f t="shared" si="34"/>
        <v>2.1302389494683199E-2</v>
      </c>
      <c r="AZ46" s="37">
        <f t="shared" si="35"/>
        <v>18.140946514849269</v>
      </c>
      <c r="BA46" s="38">
        <f t="shared" si="36"/>
        <v>5.508600616356252E-5</v>
      </c>
      <c r="BB46" s="39">
        <f t="shared" si="37"/>
        <v>-7.1196771335406265E-4</v>
      </c>
      <c r="BC46" s="7"/>
      <c r="BD46" s="3"/>
    </row>
    <row r="47" spans="1:56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L47" s="116">
        <v>0.64</v>
      </c>
      <c r="M47" s="117">
        <f t="shared" si="0"/>
        <v>4.3651583224016601</v>
      </c>
      <c r="N47" s="118">
        <f t="shared" si="1"/>
        <v>4.3651583224016605E-2</v>
      </c>
      <c r="O47" s="119">
        <f t="shared" si="2"/>
        <v>0.50930013474505798</v>
      </c>
      <c r="P47" s="119">
        <f t="shared" si="3"/>
        <v>0.49993957360140823</v>
      </c>
      <c r="Q47" s="119">
        <f t="shared" si="4"/>
        <v>0.61860026949011604</v>
      </c>
      <c r="R47" s="118">
        <f t="shared" si="5"/>
        <v>0.72757162106436857</v>
      </c>
      <c r="S47" s="118">
        <f t="shared" si="6"/>
        <v>0.71419939085915463</v>
      </c>
      <c r="T47" s="120">
        <f t="shared" si="7"/>
        <v>1.7881654066123609E-4</v>
      </c>
      <c r="U47" s="121">
        <f t="shared" si="8"/>
        <v>5.8315921781921763E-3</v>
      </c>
      <c r="V47" s="121">
        <f t="shared" si="9"/>
        <v>8.2198577271914951E-3</v>
      </c>
      <c r="W47" s="121">
        <f t="shared" si="16"/>
        <v>5.7038123325370178E-6</v>
      </c>
      <c r="X47" s="121">
        <f t="shared" si="17"/>
        <v>-2.2342128552239799</v>
      </c>
      <c r="Y47" s="121">
        <f t="shared" si="18"/>
        <v>-2.0851356993492907</v>
      </c>
      <c r="Z47" s="122">
        <f t="shared" si="19"/>
        <v>2.2223998403686406E-2</v>
      </c>
      <c r="AA47" s="9">
        <f t="shared" si="10"/>
        <v>0.9159886455138756</v>
      </c>
      <c r="AB47" s="22">
        <f t="shared" si="11"/>
        <v>1.393587626725356</v>
      </c>
      <c r="AC47" s="10">
        <f t="shared" si="12"/>
        <v>2.896719664919587</v>
      </c>
      <c r="AD47" s="10"/>
      <c r="AE47" s="17">
        <f t="shared" si="13"/>
        <v>8.2198577271914951E-3</v>
      </c>
      <c r="AF47" s="10"/>
      <c r="AG47" s="10"/>
      <c r="AI47" s="30">
        <f t="shared" si="14"/>
        <v>0.72757162106436857</v>
      </c>
      <c r="AJ47" s="31">
        <f t="shared" si="20"/>
        <v>0.52936046377823309</v>
      </c>
      <c r="AK47" s="31">
        <f t="shared" si="15"/>
        <v>0.71419939085915463</v>
      </c>
      <c r="AL47" s="31">
        <f t="shared" si="21"/>
        <v>0.51008076990358753</v>
      </c>
      <c r="AM47" s="31">
        <f t="shared" si="22"/>
        <v>0.51963120857057965</v>
      </c>
      <c r="AN47" s="31">
        <f t="shared" si="23"/>
        <v>4.2054559207215165</v>
      </c>
      <c r="AO47" s="31">
        <f t="shared" si="24"/>
        <v>17.685859501131659</v>
      </c>
      <c r="AP47" s="31">
        <f t="shared" si="25"/>
        <v>3.9808537195172189</v>
      </c>
      <c r="AQ47" s="31">
        <f t="shared" si="26"/>
        <v>15.847196336194077</v>
      </c>
      <c r="AR47" s="31">
        <f t="shared" si="27"/>
        <v>16.741304844269958</v>
      </c>
      <c r="AS47" s="32">
        <f t="shared" si="28"/>
        <v>1.3372230205213942E-2</v>
      </c>
      <c r="AT47" s="33">
        <f t="shared" si="29"/>
        <v>1.8379263041694276E-2</v>
      </c>
      <c r="AU47" s="34">
        <f t="shared" si="30"/>
        <v>-0.14907715587468928</v>
      </c>
      <c r="AV47" s="35">
        <f t="shared" si="31"/>
        <v>6.6724688082480971E-2</v>
      </c>
      <c r="AW47" s="36">
        <f t="shared" si="32"/>
        <v>1.7881654066123609E-4</v>
      </c>
      <c r="AX47" s="36">
        <f t="shared" si="33"/>
        <v>0.52936046377823309</v>
      </c>
      <c r="AY47" s="37">
        <f t="shared" si="34"/>
        <v>2.2223998403686406E-2</v>
      </c>
      <c r="AZ47" s="37">
        <f t="shared" si="35"/>
        <v>17.685859501131659</v>
      </c>
      <c r="BA47" s="38">
        <f t="shared" si="36"/>
        <v>5.2440118451819377E-5</v>
      </c>
      <c r="BB47" s="39">
        <f t="shared" si="37"/>
        <v>-7.2720563841311846E-4</v>
      </c>
      <c r="BC47" s="6"/>
      <c r="BD47" s="3"/>
    </row>
    <row r="48" spans="1:56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L48" s="116">
        <v>0.66</v>
      </c>
      <c r="M48" s="117">
        <f t="shared" si="0"/>
        <v>4.5708818961487507</v>
      </c>
      <c r="N48" s="118">
        <f t="shared" si="1"/>
        <v>4.5708818961487506E-2</v>
      </c>
      <c r="O48" s="119">
        <f t="shared" si="2"/>
        <v>0.50386846848187028</v>
      </c>
      <c r="P48" s="119">
        <f t="shared" si="3"/>
        <v>0.49498484213809607</v>
      </c>
      <c r="Q48" s="119">
        <f t="shared" si="4"/>
        <v>0.60773693696374065</v>
      </c>
      <c r="R48" s="118">
        <f t="shared" si="5"/>
        <v>0.71981209783124334</v>
      </c>
      <c r="S48" s="118">
        <f t="shared" si="6"/>
        <v>0.70712120305442305</v>
      </c>
      <c r="T48" s="120">
        <f t="shared" si="7"/>
        <v>1.6105881023632432E-4</v>
      </c>
      <c r="U48" s="121">
        <f t="shared" si="8"/>
        <v>5.145532339928087E-3</v>
      </c>
      <c r="V48" s="121">
        <f t="shared" si="9"/>
        <v>7.3085730164558476E-3</v>
      </c>
      <c r="W48" s="121">
        <f t="shared" si="16"/>
        <v>4.6787449683136727E-6</v>
      </c>
      <c r="X48" s="121">
        <f t="shared" si="17"/>
        <v>-2.2885696878920916</v>
      </c>
      <c r="Y48" s="121">
        <f t="shared" si="18"/>
        <v>-2.1361674098513941</v>
      </c>
      <c r="Z48" s="122">
        <f t="shared" si="19"/>
        <v>2.322645435199407E-2</v>
      </c>
      <c r="AA48" s="9">
        <f t="shared" si="10"/>
        <v>0.89152418122749399</v>
      </c>
      <c r="AB48" s="22">
        <f t="shared" si="11"/>
        <v>1.4019294949180268</v>
      </c>
      <c r="AC48" s="10">
        <f t="shared" si="12"/>
        <v>2.7382431902960551</v>
      </c>
      <c r="AD48" s="10"/>
      <c r="AE48" s="17">
        <f t="shared" si="13"/>
        <v>7.3085730164558476E-3</v>
      </c>
      <c r="AF48" s="10"/>
      <c r="AG48" s="10"/>
      <c r="AI48" s="30">
        <f t="shared" si="14"/>
        <v>0.71981209783124334</v>
      </c>
      <c r="AJ48" s="31">
        <f t="shared" si="20"/>
        <v>0.51812945618421546</v>
      </c>
      <c r="AK48" s="31">
        <f t="shared" si="15"/>
        <v>0.70712120305442305</v>
      </c>
      <c r="AL48" s="31">
        <f t="shared" si="21"/>
        <v>0.5000203958091346</v>
      </c>
      <c r="AM48" s="31">
        <f t="shared" si="22"/>
        <v>0.50899439659155687</v>
      </c>
      <c r="AN48" s="31">
        <f t="shared" si="23"/>
        <v>4.1510990880534049</v>
      </c>
      <c r="AO48" s="31">
        <f t="shared" si="24"/>
        <v>17.23162363883781</v>
      </c>
      <c r="AP48" s="31">
        <f t="shared" si="25"/>
        <v>3.9298220090151155</v>
      </c>
      <c r="AQ48" s="31">
        <f t="shared" si="26"/>
        <v>15.443501022539598</v>
      </c>
      <c r="AR48" s="31">
        <f t="shared" si="27"/>
        <v>16.313080557834844</v>
      </c>
      <c r="AS48" s="32">
        <f t="shared" si="28"/>
        <v>1.2690894776820283E-2</v>
      </c>
      <c r="AT48" s="33">
        <f t="shared" si="29"/>
        <v>1.7630843959218375E-2</v>
      </c>
      <c r="AU48" s="34">
        <f t="shared" si="30"/>
        <v>-0.1524022780406975</v>
      </c>
      <c r="AV48" s="35">
        <f t="shared" si="31"/>
        <v>6.6592806348435493E-2</v>
      </c>
      <c r="AW48" s="36">
        <f t="shared" si="32"/>
        <v>1.6105881023632432E-4</v>
      </c>
      <c r="AX48" s="36">
        <f t="shared" si="33"/>
        <v>0.51812945618421546</v>
      </c>
      <c r="AY48" s="37">
        <f t="shared" si="34"/>
        <v>2.322645435199407E-2</v>
      </c>
      <c r="AZ48" s="37">
        <f t="shared" si="35"/>
        <v>17.23162363883781</v>
      </c>
      <c r="BA48" s="38">
        <f t="shared" si="36"/>
        <v>4.9768214811059933E-5</v>
      </c>
      <c r="BB48" s="39">
        <f t="shared" si="37"/>
        <v>-7.4342574653998785E-4</v>
      </c>
      <c r="BC48" s="6"/>
      <c r="BD48" s="3"/>
    </row>
    <row r="49" spans="1:57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L49" s="116">
        <v>0.68</v>
      </c>
      <c r="M49" s="117">
        <f t="shared" si="0"/>
        <v>4.786300923226384</v>
      </c>
      <c r="N49" s="118">
        <f t="shared" si="1"/>
        <v>4.7863009232263838E-2</v>
      </c>
      <c r="O49" s="119">
        <f t="shared" si="2"/>
        <v>0.49844954196870944</v>
      </c>
      <c r="P49" s="119">
        <f t="shared" si="3"/>
        <v>0.4900446312913076</v>
      </c>
      <c r="Q49" s="119">
        <f t="shared" si="4"/>
        <v>0.59689908393741897</v>
      </c>
      <c r="R49" s="118">
        <f t="shared" si="5"/>
        <v>0.7120707742410135</v>
      </c>
      <c r="S49" s="118">
        <f t="shared" si="6"/>
        <v>0.70006375898758233</v>
      </c>
      <c r="T49" s="120">
        <f t="shared" si="7"/>
        <v>1.4416841529612889E-4</v>
      </c>
      <c r="U49" s="121">
        <f t="shared" si="8"/>
        <v>4.5342280533063484E-3</v>
      </c>
      <c r="V49" s="121">
        <f t="shared" si="9"/>
        <v>6.4925943121385025E-3</v>
      </c>
      <c r="W49" s="121">
        <f t="shared" si="16"/>
        <v>3.8351984037322477E-6</v>
      </c>
      <c r="X49" s="121">
        <f t="shared" si="17"/>
        <v>-2.3434966404067286</v>
      </c>
      <c r="Y49" s="121">
        <f t="shared" si="18"/>
        <v>-2.187581733043467</v>
      </c>
      <c r="Z49" s="122">
        <f t="shared" si="19"/>
        <v>2.4309458338094423E-2</v>
      </c>
      <c r="AA49" s="9">
        <f t="shared" si="10"/>
        <v>0.86771312025102287</v>
      </c>
      <c r="AB49" s="22">
        <f t="shared" si="11"/>
        <v>1.4098725902639244</v>
      </c>
      <c r="AC49" s="10">
        <f t="shared" si="12"/>
        <v>2.5873424904837004</v>
      </c>
      <c r="AD49" s="10"/>
      <c r="AE49" s="17">
        <f t="shared" si="13"/>
        <v>6.4925943121385025E-3</v>
      </c>
      <c r="AF49" s="10"/>
      <c r="AG49" s="10"/>
      <c r="AI49" s="30">
        <f t="shared" si="14"/>
        <v>0.7120707742410135</v>
      </c>
      <c r="AJ49" s="31">
        <f t="shared" si="20"/>
        <v>0.50704478752819637</v>
      </c>
      <c r="AK49" s="31">
        <f t="shared" si="15"/>
        <v>0.70006375898758233</v>
      </c>
      <c r="AL49" s="31">
        <f t="shared" si="21"/>
        <v>0.49008926664782376</v>
      </c>
      <c r="AM49" s="31">
        <f t="shared" si="22"/>
        <v>0.498494942880362</v>
      </c>
      <c r="AN49" s="31">
        <f t="shared" si="23"/>
        <v>4.0961721355387679</v>
      </c>
      <c r="AO49" s="31">
        <f t="shared" si="24"/>
        <v>16.77862616396423</v>
      </c>
      <c r="AP49" s="31">
        <f t="shared" si="25"/>
        <v>3.8784076858230425</v>
      </c>
      <c r="AQ49" s="31">
        <f t="shared" si="26"/>
        <v>15.042046177451248</v>
      </c>
      <c r="AR49" s="31">
        <f t="shared" si="27"/>
        <v>15.886625492927744</v>
      </c>
      <c r="AS49" s="32">
        <f t="shared" si="28"/>
        <v>1.2007015253431175E-2</v>
      </c>
      <c r="AT49" s="33">
        <f t="shared" si="29"/>
        <v>1.686210934050662E-2</v>
      </c>
      <c r="AU49" s="34">
        <f t="shared" si="30"/>
        <v>-0.15591490736326152</v>
      </c>
      <c r="AV49" s="35">
        <f t="shared" si="31"/>
        <v>6.6530885803276221E-2</v>
      </c>
      <c r="AW49" s="36">
        <f t="shared" si="32"/>
        <v>1.4416841529612889E-4</v>
      </c>
      <c r="AX49" s="36">
        <f t="shared" si="33"/>
        <v>0.50704478752819637</v>
      </c>
      <c r="AY49" s="37">
        <f t="shared" si="34"/>
        <v>2.4309458338094423E-2</v>
      </c>
      <c r="AZ49" s="37">
        <f t="shared" si="35"/>
        <v>16.77862616396423</v>
      </c>
      <c r="BA49" s="38">
        <f t="shared" si="36"/>
        <v>4.7086334327181075E-5</v>
      </c>
      <c r="BB49" s="39">
        <f t="shared" si="37"/>
        <v>-7.6056052372322697E-4</v>
      </c>
      <c r="BC49" s="6"/>
      <c r="BD49" s="3"/>
    </row>
    <row r="50" spans="1:57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L50" s="116">
        <v>0.70000000000000095</v>
      </c>
      <c r="M50" s="117">
        <f t="shared" si="0"/>
        <v>5.0118723362727353</v>
      </c>
      <c r="N50" s="118">
        <f t="shared" si="1"/>
        <v>5.0118723362727352E-2</v>
      </c>
      <c r="O50" s="119">
        <f t="shared" si="2"/>
        <v>0.49304919510254769</v>
      </c>
      <c r="P50" s="119">
        <f t="shared" si="3"/>
        <v>0.48512207265172902</v>
      </c>
      <c r="Q50" s="119">
        <f t="shared" si="4"/>
        <v>0.58609839020509547</v>
      </c>
      <c r="R50" s="118">
        <f t="shared" si="5"/>
        <v>0.7043559930036396</v>
      </c>
      <c r="S50" s="118">
        <f t="shared" si="6"/>
        <v>0.6930315323596129</v>
      </c>
      <c r="T50" s="120">
        <f t="shared" si="7"/>
        <v>1.2824340887810965E-4</v>
      </c>
      <c r="U50" s="121">
        <f t="shared" si="8"/>
        <v>3.9905226580056507E-3</v>
      </c>
      <c r="V50" s="121">
        <f t="shared" si="9"/>
        <v>5.7627657940689395E-3</v>
      </c>
      <c r="W50" s="121">
        <f t="shared" si="16"/>
        <v>3.1408457333234411E-6</v>
      </c>
      <c r="X50" s="121">
        <f t="shared" si="17"/>
        <v>-2.3989702189442532</v>
      </c>
      <c r="Y50" s="121">
        <f t="shared" si="18"/>
        <v>-2.2393690303250051</v>
      </c>
      <c r="Z50" s="122">
        <f t="shared" si="19"/>
        <v>2.547253940867681E-2</v>
      </c>
      <c r="AA50" s="9">
        <f t="shared" si="10"/>
        <v>0.84453801131798789</v>
      </c>
      <c r="AB50" s="22">
        <f t="shared" si="11"/>
        <v>1.4174311012562375</v>
      </c>
      <c r="AC50" s="10">
        <f t="shared" si="12"/>
        <v>2.4437480164643883</v>
      </c>
      <c r="AD50" s="10"/>
      <c r="AE50" s="17">
        <f t="shared" si="13"/>
        <v>5.7627657940689395E-3</v>
      </c>
      <c r="AF50" s="10"/>
      <c r="AG50" s="10"/>
      <c r="AI50" s="30">
        <f t="shared" si="14"/>
        <v>0.7043559930036396</v>
      </c>
      <c r="AJ50" s="31">
        <f t="shared" si="20"/>
        <v>0.49611736488014319</v>
      </c>
      <c r="AK50" s="31">
        <f t="shared" si="15"/>
        <v>0.6930315323596129</v>
      </c>
      <c r="AL50" s="31">
        <f t="shared" si="21"/>
        <v>0.4802927048447132</v>
      </c>
      <c r="AM50" s="31">
        <f t="shared" si="22"/>
        <v>0.48814091315798913</v>
      </c>
      <c r="AN50" s="31">
        <f t="shared" si="23"/>
        <v>4.0406985570012433</v>
      </c>
      <c r="AO50" s="31">
        <f t="shared" si="24"/>
        <v>16.32724482855193</v>
      </c>
      <c r="AP50" s="31">
        <f t="shared" si="25"/>
        <v>3.8266203885415044</v>
      </c>
      <c r="AQ50" s="31">
        <f t="shared" si="26"/>
        <v>14.643023598001534</v>
      </c>
      <c r="AR50" s="31">
        <f t="shared" si="27"/>
        <v>15.462219482171193</v>
      </c>
      <c r="AS50" s="32">
        <f t="shared" si="28"/>
        <v>1.1324460644026701E-2</v>
      </c>
      <c r="AT50" s="33">
        <f t="shared" si="29"/>
        <v>1.6077751529783867E-2</v>
      </c>
      <c r="AU50" s="34">
        <f t="shared" si="30"/>
        <v>-0.1596011886192481</v>
      </c>
      <c r="AV50" s="35">
        <f t="shared" si="31"/>
        <v>6.6529041235653993E-2</v>
      </c>
      <c r="AW50" s="36">
        <f t="shared" si="32"/>
        <v>1.2824340887810965E-4</v>
      </c>
      <c r="AX50" s="36">
        <f t="shared" si="33"/>
        <v>0.49611736488014319</v>
      </c>
      <c r="AY50" s="37">
        <f t="shared" si="34"/>
        <v>2.547253940867681E-2</v>
      </c>
      <c r="AZ50" s="37">
        <f t="shared" si="35"/>
        <v>16.32724482855193</v>
      </c>
      <c r="BA50" s="38">
        <f t="shared" si="36"/>
        <v>4.4409649584418435E-5</v>
      </c>
      <c r="BB50" s="39">
        <f t="shared" si="37"/>
        <v>-7.7854238350852736E-4</v>
      </c>
      <c r="BC50" s="6"/>
      <c r="BD50" s="3"/>
    </row>
    <row r="51" spans="1:57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L51" s="116">
        <v>0.72000000000000097</v>
      </c>
      <c r="M51" s="117">
        <f t="shared" si="0"/>
        <v>5.2480746024977387</v>
      </c>
      <c r="N51" s="118">
        <f t="shared" si="1"/>
        <v>5.248074602497739E-2</v>
      </c>
      <c r="O51" s="119">
        <f t="shared" si="2"/>
        <v>0.48767298037594753</v>
      </c>
      <c r="P51" s="119">
        <f t="shared" si="3"/>
        <v>0.48022017952754764</v>
      </c>
      <c r="Q51" s="119">
        <f t="shared" si="4"/>
        <v>0.57534596075189515</v>
      </c>
      <c r="R51" s="118">
        <f t="shared" si="5"/>
        <v>0.69667568625135368</v>
      </c>
      <c r="S51" s="118">
        <f t="shared" si="6"/>
        <v>0.68602882789649666</v>
      </c>
      <c r="T51" s="120">
        <f t="shared" si="7"/>
        <v>1.1335559282838861E-4</v>
      </c>
      <c r="U51" s="121">
        <f t="shared" si="8"/>
        <v>3.5077840033858679E-3</v>
      </c>
      <c r="V51" s="121">
        <f t="shared" si="9"/>
        <v>5.1106975840315479E-3</v>
      </c>
      <c r="W51" s="121">
        <f t="shared" si="16"/>
        <v>2.5693319470183553E-6</v>
      </c>
      <c r="X51" s="121">
        <f t="shared" si="17"/>
        <v>-2.4549671567614388</v>
      </c>
      <c r="Y51" s="121">
        <f t="shared" si="18"/>
        <v>-2.2915198168479503</v>
      </c>
      <c r="Z51" s="122">
        <f t="shared" si="19"/>
        <v>2.6715032924795479E-2</v>
      </c>
      <c r="AA51" s="9">
        <f t="shared" si="10"/>
        <v>0.82198186925490591</v>
      </c>
      <c r="AB51" s="22">
        <f t="shared" si="11"/>
        <v>1.4246191368723062</v>
      </c>
      <c r="AC51" s="10">
        <f t="shared" si="12"/>
        <v>2.3071917298397913</v>
      </c>
      <c r="AD51" s="10"/>
      <c r="AE51" s="17">
        <f t="shared" si="13"/>
        <v>5.1106975840315479E-3</v>
      </c>
      <c r="AF51" s="10"/>
      <c r="AG51" s="10"/>
      <c r="AI51" s="30">
        <f t="shared" si="14"/>
        <v>0.69667568625135368</v>
      </c>
      <c r="AJ51" s="31">
        <f t="shared" si="20"/>
        <v>0.48535701181379459</v>
      </c>
      <c r="AK51" s="31">
        <f t="shared" si="15"/>
        <v>0.68602882789649666</v>
      </c>
      <c r="AL51" s="31">
        <f t="shared" si="21"/>
        <v>0.47063555270504104</v>
      </c>
      <c r="AM51" s="31">
        <f t="shared" si="22"/>
        <v>0.4779396044630036</v>
      </c>
      <c r="AN51" s="31">
        <f t="shared" si="23"/>
        <v>3.9847016191840576</v>
      </c>
      <c r="AO51" s="31">
        <f t="shared" si="24"/>
        <v>15.877846993928051</v>
      </c>
      <c r="AP51" s="31">
        <f t="shared" si="25"/>
        <v>3.7744696020185593</v>
      </c>
      <c r="AQ51" s="31">
        <f t="shared" si="26"/>
        <v>14.246620776562141</v>
      </c>
      <c r="AR51" s="31">
        <f t="shared" si="27"/>
        <v>15.040135134724359</v>
      </c>
      <c r="AS51" s="32">
        <f t="shared" si="28"/>
        <v>1.0646858354857014E-2</v>
      </c>
      <c r="AT51" s="33">
        <f t="shared" si="29"/>
        <v>1.5282373943814846E-2</v>
      </c>
      <c r="AU51" s="34">
        <f t="shared" si="30"/>
        <v>-0.16344733991348859</v>
      </c>
      <c r="AV51" s="35">
        <f t="shared" si="31"/>
        <v>6.6578218557150154E-2</v>
      </c>
      <c r="AW51" s="36">
        <f t="shared" si="32"/>
        <v>1.1335559282838861E-4</v>
      </c>
      <c r="AX51" s="36">
        <f t="shared" si="33"/>
        <v>0.48535701181379459</v>
      </c>
      <c r="AY51" s="37">
        <f t="shared" si="34"/>
        <v>2.6715032924795479E-2</v>
      </c>
      <c r="AZ51" s="37">
        <f t="shared" si="35"/>
        <v>15.877846993928051</v>
      </c>
      <c r="BA51" s="38">
        <f t="shared" si="36"/>
        <v>4.175238570532162E-5</v>
      </c>
      <c r="BB51" s="39">
        <f t="shared" si="37"/>
        <v>-7.9730409713896873E-4</v>
      </c>
      <c r="BC51" s="6"/>
      <c r="BD51" s="3"/>
    </row>
    <row r="52" spans="1:57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L52" s="116">
        <v>0.74000000000000099</v>
      </c>
      <c r="M52" s="117">
        <f t="shared" si="0"/>
        <v>5.4954087385762591</v>
      </c>
      <c r="N52" s="118">
        <f t="shared" si="1"/>
        <v>5.4954087385762594E-2</v>
      </c>
      <c r="O52" s="119">
        <f t="shared" si="2"/>
        <v>0.48232614973851312</v>
      </c>
      <c r="P52" s="119">
        <f t="shared" si="3"/>
        <v>0.47534184497312904</v>
      </c>
      <c r="Q52" s="119">
        <f t="shared" si="4"/>
        <v>0.56465229947702644</v>
      </c>
      <c r="R52" s="118">
        <f t="shared" si="5"/>
        <v>0.68903735676930455</v>
      </c>
      <c r="S52" s="118">
        <f t="shared" si="6"/>
        <v>0.67905977853304156</v>
      </c>
      <c r="T52" s="120">
        <f t="shared" si="7"/>
        <v>9.9552067460748994E-5</v>
      </c>
      <c r="U52" s="121">
        <f t="shared" si="8"/>
        <v>3.0798921140933297E-3</v>
      </c>
      <c r="V52" s="121">
        <f t="shared" si="9"/>
        <v>4.5287175662385472E-3</v>
      </c>
      <c r="W52" s="121">
        <f t="shared" si="16"/>
        <v>2.099095190783794E-6</v>
      </c>
      <c r="X52" s="121">
        <f t="shared" si="17"/>
        <v>-2.5114644961861026</v>
      </c>
      <c r="Y52" s="121">
        <f t="shared" si="18"/>
        <v>-2.344024763275721</v>
      </c>
      <c r="Z52" s="122">
        <f t="shared" si="19"/>
        <v>2.803606415709993E-2</v>
      </c>
      <c r="AA52" s="9">
        <f t="shared" si="10"/>
        <v>0.80002816253274633</v>
      </c>
      <c r="AB52" s="22">
        <f t="shared" si="11"/>
        <v>1.4314506824003028</v>
      </c>
      <c r="AC52" s="10">
        <f t="shared" si="12"/>
        <v>2.17740794202374</v>
      </c>
      <c r="AD52" s="10"/>
      <c r="AE52" s="17">
        <f t="shared" si="13"/>
        <v>4.5287175662385472E-3</v>
      </c>
      <c r="AF52" s="10"/>
      <c r="AG52" s="10"/>
      <c r="AI52" s="30">
        <f t="shared" si="14"/>
        <v>0.68903735676930455</v>
      </c>
      <c r="AJ52" s="31">
        <f t="shared" si="20"/>
        <v>0.4747724790236299</v>
      </c>
      <c r="AK52" s="31">
        <f t="shared" si="15"/>
        <v>0.67905977853304156</v>
      </c>
      <c r="AL52" s="31">
        <f t="shared" si="21"/>
        <v>0.46112218282134343</v>
      </c>
      <c r="AM52" s="31">
        <f t="shared" si="22"/>
        <v>0.46789755488875628</v>
      </c>
      <c r="AN52" s="31">
        <f t="shared" si="23"/>
        <v>3.9282042797593939</v>
      </c>
      <c r="AO52" s="31">
        <f t="shared" si="24"/>
        <v>15.430788863520018</v>
      </c>
      <c r="AP52" s="31">
        <f t="shared" si="25"/>
        <v>3.7219646555907886</v>
      </c>
      <c r="AQ52" s="31">
        <f t="shared" si="26"/>
        <v>13.853020897467058</v>
      </c>
      <c r="AR52" s="31">
        <f t="shared" si="27"/>
        <v>14.620637489204935</v>
      </c>
      <c r="AS52" s="32">
        <f t="shared" si="28"/>
        <v>9.9775782362629961E-3</v>
      </c>
      <c r="AT52" s="33">
        <f t="shared" si="29"/>
        <v>1.4480460512395082E-2</v>
      </c>
      <c r="AU52" s="34">
        <f t="shared" si="30"/>
        <v>-0.16743973291038161</v>
      </c>
      <c r="AV52" s="35">
        <f t="shared" si="31"/>
        <v>6.6670157258704926E-2</v>
      </c>
      <c r="AW52" s="36">
        <f t="shared" si="32"/>
        <v>9.9552067460748994E-5</v>
      </c>
      <c r="AX52" s="36">
        <f t="shared" si="33"/>
        <v>0.4747724790236299</v>
      </c>
      <c r="AY52" s="37">
        <f t="shared" si="34"/>
        <v>2.803606415709993E-2</v>
      </c>
      <c r="AZ52" s="37">
        <f t="shared" si="35"/>
        <v>15.430788863520018</v>
      </c>
      <c r="BA52" s="38">
        <f t="shared" si="36"/>
        <v>3.9127757789266653E-5</v>
      </c>
      <c r="BB52" s="39">
        <f t="shared" si="37"/>
        <v>-8.1677918492869075E-4</v>
      </c>
      <c r="BC52" s="6"/>
      <c r="BD52" s="3"/>
    </row>
    <row r="53" spans="1:57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L53" s="116">
        <v>0.76000000000000101</v>
      </c>
      <c r="M53" s="117">
        <f t="shared" si="0"/>
        <v>5.7543993733715837</v>
      </c>
      <c r="N53" s="118">
        <f t="shared" si="1"/>
        <v>5.754399373371584E-2</v>
      </c>
      <c r="O53" s="119">
        <f t="shared" si="2"/>
        <v>0.47701364509164845</v>
      </c>
      <c r="P53" s="119">
        <f t="shared" si="3"/>
        <v>0.4704898403217499</v>
      </c>
      <c r="Q53" s="119">
        <f t="shared" si="4"/>
        <v>0.55402729018329711</v>
      </c>
      <c r="R53" s="118">
        <f t="shared" si="5"/>
        <v>0.68144806441664074</v>
      </c>
      <c r="S53" s="118">
        <f t="shared" si="6"/>
        <v>0.67212834331678561</v>
      </c>
      <c r="T53" s="120">
        <f t="shared" si="7"/>
        <v>8.6857201379084861E-5</v>
      </c>
      <c r="U53" s="121">
        <f t="shared" si="8"/>
        <v>2.7012223712821791E-3</v>
      </c>
      <c r="V53" s="121">
        <f t="shared" si="9"/>
        <v>4.0098239250334613E-3</v>
      </c>
      <c r="W53" s="121">
        <f t="shared" si="16"/>
        <v>1.7124380264802698E-6</v>
      </c>
      <c r="X53" s="121">
        <f t="shared" si="17"/>
        <v>-2.5684396621488896</v>
      </c>
      <c r="Y53" s="121">
        <f t="shared" si="18"/>
        <v>-2.396874697221524</v>
      </c>
      <c r="Z53" s="122">
        <f t="shared" si="19"/>
        <v>2.9434537190528194E-2</v>
      </c>
      <c r="AA53" s="9">
        <f t="shared" si="10"/>
        <v>0.7786608011508791</v>
      </c>
      <c r="AB53" s="22">
        <f t="shared" si="11"/>
        <v>1.4379395598482954</v>
      </c>
      <c r="AC53" s="10">
        <f t="shared" si="12"/>
        <v>2.0541340663797327</v>
      </c>
      <c r="AD53" s="10"/>
      <c r="AE53" s="17">
        <f t="shared" si="13"/>
        <v>4.0098239250334613E-3</v>
      </c>
      <c r="AF53" s="10"/>
      <c r="AG53" s="10"/>
      <c r="AI53" s="30">
        <f t="shared" si="14"/>
        <v>0.68144806441664074</v>
      </c>
      <c r="AJ53" s="31">
        <f t="shared" si="20"/>
        <v>0.46437146449718614</v>
      </c>
      <c r="AK53" s="31">
        <f t="shared" si="15"/>
        <v>0.67212834331678561</v>
      </c>
      <c r="AL53" s="31">
        <f t="shared" si="21"/>
        <v>0.45175650988976684</v>
      </c>
      <c r="AM53" s="31">
        <f t="shared" si="22"/>
        <v>0.45802055859278695</v>
      </c>
      <c r="AN53" s="31">
        <f t="shared" si="23"/>
        <v>3.8712291137966068</v>
      </c>
      <c r="AO53" s="31">
        <f t="shared" si="24"/>
        <v>14.986414851506462</v>
      </c>
      <c r="AP53" s="31">
        <f t="shared" si="25"/>
        <v>3.6691147216449855</v>
      </c>
      <c r="AQ53" s="31">
        <f t="shared" si="26"/>
        <v>13.46240284059196</v>
      </c>
      <c r="AR53" s="31">
        <f t="shared" si="27"/>
        <v>14.203983732291801</v>
      </c>
      <c r="AS53" s="32">
        <f t="shared" si="28"/>
        <v>9.3197210998551272E-3</v>
      </c>
      <c r="AT53" s="33">
        <f t="shared" si="29"/>
        <v>1.3676348333065341E-2</v>
      </c>
      <c r="AU53" s="34">
        <f t="shared" si="30"/>
        <v>-0.17156496492736562</v>
      </c>
      <c r="AV53" s="35">
        <f t="shared" si="31"/>
        <v>6.6797350724535021E-2</v>
      </c>
      <c r="AW53" s="36">
        <f t="shared" si="32"/>
        <v>8.6857201379084861E-5</v>
      </c>
      <c r="AX53" s="36">
        <f t="shared" si="33"/>
        <v>0.46437146449718614</v>
      </c>
      <c r="AY53" s="37">
        <f t="shared" si="34"/>
        <v>2.9434537190528194E-2</v>
      </c>
      <c r="AZ53" s="37">
        <f t="shared" si="35"/>
        <v>14.986414851506462</v>
      </c>
      <c r="BA53" s="38">
        <f t="shared" si="36"/>
        <v>3.654792588178481E-5</v>
      </c>
      <c r="BB53" s="39">
        <f t="shared" si="37"/>
        <v>-8.369022679383688E-4</v>
      </c>
      <c r="BC53" s="6"/>
      <c r="BD53" s="3"/>
    </row>
    <row r="54" spans="1:57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L54" s="116">
        <v>0.78000000000000103</v>
      </c>
      <c r="M54" s="117">
        <f t="shared" si="0"/>
        <v>6.0255958607435929</v>
      </c>
      <c r="N54" s="118">
        <f t="shared" si="1"/>
        <v>6.0255958607435926E-2</v>
      </c>
      <c r="O54" s="119">
        <f t="shared" si="2"/>
        <v>0.47174009219090041</v>
      </c>
      <c r="P54" s="119">
        <f t="shared" si="3"/>
        <v>0.4656668141946812</v>
      </c>
      <c r="Q54" s="119">
        <f t="shared" si="4"/>
        <v>0.54348018438180079</v>
      </c>
      <c r="R54" s="118">
        <f t="shared" si="5"/>
        <v>0.67391441741557201</v>
      </c>
      <c r="S54" s="118">
        <f t="shared" si="6"/>
        <v>0.66523830599240175</v>
      </c>
      <c r="T54" s="120">
        <f t="shared" si="7"/>
        <v>7.5274909427265521E-5</v>
      </c>
      <c r="U54" s="121">
        <f t="shared" si="8"/>
        <v>2.3666251354794625E-3</v>
      </c>
      <c r="V54" s="121">
        <f t="shared" si="9"/>
        <v>3.5476387962866387E-3</v>
      </c>
      <c r="W54" s="121">
        <f t="shared" si="16"/>
        <v>1.3947932670131678E-6</v>
      </c>
      <c r="X54" s="121">
        <f t="shared" si="17"/>
        <v>-2.625870527235949</v>
      </c>
      <c r="Y54" s="121">
        <f t="shared" si="18"/>
        <v>-2.4500606043885358</v>
      </c>
      <c r="Z54" s="122">
        <f t="shared" si="19"/>
        <v>3.0909128971613402E-2</v>
      </c>
      <c r="AA54" s="9">
        <f t="shared" si="10"/>
        <v>0.75786412484461929</v>
      </c>
      <c r="AB54" s="22">
        <f t="shared" si="11"/>
        <v>1.4440993927200445</v>
      </c>
      <c r="AC54" s="10">
        <f t="shared" si="12"/>
        <v>1.9371112874004826</v>
      </c>
      <c r="AD54" s="10"/>
      <c r="AE54" s="17">
        <f t="shared" si="13"/>
        <v>3.5476387962866387E-3</v>
      </c>
      <c r="AF54" s="10"/>
      <c r="AG54" s="10"/>
      <c r="AI54" s="30">
        <f t="shared" si="14"/>
        <v>0.67391441741557201</v>
      </c>
      <c r="AJ54" s="31">
        <f t="shared" si="20"/>
        <v>0.45416064200056983</v>
      </c>
      <c r="AK54" s="31">
        <f t="shared" si="15"/>
        <v>0.66523830599240175</v>
      </c>
      <c r="AL54" s="31">
        <f t="shared" si="21"/>
        <v>0.44254200375964031</v>
      </c>
      <c r="AM54" s="31">
        <f t="shared" si="22"/>
        <v>0.44831368542539146</v>
      </c>
      <c r="AN54" s="31">
        <f t="shared" si="23"/>
        <v>3.8137982487095474</v>
      </c>
      <c r="AO54" s="31">
        <f t="shared" si="24"/>
        <v>14.54505708186001</v>
      </c>
      <c r="AP54" s="31">
        <f t="shared" si="25"/>
        <v>3.6159288144779738</v>
      </c>
      <c r="AQ54" s="31">
        <f t="shared" si="26"/>
        <v>13.074941191372085</v>
      </c>
      <c r="AR54" s="31">
        <f t="shared" si="27"/>
        <v>13.790422980114487</v>
      </c>
      <c r="AS54" s="32">
        <f t="shared" si="28"/>
        <v>8.676111423170263E-3</v>
      </c>
      <c r="AT54" s="33">
        <f t="shared" si="29"/>
        <v>1.2874203606509437E-2</v>
      </c>
      <c r="AU54" s="34">
        <f t="shared" si="30"/>
        <v>-0.17580992284741326</v>
      </c>
      <c r="AV54" s="35">
        <f t="shared" si="31"/>
        <v>6.6953005117306674E-2</v>
      </c>
      <c r="AW54" s="36">
        <f t="shared" si="32"/>
        <v>7.5274909427265521E-5</v>
      </c>
      <c r="AX54" s="36">
        <f t="shared" si="33"/>
        <v>0.45416064200056983</v>
      </c>
      <c r="AY54" s="37">
        <f t="shared" si="34"/>
        <v>3.0909128971613402E-2</v>
      </c>
      <c r="AZ54" s="37">
        <f t="shared" si="35"/>
        <v>14.54505708186001</v>
      </c>
      <c r="BA54" s="38">
        <f t="shared" si="36"/>
        <v>3.4023966365373583E-5</v>
      </c>
      <c r="BB54" s="39">
        <f t="shared" si="37"/>
        <v>-8.5760937974347935E-4</v>
      </c>
      <c r="BC54" s="6"/>
      <c r="BD54" s="3"/>
    </row>
    <row r="55" spans="1:57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L55" s="116">
        <v>0.80000000000000104</v>
      </c>
      <c r="M55" s="117">
        <f t="shared" si="0"/>
        <v>6.3095734448019485</v>
      </c>
      <c r="N55" s="118">
        <f t="shared" si="1"/>
        <v>6.3095734448019483E-2</v>
      </c>
      <c r="O55" s="119">
        <f t="shared" si="2"/>
        <v>0.4665097976970024</v>
      </c>
      <c r="P55" s="119">
        <f t="shared" si="3"/>
        <v>0.46087529195852261</v>
      </c>
      <c r="Q55" s="119">
        <f t="shared" si="4"/>
        <v>0.5330195953940049</v>
      </c>
      <c r="R55" s="118">
        <f t="shared" si="5"/>
        <v>0.66644256813857494</v>
      </c>
      <c r="S55" s="118">
        <f t="shared" si="6"/>
        <v>0.65839327422646088</v>
      </c>
      <c r="T55" s="120">
        <f t="shared" si="7"/>
        <v>6.4791132483596532E-5</v>
      </c>
      <c r="U55" s="121">
        <f t="shared" si="8"/>
        <v>2.0714026696168901E-3</v>
      </c>
      <c r="V55" s="121">
        <f t="shared" si="9"/>
        <v>3.1363633521991137E-3</v>
      </c>
      <c r="W55" s="121">
        <f t="shared" si="16"/>
        <v>1.1341412554459956E-6</v>
      </c>
      <c r="X55" s="121">
        <f t="shared" si="17"/>
        <v>-2.6837354683716619</v>
      </c>
      <c r="Y55" s="121">
        <f t="shared" si="18"/>
        <v>-2.5035736294334141</v>
      </c>
      <c r="Z55" s="122">
        <f t="shared" si="19"/>
        <v>3.2458288209611136E-2</v>
      </c>
      <c r="AA55" s="9">
        <f t="shared" si="10"/>
        <v>0.73762289160772709</v>
      </c>
      <c r="AB55" s="22">
        <f t="shared" si="11"/>
        <v>1.4499435749328335</v>
      </c>
      <c r="AC55" s="10">
        <f t="shared" si="12"/>
        <v>1.8260851511982714</v>
      </c>
      <c r="AD55" s="10"/>
      <c r="AE55" s="17">
        <f t="shared" si="13"/>
        <v>3.1363633521991137E-3</v>
      </c>
      <c r="AF55" s="10"/>
      <c r="AG55" s="10"/>
      <c r="AI55" s="30">
        <f t="shared" si="14"/>
        <v>0.66644256813857494</v>
      </c>
      <c r="AJ55" s="31">
        <f t="shared" si="20"/>
        <v>0.4441456966271391</v>
      </c>
      <c r="AK55" s="31">
        <f t="shared" si="15"/>
        <v>0.65839327422646088</v>
      </c>
      <c r="AL55" s="31">
        <f t="shared" si="21"/>
        <v>0.43348170354663973</v>
      </c>
      <c r="AM55" s="31">
        <f t="shared" si="22"/>
        <v>0.43878130452064762</v>
      </c>
      <c r="AN55" s="31">
        <f t="shared" si="23"/>
        <v>3.7559333075738346</v>
      </c>
      <c r="AO55" s="31">
        <f t="shared" si="24"/>
        <v>14.107035010942525</v>
      </c>
      <c r="AP55" s="31">
        <f t="shared" si="25"/>
        <v>3.5624157894330954</v>
      </c>
      <c r="AQ55" s="31">
        <f t="shared" si="26"/>
        <v>12.690806256802224</v>
      </c>
      <c r="AR55" s="31">
        <f t="shared" si="27"/>
        <v>13.380196118958699</v>
      </c>
      <c r="AS55" s="32">
        <f t="shared" si="28"/>
        <v>8.0492939121140639E-3</v>
      </c>
      <c r="AT55" s="33">
        <f t="shared" si="29"/>
        <v>1.2078000861494123E-2</v>
      </c>
      <c r="AU55" s="34">
        <f t="shared" si="30"/>
        <v>-0.18016183893824778</v>
      </c>
      <c r="AV55" s="35">
        <f t="shared" si="31"/>
        <v>6.7130997470313175E-2</v>
      </c>
      <c r="AW55" s="36">
        <f t="shared" si="32"/>
        <v>6.4791132483596532E-5</v>
      </c>
      <c r="AX55" s="36">
        <f t="shared" si="33"/>
        <v>0.4441456966271391</v>
      </c>
      <c r="AY55" s="37">
        <f t="shared" si="34"/>
        <v>3.2458288209611136E-2</v>
      </c>
      <c r="AZ55" s="37">
        <f t="shared" si="35"/>
        <v>14.107035010942525</v>
      </c>
      <c r="BA55" s="38">
        <f t="shared" si="36"/>
        <v>3.1565858478878683E-5</v>
      </c>
      <c r="BB55" s="39">
        <f t="shared" si="37"/>
        <v>-8.788382387231599E-4</v>
      </c>
      <c r="BC55" s="6"/>
      <c r="BD55" s="3"/>
    </row>
    <row r="56" spans="1:57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L56" s="116">
        <v>0.82000000000000095</v>
      </c>
      <c r="M56" s="117">
        <f t="shared" si="0"/>
        <v>6.6069344800759762</v>
      </c>
      <c r="N56" s="118">
        <f t="shared" si="1"/>
        <v>6.6069344800759766E-2</v>
      </c>
      <c r="O56" s="119">
        <f t="shared" si="2"/>
        <v>0.46132674909360805</v>
      </c>
      <c r="P56" s="119">
        <f t="shared" si="3"/>
        <v>0.45611767560251193</v>
      </c>
      <c r="Q56" s="119">
        <f t="shared" si="4"/>
        <v>0.52265349818721629</v>
      </c>
      <c r="R56" s="118">
        <f t="shared" si="5"/>
        <v>0.65903821299086873</v>
      </c>
      <c r="S56" s="118">
        <f t="shared" si="6"/>
        <v>0.65159667943215993</v>
      </c>
      <c r="T56" s="120">
        <f t="shared" si="7"/>
        <v>5.5376421705389284E-5</v>
      </c>
      <c r="U56" s="121">
        <f t="shared" si="8"/>
        <v>1.8112841412077658E-3</v>
      </c>
      <c r="V56" s="121">
        <f t="shared" si="9"/>
        <v>2.7707345704122907E-3</v>
      </c>
      <c r="W56" s="121">
        <f t="shared" si="16"/>
        <v>9.2054512610074707E-7</v>
      </c>
      <c r="X56" s="121">
        <f t="shared" si="17"/>
        <v>-2.7420134153518823</v>
      </c>
      <c r="Y56" s="121">
        <f t="shared" si="18"/>
        <v>-2.5574050765730956</v>
      </c>
      <c r="Z56" s="122">
        <f t="shared" si="19"/>
        <v>3.4080238746663279E-2</v>
      </c>
      <c r="AA56" s="9">
        <f t="shared" si="10"/>
        <v>0.71792226652145064</v>
      </c>
      <c r="AB56" s="22">
        <f t="shared" si="11"/>
        <v>1.4554852436466312</v>
      </c>
      <c r="AC56" s="10">
        <f t="shared" si="12"/>
        <v>1.7208060816889026</v>
      </c>
      <c r="AD56" s="10"/>
      <c r="AE56" s="17">
        <f t="shared" si="13"/>
        <v>2.7707345704122907E-3</v>
      </c>
      <c r="AF56" s="10"/>
      <c r="AG56" s="10"/>
      <c r="AI56" s="30">
        <f t="shared" si="14"/>
        <v>0.65903821299086873</v>
      </c>
      <c r="AJ56" s="31">
        <f t="shared" si="20"/>
        <v>0.43433136618219764</v>
      </c>
      <c r="AK56" s="31">
        <f t="shared" si="15"/>
        <v>0.65159667943215993</v>
      </c>
      <c r="AL56" s="31">
        <f t="shared" si="21"/>
        <v>0.424578232647017</v>
      </c>
      <c r="AM56" s="31">
        <f t="shared" si="22"/>
        <v>0.42942711120375465</v>
      </c>
      <c r="AN56" s="31">
        <f t="shared" si="23"/>
        <v>3.6976553605936142</v>
      </c>
      <c r="AO56" s="31">
        <f t="shared" si="24"/>
        <v>13.672655165726692</v>
      </c>
      <c r="AP56" s="31">
        <f t="shared" si="25"/>
        <v>3.508584342293414</v>
      </c>
      <c r="AQ56" s="31">
        <f t="shared" si="26"/>
        <v>12.310164086986509</v>
      </c>
      <c r="AR56" s="31">
        <f t="shared" si="27"/>
        <v>12.973535701376063</v>
      </c>
      <c r="AS56" s="32">
        <f t="shared" si="28"/>
        <v>7.4415335587088016E-3</v>
      </c>
      <c r="AT56" s="33">
        <f t="shared" si="29"/>
        <v>1.1291505427185157E-2</v>
      </c>
      <c r="AU56" s="34">
        <f t="shared" si="30"/>
        <v>-0.18460833877878668</v>
      </c>
      <c r="AV56" s="35">
        <f t="shared" si="31"/>
        <v>6.732583354450726E-2</v>
      </c>
      <c r="AW56" s="36">
        <f t="shared" si="32"/>
        <v>5.5376421705389284E-5</v>
      </c>
      <c r="AX56" s="36">
        <f t="shared" si="33"/>
        <v>0.43433136618219764</v>
      </c>
      <c r="AY56" s="37">
        <f t="shared" si="34"/>
        <v>3.4080238746663279E-2</v>
      </c>
      <c r="AZ56" s="37">
        <f t="shared" si="35"/>
        <v>13.672655165726692</v>
      </c>
      <c r="BA56" s="38">
        <f t="shared" si="36"/>
        <v>2.9182484543956085E-5</v>
      </c>
      <c r="BB56" s="39">
        <f t="shared" si="37"/>
        <v>-9.0052848184773993E-4</v>
      </c>
      <c r="BC56" s="6"/>
      <c r="BD56" s="3"/>
    </row>
    <row r="57" spans="1:57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L57" s="116">
        <v>0.84000000000000097</v>
      </c>
      <c r="M57" s="117">
        <f t="shared" si="0"/>
        <v>6.9183097091893817</v>
      </c>
      <c r="N57" s="118">
        <f t="shared" si="1"/>
        <v>6.9183097091893811E-2</v>
      </c>
      <c r="O57" s="119">
        <f t="shared" si="2"/>
        <v>0.45619461717580534</v>
      </c>
      <c r="P57" s="119">
        <f t="shared" si="3"/>
        <v>0.45139624400756229</v>
      </c>
      <c r="Q57" s="119">
        <f t="shared" si="4"/>
        <v>0.51238923435161077</v>
      </c>
      <c r="R57" s="118">
        <f t="shared" si="5"/>
        <v>0.65170659596543623</v>
      </c>
      <c r="S57" s="118">
        <f t="shared" si="6"/>
        <v>0.64485177715366049</v>
      </c>
      <c r="T57" s="120">
        <f t="shared" si="7"/>
        <v>4.6988540942274601E-5</v>
      </c>
      <c r="U57" s="121">
        <f t="shared" si="8"/>
        <v>1.5823993959106948E-3</v>
      </c>
      <c r="V57" s="121">
        <f t="shared" si="9"/>
        <v>2.4459838772330623E-3</v>
      </c>
      <c r="W57" s="121">
        <f t="shared" si="16"/>
        <v>7.457781563808225E-7</v>
      </c>
      <c r="X57" s="121">
        <f t="shared" si="17"/>
        <v>-2.8006838915410706</v>
      </c>
      <c r="Y57" s="121">
        <f t="shared" si="18"/>
        <v>-2.6115464099537773</v>
      </c>
      <c r="Z57" s="122">
        <f t="shared" si="19"/>
        <v>3.57729869411837E-2</v>
      </c>
      <c r="AA57" s="9">
        <f t="shared" si="10"/>
        <v>0.69874781088192817</v>
      </c>
      <c r="AB57" s="22">
        <f t="shared" si="11"/>
        <v>1.4607372557706968</v>
      </c>
      <c r="AC57" s="10">
        <f t="shared" si="12"/>
        <v>1.6210298269126358</v>
      </c>
      <c r="AD57" s="10"/>
      <c r="AE57" s="17">
        <f t="shared" si="13"/>
        <v>2.4459838772330623E-3</v>
      </c>
      <c r="AF57" s="10"/>
      <c r="AG57" s="10"/>
      <c r="AI57" s="30">
        <f t="shared" si="14"/>
        <v>0.65170659596543623</v>
      </c>
      <c r="AJ57" s="31">
        <f t="shared" si="20"/>
        <v>0.42472148722485636</v>
      </c>
      <c r="AK57" s="31">
        <f t="shared" si="15"/>
        <v>0.64485177715366049</v>
      </c>
      <c r="AL57" s="31">
        <f t="shared" si="21"/>
        <v>0.4158338144982342</v>
      </c>
      <c r="AM57" s="31">
        <f t="shared" si="22"/>
        <v>0.42025415659107412</v>
      </c>
      <c r="AN57" s="31">
        <f t="shared" si="23"/>
        <v>3.6389848844044259</v>
      </c>
      <c r="AO57" s="31">
        <f t="shared" si="24"/>
        <v>13.242210988923892</v>
      </c>
      <c r="AP57" s="31">
        <f t="shared" si="25"/>
        <v>3.4544430089127323</v>
      </c>
      <c r="AQ57" s="31">
        <f t="shared" si="26"/>
        <v>11.93317650182605</v>
      </c>
      <c r="AR57" s="31">
        <f t="shared" si="27"/>
        <v>12.570665893469977</v>
      </c>
      <c r="AS57" s="32">
        <f t="shared" si="28"/>
        <v>6.8548188117757425E-3</v>
      </c>
      <c r="AT57" s="33">
        <f t="shared" si="29"/>
        <v>1.0518259066598879E-2</v>
      </c>
      <c r="AU57" s="34">
        <f t="shared" si="30"/>
        <v>-0.18913748158729327</v>
      </c>
      <c r="AV57" s="35">
        <f t="shared" si="31"/>
        <v>6.7532605931910711E-2</v>
      </c>
      <c r="AW57" s="36">
        <f t="shared" si="32"/>
        <v>4.6988540942274601E-5</v>
      </c>
      <c r="AX57" s="36">
        <f t="shared" si="33"/>
        <v>0.42472148722485636</v>
      </c>
      <c r="AY57" s="37">
        <f t="shared" si="34"/>
        <v>3.57729869411837E-2</v>
      </c>
      <c r="AZ57" s="37">
        <f t="shared" si="35"/>
        <v>13.242210988923892</v>
      </c>
      <c r="BA57" s="38">
        <f t="shared" si="36"/>
        <v>2.6881642399120558E-5</v>
      </c>
      <c r="BB57" s="39">
        <f t="shared" si="37"/>
        <v>-9.2262186140143053E-4</v>
      </c>
      <c r="BC57" s="6"/>
    </row>
    <row r="58" spans="1:57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L58" s="116">
        <v>0.86000000000000099</v>
      </c>
      <c r="M58" s="117">
        <f t="shared" si="0"/>
        <v>7.2443596007499185</v>
      </c>
      <c r="N58" s="118">
        <f t="shared" si="1"/>
        <v>7.2443596007499181E-2</v>
      </c>
      <c r="O58" s="119">
        <f t="shared" si="2"/>
        <v>0.45111676080782298</v>
      </c>
      <c r="P58" s="119">
        <f t="shared" si="3"/>
        <v>0.44671315357898755</v>
      </c>
      <c r="Q58" s="119">
        <f t="shared" si="4"/>
        <v>0.50223352161564605</v>
      </c>
      <c r="R58" s="118">
        <f t="shared" si="5"/>
        <v>0.64445251543974713</v>
      </c>
      <c r="S58" s="118">
        <f t="shared" si="6"/>
        <v>0.63816164796998232</v>
      </c>
      <c r="T58" s="120">
        <f t="shared" si="7"/>
        <v>3.9575013522145175E-5</v>
      </c>
      <c r="U58" s="121">
        <f t="shared" si="8"/>
        <v>1.3812521049768364E-3</v>
      </c>
      <c r="V58" s="121">
        <f t="shared" si="9"/>
        <v>2.1577978011284144E-3</v>
      </c>
      <c r="W58" s="121">
        <f t="shared" si="16"/>
        <v>6.0302321821153889E-7</v>
      </c>
      <c r="X58" s="121">
        <f t="shared" si="17"/>
        <v>-2.8597270471216718</v>
      </c>
      <c r="Y58" s="121">
        <f t="shared" si="18"/>
        <v>-2.6659892537997236</v>
      </c>
      <c r="Z58" s="122">
        <f t="shared" si="19"/>
        <v>3.7534332561257912E-2</v>
      </c>
      <c r="AA58" s="9">
        <f t="shared" si="10"/>
        <v>0.68008547161797539</v>
      </c>
      <c r="AB58" s="22">
        <f t="shared" si="11"/>
        <v>1.4657121679129475</v>
      </c>
      <c r="AC58" s="10">
        <f t="shared" si="12"/>
        <v>1.5265178399504844</v>
      </c>
      <c r="AD58" s="10"/>
      <c r="AE58" s="17">
        <f t="shared" si="13"/>
        <v>2.1577978011284144E-3</v>
      </c>
      <c r="AF58" s="10"/>
      <c r="AG58" s="10"/>
      <c r="AI58" s="30">
        <f t="shared" si="14"/>
        <v>0.64445251543974713</v>
      </c>
      <c r="AJ58" s="31">
        <f t="shared" si="20"/>
        <v>0.41531904465661751</v>
      </c>
      <c r="AK58" s="31">
        <f t="shared" si="15"/>
        <v>0.63816164796998232</v>
      </c>
      <c r="AL58" s="31">
        <f t="shared" si="21"/>
        <v>0.40725028893976362</v>
      </c>
      <c r="AM58" s="31">
        <f t="shared" si="22"/>
        <v>0.41126487929142952</v>
      </c>
      <c r="AN58" s="31">
        <f t="shared" si="23"/>
        <v>3.5799417288238247</v>
      </c>
      <c r="AO58" s="31">
        <f t="shared" si="24"/>
        <v>12.815982781774114</v>
      </c>
      <c r="AP58" s="31">
        <f t="shared" si="25"/>
        <v>3.4000001650667859</v>
      </c>
      <c r="AQ58" s="31">
        <f t="shared" si="26"/>
        <v>11.560001122454171</v>
      </c>
      <c r="AR58" s="31">
        <f t="shared" si="27"/>
        <v>12.171802468930478</v>
      </c>
      <c r="AS58" s="32">
        <f t="shared" si="28"/>
        <v>6.2908674697648159E-3</v>
      </c>
      <c r="AT58" s="33">
        <f t="shared" si="29"/>
        <v>9.7615686478812087E-3</v>
      </c>
      <c r="AU58" s="34">
        <f t="shared" si="30"/>
        <v>-0.19373779332194818</v>
      </c>
      <c r="AV58" s="35">
        <f t="shared" si="31"/>
        <v>6.7746952813886957E-2</v>
      </c>
      <c r="AW58" s="36">
        <f t="shared" si="32"/>
        <v>3.9575013522145175E-5</v>
      </c>
      <c r="AX58" s="36">
        <f t="shared" si="33"/>
        <v>0.41531904465661751</v>
      </c>
      <c r="AY58" s="37">
        <f t="shared" si="34"/>
        <v>3.7534332561257912E-2</v>
      </c>
      <c r="AZ58" s="37">
        <f t="shared" si="35"/>
        <v>12.815982781774114</v>
      </c>
      <c r="BA58" s="38">
        <f t="shared" si="36"/>
        <v>2.4670068508881632E-5</v>
      </c>
      <c r="BB58" s="39">
        <f t="shared" si="37"/>
        <v>-9.4506240644852771E-4</v>
      </c>
      <c r="BC58" s="6"/>
    </row>
    <row r="59" spans="1:57" s="3" customForma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7"/>
      <c r="L59" s="116">
        <v>0.880000000000001</v>
      </c>
      <c r="M59" s="117">
        <f t="shared" si="0"/>
        <v>7.5857757502918579</v>
      </c>
      <c r="N59" s="118">
        <f t="shared" si="1"/>
        <v>7.585775750291858E-2</v>
      </c>
      <c r="O59" s="119">
        <f t="shared" si="2"/>
        <v>0.4460962336497819</v>
      </c>
      <c r="P59" s="119">
        <f t="shared" si="3"/>
        <v>0.44207043921524591</v>
      </c>
      <c r="Q59" s="119">
        <f t="shared" si="4"/>
        <v>0.49219246729956384</v>
      </c>
      <c r="R59" s="118">
        <f t="shared" si="5"/>
        <v>0.63728033378540272</v>
      </c>
      <c r="S59" s="118">
        <f t="shared" si="6"/>
        <v>0.63152919887892278</v>
      </c>
      <c r="T59" s="120">
        <f t="shared" si="7"/>
        <v>3.3075552712532004E-5</v>
      </c>
      <c r="U59" s="121">
        <f t="shared" si="8"/>
        <v>1.2046927997919623E-3</v>
      </c>
      <c r="V59" s="121">
        <f t="shared" si="9"/>
        <v>1.9022807260230749E-3</v>
      </c>
      <c r="W59" s="121">
        <f t="shared" si="16"/>
        <v>4.8662891482342422E-7</v>
      </c>
      <c r="X59" s="121">
        <f t="shared" si="17"/>
        <v>-2.9191236853417259</v>
      </c>
      <c r="Y59" s="121">
        <f t="shared" si="18"/>
        <v>-2.7207253923584385</v>
      </c>
      <c r="Z59" s="122">
        <f t="shared" si="19"/>
        <v>3.936188265868238E-2</v>
      </c>
      <c r="AA59" s="9">
        <f t="shared" si="10"/>
        <v>0.66192157099150939</v>
      </c>
      <c r="AB59" s="22">
        <f t="shared" si="11"/>
        <v>1.4704222195387571</v>
      </c>
      <c r="AC59" s="10">
        <f t="shared" si="12"/>
        <v>1.437037598868641</v>
      </c>
      <c r="AD59" s="17"/>
      <c r="AE59" s="17">
        <f t="shared" si="13"/>
        <v>1.9022807260230749E-3</v>
      </c>
      <c r="AF59" s="17"/>
      <c r="AG59" s="17"/>
      <c r="AI59" s="30">
        <f t="shared" si="14"/>
        <v>0.63728033378540272</v>
      </c>
      <c r="AJ59" s="31">
        <f t="shared" si="20"/>
        <v>0.40612622382963431</v>
      </c>
      <c r="AK59" s="31">
        <f t="shared" si="15"/>
        <v>0.63152919887892278</v>
      </c>
      <c r="AL59" s="31">
        <f t="shared" si="21"/>
        <v>0.39882912903665402</v>
      </c>
      <c r="AM59" s="31">
        <f t="shared" si="22"/>
        <v>0.4024611386567879</v>
      </c>
      <c r="AN59" s="31">
        <f t="shared" si="23"/>
        <v>3.5205450906037705</v>
      </c>
      <c r="AO59" s="31">
        <f t="shared" si="24"/>
        <v>12.394237734974311</v>
      </c>
      <c r="AP59" s="31">
        <f t="shared" si="25"/>
        <v>3.3452640265080711</v>
      </c>
      <c r="AQ59" s="31">
        <f t="shared" si="26"/>
        <v>11.190791407048993</v>
      </c>
      <c r="AR59" s="31">
        <f t="shared" si="27"/>
        <v>11.777152845296392</v>
      </c>
      <c r="AS59" s="32">
        <f t="shared" si="28"/>
        <v>5.7511349064799377E-3</v>
      </c>
      <c r="AT59" s="33">
        <f t="shared" si="29"/>
        <v>9.0244976999660099E-3</v>
      </c>
      <c r="AU59" s="34">
        <f t="shared" si="30"/>
        <v>-0.19839829298328748</v>
      </c>
      <c r="AV59" s="35">
        <f t="shared" si="31"/>
        <v>6.7965017713890422E-2</v>
      </c>
      <c r="AW59" s="36">
        <f t="shared" si="32"/>
        <v>3.3075552712532004E-5</v>
      </c>
      <c r="AX59" s="36">
        <f t="shared" si="33"/>
        <v>0.40612622382963431</v>
      </c>
      <c r="AY59" s="37">
        <f t="shared" si="34"/>
        <v>3.936188265868238E-2</v>
      </c>
      <c r="AZ59" s="37">
        <f t="shared" si="35"/>
        <v>12.394237734974311</v>
      </c>
      <c r="BA59" s="38">
        <f t="shared" si="36"/>
        <v>2.2553470221489952E-5</v>
      </c>
      <c r="BB59" s="39">
        <f t="shared" si="37"/>
        <v>-9.6779655113798772E-4</v>
      </c>
      <c r="BC59" s="6"/>
      <c r="BD59" s="8"/>
      <c r="BE59" s="8"/>
    </row>
    <row r="60" spans="1:57" x14ac:dyDescent="0.25">
      <c r="L60" s="116">
        <v>0.90000000000000102</v>
      </c>
      <c r="M60" s="117">
        <f t="shared" si="0"/>
        <v>7.9432823472428353</v>
      </c>
      <c r="N60" s="118">
        <f t="shared" si="1"/>
        <v>7.943282347242836E-2</v>
      </c>
      <c r="O60" s="119">
        <f t="shared" si="2"/>
        <v>0.44113579256075486</v>
      </c>
      <c r="P60" s="119">
        <f t="shared" si="3"/>
        <v>0.43747001558554199</v>
      </c>
      <c r="Q60" s="119">
        <f t="shared" si="4"/>
        <v>0.48227158512150986</v>
      </c>
      <c r="R60" s="118">
        <f t="shared" si="5"/>
        <v>0.63019398937250704</v>
      </c>
      <c r="S60" s="118">
        <f t="shared" si="6"/>
        <v>0.6249571651222029</v>
      </c>
      <c r="T60" s="120">
        <f t="shared" si="7"/>
        <v>2.7424328228573512E-5</v>
      </c>
      <c r="U60" s="121">
        <f t="shared" si="8"/>
        <v>1.0498922206389945E-3</v>
      </c>
      <c r="V60" s="121">
        <f t="shared" si="9"/>
        <v>1.6759197938921563E-3</v>
      </c>
      <c r="W60" s="121">
        <f t="shared" si="16"/>
        <v>3.9191052247324298E-7</v>
      </c>
      <c r="X60" s="121">
        <f t="shared" si="17"/>
        <v>-2.9788552822484067</v>
      </c>
      <c r="Y60" s="121">
        <f t="shared" si="18"/>
        <v>-2.7757467696577458</v>
      </c>
      <c r="Z60" s="122">
        <f t="shared" si="19"/>
        <v>4.1253067886790645E-2</v>
      </c>
      <c r="AA60" s="9">
        <f t="shared" si="10"/>
        <v>0.64424279657305261</v>
      </c>
      <c r="AB60" s="22">
        <f t="shared" si="11"/>
        <v>1.4748793191090386</v>
      </c>
      <c r="AC60" s="10">
        <f t="shared" si="12"/>
        <v>1.352362870063303</v>
      </c>
      <c r="AD60" s="10"/>
      <c r="AE60" s="17">
        <f t="shared" si="13"/>
        <v>1.6759197938921563E-3</v>
      </c>
      <c r="AF60" s="10"/>
      <c r="AG60" s="10"/>
      <c r="AI60" s="30">
        <f t="shared" si="14"/>
        <v>0.63019398937250704</v>
      </c>
      <c r="AJ60" s="31">
        <f t="shared" si="20"/>
        <v>0.39714446424123551</v>
      </c>
      <c r="AK60" s="31">
        <f t="shared" si="15"/>
        <v>0.6249571651222029</v>
      </c>
      <c r="AL60" s="31">
        <f t="shared" si="21"/>
        <v>0.39057145823758038</v>
      </c>
      <c r="AM60" s="31">
        <f t="shared" si="22"/>
        <v>0.39384424907529364</v>
      </c>
      <c r="AN60" s="31">
        <f t="shared" si="23"/>
        <v>3.4608134936970898</v>
      </c>
      <c r="AO60" s="31">
        <f t="shared" si="24"/>
        <v>11.977230038155856</v>
      </c>
      <c r="AP60" s="31">
        <f t="shared" si="25"/>
        <v>3.2902426492087637</v>
      </c>
      <c r="AQ60" s="31">
        <f t="shared" si="26"/>
        <v>10.825696690672304</v>
      </c>
      <c r="AR60" s="31">
        <f t="shared" si="27"/>
        <v>11.38691615791935</v>
      </c>
      <c r="AS60" s="32">
        <f t="shared" si="28"/>
        <v>5.2368242503041396E-3</v>
      </c>
      <c r="AT60" s="33">
        <f t="shared" si="29"/>
        <v>8.309860675628656E-3</v>
      </c>
      <c r="AU60" s="34">
        <f t="shared" si="30"/>
        <v>-0.20310851259066087</v>
      </c>
      <c r="AV60" s="35">
        <f t="shared" si="31"/>
        <v>6.8183410520485849E-2</v>
      </c>
      <c r="AW60" s="36">
        <f t="shared" si="32"/>
        <v>2.7424328228573512E-5</v>
      </c>
      <c r="AX60" s="36">
        <f t="shared" si="33"/>
        <v>0.39714446424123551</v>
      </c>
      <c r="AY60" s="37">
        <f t="shared" si="34"/>
        <v>4.1253067886790645E-2</v>
      </c>
      <c r="AZ60" s="37">
        <f t="shared" si="35"/>
        <v>11.977230038155856</v>
      </c>
      <c r="BA60" s="38">
        <f t="shared" si="36"/>
        <v>2.0536565687467214E-5</v>
      </c>
      <c r="BB60" s="39">
        <f t="shared" si="37"/>
        <v>-9.9077323214956533E-4</v>
      </c>
      <c r="BC60" s="6"/>
      <c r="BD60" s="5"/>
      <c r="BE60" s="5"/>
    </row>
    <row r="61" spans="1:57" s="3" customFormat="1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116">
        <v>0.92000000000000104</v>
      </c>
      <c r="M61" s="117">
        <f t="shared" si="0"/>
        <v>8.3176377110267339</v>
      </c>
      <c r="N61" s="118">
        <f t="shared" si="1"/>
        <v>8.3176377110267333E-2</v>
      </c>
      <c r="O61" s="119">
        <f t="shared" si="2"/>
        <v>0.43623790739762469</v>
      </c>
      <c r="P61" s="119">
        <f t="shared" si="3"/>
        <v>0.43291367868976283</v>
      </c>
      <c r="Q61" s="119">
        <f t="shared" si="4"/>
        <v>0.47247581479524947</v>
      </c>
      <c r="R61" s="118">
        <f t="shared" si="5"/>
        <v>0.62319701056803534</v>
      </c>
      <c r="S61" s="118">
        <f t="shared" si="6"/>
        <v>0.61844811241394693</v>
      </c>
      <c r="T61" s="120">
        <f t="shared" si="7"/>
        <v>2.2552033677904307E-5</v>
      </c>
      <c r="U61" s="121">
        <f t="shared" si="8"/>
        <v>9.1431532597360506E-4</v>
      </c>
      <c r="V61" s="121">
        <f t="shared" si="9"/>
        <v>1.4755519721809222E-3</v>
      </c>
      <c r="W61" s="121">
        <f t="shared" si="16"/>
        <v>3.149865730460373E-7</v>
      </c>
      <c r="X61" s="121">
        <f t="shared" si="17"/>
        <v>-3.0389040004224337</v>
      </c>
      <c r="Y61" s="121">
        <f t="shared" si="18"/>
        <v>-2.8310454890892145</v>
      </c>
      <c r="Z61" s="122">
        <f t="shared" si="19"/>
        <v>4.3205160733662012E-2</v>
      </c>
      <c r="AA61" s="18">
        <f t="shared" si="10"/>
        <v>0.62703619148497514</v>
      </c>
      <c r="AB61" s="22">
        <f t="shared" si="11"/>
        <v>1.4790950329721904</v>
      </c>
      <c r="AC61" s="10">
        <f t="shared" si="12"/>
        <v>1.2722739192883634</v>
      </c>
      <c r="AD61" s="17"/>
      <c r="AE61" s="17">
        <f t="shared" si="13"/>
        <v>1.4755519721809222E-3</v>
      </c>
      <c r="AF61" s="17"/>
      <c r="AG61" s="17"/>
      <c r="AI61" s="30">
        <f t="shared" si="14"/>
        <v>0.62319701056803534</v>
      </c>
      <c r="AJ61" s="31">
        <f t="shared" si="20"/>
        <v>0.38837451398093592</v>
      </c>
      <c r="AK61" s="31">
        <f t="shared" si="15"/>
        <v>0.61844811241394693</v>
      </c>
      <c r="AL61" s="31">
        <f t="shared" si="21"/>
        <v>0.38247806774837395</v>
      </c>
      <c r="AM61" s="31">
        <f t="shared" si="22"/>
        <v>0.38541501484781598</v>
      </c>
      <c r="AN61" s="31">
        <f t="shared" si="23"/>
        <v>3.4007647755230628</v>
      </c>
      <c r="AO61" s="31">
        <f t="shared" si="24"/>
        <v>11.565201058438427</v>
      </c>
      <c r="AP61" s="31">
        <f t="shared" si="25"/>
        <v>3.2349439297772951</v>
      </c>
      <c r="AQ61" s="31">
        <f t="shared" si="26"/>
        <v>10.46486222880297</v>
      </c>
      <c r="AR61" s="31">
        <f t="shared" si="27"/>
        <v>11.001283367178777</v>
      </c>
      <c r="AS61" s="32">
        <f t="shared" si="28"/>
        <v>4.7488981540884101E-3</v>
      </c>
      <c r="AT61" s="33">
        <f t="shared" si="29"/>
        <v>7.6202197275623256E-3</v>
      </c>
      <c r="AU61" s="34">
        <f t="shared" si="30"/>
        <v>-0.2078585113332192</v>
      </c>
      <c r="AV61" s="35">
        <f t="shared" si="31"/>
        <v>6.8399169998237877E-2</v>
      </c>
      <c r="AW61" s="36">
        <f t="shared" si="32"/>
        <v>2.2552033677904307E-5</v>
      </c>
      <c r="AX61" s="36">
        <f t="shared" si="33"/>
        <v>0.38837451398093592</v>
      </c>
      <c r="AY61" s="37">
        <f t="shared" si="34"/>
        <v>4.3205160733662012E-2</v>
      </c>
      <c r="AZ61" s="37">
        <f t="shared" si="35"/>
        <v>11.565201058438427</v>
      </c>
      <c r="BA61" s="38">
        <f t="shared" si="36"/>
        <v>1.8623130016032982E-5</v>
      </c>
      <c r="BB61" s="39">
        <f t="shared" si="37"/>
        <v>-1.0139439577230205E-3</v>
      </c>
      <c r="BC61" s="6"/>
      <c r="BD61" s="8"/>
      <c r="BE61" s="8"/>
    </row>
    <row r="62" spans="1:57" x14ac:dyDescent="0.25">
      <c r="L62" s="116">
        <v>0.94000000000000095</v>
      </c>
      <c r="M62" s="117">
        <f t="shared" si="0"/>
        <v>8.7096358995608281</v>
      </c>
      <c r="N62" s="118">
        <f t="shared" si="1"/>
        <v>8.7096358995608275E-2</v>
      </c>
      <c r="O62" s="119">
        <f t="shared" si="2"/>
        <v>0.43140477194520577</v>
      </c>
      <c r="P62" s="119">
        <f t="shared" si="3"/>
        <v>0.42840310767496059</v>
      </c>
      <c r="Q62" s="119">
        <f t="shared" si="4"/>
        <v>0.46280954389041151</v>
      </c>
      <c r="R62" s="118">
        <f t="shared" si="5"/>
        <v>0.61629253135029394</v>
      </c>
      <c r="S62" s="118">
        <f t="shared" si="6"/>
        <v>0.61200443953565797</v>
      </c>
      <c r="T62" s="120">
        <f t="shared" si="7"/>
        <v>1.8387731410747952E-5</v>
      </c>
      <c r="U62" s="121">
        <f t="shared" si="8"/>
        <v>7.9569623434969463E-4</v>
      </c>
      <c r="V62" s="121">
        <f t="shared" si="9"/>
        <v>1.2983332731828011E-3</v>
      </c>
      <c r="W62" s="121">
        <f t="shared" si="16"/>
        <v>2.5264399280691375E-7</v>
      </c>
      <c r="X62" s="121">
        <f t="shared" si="17"/>
        <v>-3.0992526972424495</v>
      </c>
      <c r="Y62" s="121">
        <f t="shared" si="18"/>
        <v>-2.8866138128315244</v>
      </c>
      <c r="Z62" s="122">
        <f t="shared" si="19"/>
        <v>4.521529516352274E-2</v>
      </c>
      <c r="AA62" s="9">
        <f t="shared" si="10"/>
        <v>0.61028914490532327</v>
      </c>
      <c r="AB62" s="22">
        <f t="shared" si="11"/>
        <v>1.4830805767905471</v>
      </c>
      <c r="AC62" s="10">
        <f t="shared" si="12"/>
        <v>1.1965576745332953</v>
      </c>
      <c r="AD62" s="10"/>
      <c r="AE62" s="17">
        <f t="shared" si="13"/>
        <v>1.2983332731828011E-3</v>
      </c>
      <c r="AF62" s="10"/>
      <c r="AG62" s="10"/>
      <c r="AI62" s="30">
        <f t="shared" si="14"/>
        <v>0.61629253135029394</v>
      </c>
      <c r="AJ62" s="31">
        <f t="shared" si="20"/>
        <v>0.37981648419815306</v>
      </c>
      <c r="AK62" s="31">
        <f t="shared" si="15"/>
        <v>0.61200443953565797</v>
      </c>
      <c r="AL62" s="31">
        <f t="shared" si="21"/>
        <v>0.37454943401135482</v>
      </c>
      <c r="AM62" s="31">
        <f t="shared" si="22"/>
        <v>0.37717376523904855</v>
      </c>
      <c r="AN62" s="31">
        <f t="shared" si="23"/>
        <v>3.340416078703047</v>
      </c>
      <c r="AO62" s="31">
        <f t="shared" si="24"/>
        <v>11.158379578857842</v>
      </c>
      <c r="AP62" s="31">
        <f t="shared" si="25"/>
        <v>3.1793756060349851</v>
      </c>
      <c r="AQ62" s="31">
        <f t="shared" si="26"/>
        <v>10.108429244250329</v>
      </c>
      <c r="AR62" s="31">
        <f t="shared" si="27"/>
        <v>10.620437394635509</v>
      </c>
      <c r="AS62" s="32">
        <f t="shared" si="28"/>
        <v>4.2880918146359637E-3</v>
      </c>
      <c r="AT62" s="33">
        <f t="shared" si="29"/>
        <v>6.9578837913884424E-3</v>
      </c>
      <c r="AU62" s="34">
        <f t="shared" si="30"/>
        <v>-0.21263888441092504</v>
      </c>
      <c r="AV62" s="35">
        <f t="shared" si="31"/>
        <v>6.8609727951554206E-2</v>
      </c>
      <c r="AW62" s="36">
        <f t="shared" si="32"/>
        <v>1.8387731410747952E-5</v>
      </c>
      <c r="AX62" s="36">
        <f t="shared" si="33"/>
        <v>0.37981648419815306</v>
      </c>
      <c r="AY62" s="37">
        <f t="shared" si="34"/>
        <v>4.521529516352274E-2</v>
      </c>
      <c r="AZ62" s="37">
        <f t="shared" si="35"/>
        <v>11.158379578857842</v>
      </c>
      <c r="BA62" s="38">
        <f t="shared" si="36"/>
        <v>1.6816046331905739E-5</v>
      </c>
      <c r="BB62" s="39">
        <f t="shared" si="37"/>
        <v>-1.0372628507850001E-3</v>
      </c>
      <c r="BC62" s="6"/>
      <c r="BD62" s="5"/>
      <c r="BE62" s="5"/>
    </row>
    <row r="63" spans="1:57" x14ac:dyDescent="0.25">
      <c r="L63" s="116">
        <v>0.96000000000000096</v>
      </c>
      <c r="M63" s="117">
        <f t="shared" si="0"/>
        <v>9.1201083935591196</v>
      </c>
      <c r="N63" s="118">
        <f t="shared" si="1"/>
        <v>9.120108393559119E-2</v>
      </c>
      <c r="O63" s="119">
        <f t="shared" si="2"/>
        <v>0.42663831573177902</v>
      </c>
      <c r="P63" s="119">
        <f t="shared" si="3"/>
        <v>0.42393986688342589</v>
      </c>
      <c r="Q63" s="119">
        <f t="shared" si="4"/>
        <v>0.45327663146355812</v>
      </c>
      <c r="R63" s="118">
        <f t="shared" si="5"/>
        <v>0.6094833081882558</v>
      </c>
      <c r="S63" s="118">
        <f t="shared" si="6"/>
        <v>0.605628381262037</v>
      </c>
      <c r="T63" s="120">
        <f t="shared" si="7"/>
        <v>1.486046160648676E-5</v>
      </c>
      <c r="U63" s="121">
        <f t="shared" si="8"/>
        <v>6.9201430452807021E-4</v>
      </c>
      <c r="V63" s="121">
        <f t="shared" si="9"/>
        <v>1.1417100891390507E-3</v>
      </c>
      <c r="W63" s="121">
        <f t="shared" si="16"/>
        <v>2.022262986968854E-7</v>
      </c>
      <c r="X63" s="121">
        <f t="shared" si="17"/>
        <v>-3.1598849282117407</v>
      </c>
      <c r="Y63" s="121">
        <f t="shared" si="18"/>
        <v>-2.9424441611263759</v>
      </c>
      <c r="Z63" s="122">
        <f t="shared" si="19"/>
        <v>4.7280487190671891E-2</v>
      </c>
      <c r="AA63" s="9">
        <f t="shared" si="10"/>
        <v>0.59398938282527425</v>
      </c>
      <c r="AB63" s="22">
        <f t="shared" si="11"/>
        <v>1.4868468092890927</v>
      </c>
      <c r="AC63" s="10">
        <f t="shared" si="12"/>
        <v>1.125007844783348</v>
      </c>
      <c r="AD63" s="10"/>
      <c r="AE63" s="17">
        <f t="shared" si="13"/>
        <v>1.1417100891390507E-3</v>
      </c>
      <c r="AF63" s="10"/>
      <c r="AG63" s="10"/>
      <c r="AI63" s="30">
        <f t="shared" si="14"/>
        <v>0.6094833081882558</v>
      </c>
      <c r="AJ63" s="31">
        <f t="shared" si="20"/>
        <v>0.37146990296010041</v>
      </c>
      <c r="AK63" s="31">
        <f t="shared" si="15"/>
        <v>0.605628381262037</v>
      </c>
      <c r="AL63" s="31">
        <f t="shared" si="21"/>
        <v>0.36678573619007526</v>
      </c>
      <c r="AM63" s="31">
        <f t="shared" si="22"/>
        <v>0.36912038934428459</v>
      </c>
      <c r="AN63" s="31">
        <f t="shared" si="23"/>
        <v>3.2797838477337558</v>
      </c>
      <c r="AO63" s="31">
        <f t="shared" si="24"/>
        <v>10.75698208785524</v>
      </c>
      <c r="AP63" s="31">
        <f t="shared" si="25"/>
        <v>3.1235452577401337</v>
      </c>
      <c r="AQ63" s="31">
        <f t="shared" si="26"/>
        <v>9.7565349771508778</v>
      </c>
      <c r="AR63" s="31">
        <f t="shared" si="27"/>
        <v>10.244553284001462</v>
      </c>
      <c r="AS63" s="32">
        <f t="shared" si="28"/>
        <v>3.8549269262188046E-3</v>
      </c>
      <c r="AT63" s="33">
        <f t="shared" si="29"/>
        <v>6.3249097627922296E-3</v>
      </c>
      <c r="AU63" s="34">
        <f t="shared" si="30"/>
        <v>-0.21744076708536486</v>
      </c>
      <c r="AV63" s="35">
        <f t="shared" si="31"/>
        <v>6.8812875160115444E-2</v>
      </c>
      <c r="AW63" s="36">
        <f t="shared" si="32"/>
        <v>1.486046160648676E-5</v>
      </c>
      <c r="AX63" s="36">
        <f t="shared" si="33"/>
        <v>0.37146990296010041</v>
      </c>
      <c r="AY63" s="37">
        <f t="shared" si="34"/>
        <v>4.7280487190671891E-2</v>
      </c>
      <c r="AZ63" s="37">
        <f t="shared" si="35"/>
        <v>10.75698208785524</v>
      </c>
      <c r="BA63" s="38">
        <f t="shared" si="36"/>
        <v>1.5117360494975704E-5</v>
      </c>
      <c r="BB63" s="39">
        <f t="shared" si="37"/>
        <v>-1.0606866687090969E-3</v>
      </c>
      <c r="BC63" s="6"/>
      <c r="BD63" s="5"/>
      <c r="BE63" s="5"/>
    </row>
    <row r="64" spans="1:57" x14ac:dyDescent="0.25">
      <c r="L64" s="116">
        <v>0.98000000000000098</v>
      </c>
      <c r="M64" s="117">
        <f t="shared" si="0"/>
        <v>9.5499258602143851</v>
      </c>
      <c r="N64" s="118">
        <f t="shared" si="1"/>
        <v>9.5499258602143852E-2</v>
      </c>
      <c r="O64" s="119">
        <f t="shared" si="2"/>
        <v>0.42194021650470581</v>
      </c>
      <c r="P64" s="119">
        <f t="shared" si="3"/>
        <v>0.41952540810829553</v>
      </c>
      <c r="Q64" s="119">
        <f t="shared" si="4"/>
        <v>0.44388043300941171</v>
      </c>
      <c r="R64" s="118">
        <f t="shared" si="5"/>
        <v>0.60277173786386551</v>
      </c>
      <c r="S64" s="118">
        <f t="shared" si="6"/>
        <v>0.59932201158327936</v>
      </c>
      <c r="T64" s="120">
        <f t="shared" si="7"/>
        <v>1.1900611410966765E-5</v>
      </c>
      <c r="U64" s="121">
        <f t="shared" si="8"/>
        <v>6.0147150066814682E-4</v>
      </c>
      <c r="V64" s="121">
        <f t="shared" si="9"/>
        <v>1.0033925879643704E-3</v>
      </c>
      <c r="W64" s="121">
        <f t="shared" si="16"/>
        <v>1.615405604133786E-7</v>
      </c>
      <c r="X64" s="121">
        <f t="shared" si="17"/>
        <v>-3.2207849458732425</v>
      </c>
      <c r="Y64" s="121">
        <f t="shared" si="18"/>
        <v>-2.9985291114187547</v>
      </c>
      <c r="Z64" s="122">
        <f t="shared" si="19"/>
        <v>4.9397655949060697E-2</v>
      </c>
      <c r="AA64" s="9">
        <f t="shared" si="10"/>
        <v>0.57812495905344141</v>
      </c>
      <c r="AB64" s="22">
        <f t="shared" si="11"/>
        <v>1.4904042281221974</v>
      </c>
      <c r="AC64" s="10">
        <f t="shared" si="12"/>
        <v>1.0574249985421287</v>
      </c>
      <c r="AD64" s="10"/>
      <c r="AE64" s="17">
        <f t="shared" si="13"/>
        <v>1.0033925879643704E-3</v>
      </c>
      <c r="AF64" s="10"/>
      <c r="AG64" s="10"/>
      <c r="AI64" s="30">
        <f t="shared" si="14"/>
        <v>0.60277173786386551</v>
      </c>
      <c r="AJ64" s="31">
        <f t="shared" si="20"/>
        <v>0.36333376796742461</v>
      </c>
      <c r="AK64" s="31">
        <f t="shared" si="15"/>
        <v>0.59932201158327936</v>
      </c>
      <c r="AL64" s="31">
        <f t="shared" si="21"/>
        <v>0.35918687356822843</v>
      </c>
      <c r="AM64" s="31">
        <f t="shared" si="22"/>
        <v>0.36125437046212105</v>
      </c>
      <c r="AN64" s="31">
        <f t="shared" si="23"/>
        <v>3.218883830072254</v>
      </c>
      <c r="AO64" s="31">
        <f t="shared" si="24"/>
        <v>10.361213111500623</v>
      </c>
      <c r="AP64" s="31">
        <f t="shared" si="25"/>
        <v>3.0674603074477549</v>
      </c>
      <c r="AQ64" s="31">
        <f t="shared" si="26"/>
        <v>9.4093127377674755</v>
      </c>
      <c r="AR64" s="31">
        <f t="shared" si="27"/>
        <v>9.8737983830320424</v>
      </c>
      <c r="AS64" s="32">
        <f t="shared" si="28"/>
        <v>3.4497262805861517E-3</v>
      </c>
      <c r="AT64" s="33">
        <f t="shared" si="29"/>
        <v>5.7231055537067393E-3</v>
      </c>
      <c r="AU64" s="34">
        <f t="shared" si="30"/>
        <v>-0.22225583445448782</v>
      </c>
      <c r="AV64" s="35">
        <f t="shared" si="31"/>
        <v>6.90067291637282E-2</v>
      </c>
      <c r="AW64" s="36">
        <f t="shared" si="32"/>
        <v>1.1900611410966765E-5</v>
      </c>
      <c r="AX64" s="36">
        <f t="shared" si="33"/>
        <v>0.36333376796742461</v>
      </c>
      <c r="AY64" s="37">
        <f t="shared" si="34"/>
        <v>4.9397655949060697E-2</v>
      </c>
      <c r="AZ64" s="37">
        <f t="shared" si="35"/>
        <v>10.361213111500623</v>
      </c>
      <c r="BA64" s="38">
        <f t="shared" si="36"/>
        <v>1.352833835523981E-5</v>
      </c>
      <c r="BB64" s="39">
        <f t="shared" si="37"/>
        <v>-1.0841748022170138E-3</v>
      </c>
      <c r="BC64" s="6"/>
      <c r="BD64" s="5"/>
      <c r="BE64" s="5"/>
    </row>
    <row r="65" spans="12:57" x14ac:dyDescent="0.25">
      <c r="L65" s="116">
        <v>1</v>
      </c>
      <c r="M65" s="117">
        <f t="shared" si="0"/>
        <v>10</v>
      </c>
      <c r="N65" s="118">
        <f t="shared" si="1"/>
        <v>0.1</v>
      </c>
      <c r="O65" s="119">
        <f t="shared" si="2"/>
        <v>0.41731191316231941</v>
      </c>
      <c r="P65" s="119">
        <f t="shared" si="3"/>
        <v>0.41516107303360494</v>
      </c>
      <c r="Q65" s="119">
        <f t="shared" si="4"/>
        <v>0.43462382632463881</v>
      </c>
      <c r="R65" s="118">
        <f t="shared" si="5"/>
        <v>0.59615987594617059</v>
      </c>
      <c r="S65" s="118">
        <f t="shared" si="6"/>
        <v>0.59308724719086425</v>
      </c>
      <c r="T65" s="120">
        <f t="shared" si="7"/>
        <v>9.441047467935383E-6</v>
      </c>
      <c r="U65" s="121">
        <f t="shared" si="8"/>
        <v>5.2247113888294111E-4</v>
      </c>
      <c r="V65" s="121">
        <f t="shared" si="9"/>
        <v>8.8133009964604157E-4</v>
      </c>
      <c r="W65" s="121">
        <f t="shared" si="16"/>
        <v>1.2877975371997247E-7</v>
      </c>
      <c r="X65" s="121">
        <f t="shared" si="17"/>
        <v>-3.2819376948246917</v>
      </c>
      <c r="Y65" s="121">
        <f t="shared" si="18"/>
        <v>-3.0548613973725387</v>
      </c>
      <c r="Z65" s="122">
        <f t="shared" si="19"/>
        <v>5.156364486457865E-2</v>
      </c>
      <c r="AA65" s="9">
        <f t="shared" si="10"/>
        <v>0.56268424646044468</v>
      </c>
      <c r="AB65" s="22">
        <f t="shared" si="11"/>
        <v>1.4937629676628097</v>
      </c>
      <c r="AC65" s="10">
        <f t="shared" si="12"/>
        <v>0.99361660583190103</v>
      </c>
      <c r="AD65" s="17"/>
      <c r="AE65" s="17">
        <f t="shared" si="13"/>
        <v>8.8133009964604157E-4</v>
      </c>
      <c r="AF65" s="10"/>
      <c r="AG65" s="10"/>
      <c r="AI65" s="30">
        <f t="shared" si="14"/>
        <v>0.59615987594617059</v>
      </c>
      <c r="AJ65" s="31">
        <f t="shared" si="20"/>
        <v>0.35540659768815352</v>
      </c>
      <c r="AK65" s="31">
        <f t="shared" si="15"/>
        <v>0.59308724719086425</v>
      </c>
      <c r="AL65" s="31">
        <f t="shared" si="21"/>
        <v>0.3517524827804373</v>
      </c>
      <c r="AM65" s="31">
        <f t="shared" si="22"/>
        <v>0.35357481971056143</v>
      </c>
      <c r="AN65" s="31">
        <f t="shared" si="23"/>
        <v>3.1577310811208048</v>
      </c>
      <c r="AO65" s="31">
        <f t="shared" si="24"/>
        <v>9.9712655806763664</v>
      </c>
      <c r="AP65" s="31">
        <f t="shared" si="25"/>
        <v>3.0111280214939709</v>
      </c>
      <c r="AQ65" s="31">
        <f t="shared" si="26"/>
        <v>9.0668919618261956</v>
      </c>
      <c r="AR65" s="31">
        <f t="shared" si="27"/>
        <v>9.5083325427053058</v>
      </c>
      <c r="AS65" s="32">
        <f t="shared" si="28"/>
        <v>3.0726287553063392E-3</v>
      </c>
      <c r="AT65" s="33">
        <f t="shared" si="29"/>
        <v>5.1540348139494339E-3</v>
      </c>
      <c r="AU65" s="34">
        <f t="shared" si="30"/>
        <v>-0.22707629745215296</v>
      </c>
      <c r="AV65" s="35">
        <f t="shared" si="31"/>
        <v>6.918970393930117E-2</v>
      </c>
      <c r="AW65" s="36">
        <f t="shared" si="32"/>
        <v>9.441047467935383E-6</v>
      </c>
      <c r="AX65" s="36">
        <f t="shared" si="33"/>
        <v>0.35540659768815352</v>
      </c>
      <c r="AY65" s="37">
        <f t="shared" si="34"/>
        <v>5.156364486457865E-2</v>
      </c>
      <c r="AZ65" s="37">
        <f t="shared" si="35"/>
        <v>9.9712655806763664</v>
      </c>
      <c r="BA65" s="38">
        <f t="shared" si="36"/>
        <v>1.2049524530613095E-5</v>
      </c>
      <c r="BB65" s="39">
        <f t="shared" si="37"/>
        <v>-1.1076892558641608E-3</v>
      </c>
      <c r="BC65" s="6"/>
      <c r="BD65" s="5"/>
      <c r="BE65" s="5"/>
    </row>
    <row r="66" spans="12:57" x14ac:dyDescent="0.25">
      <c r="L66" s="116">
        <v>1.02</v>
      </c>
      <c r="M66" s="117">
        <f t="shared" si="0"/>
        <v>10.471285480509</v>
      </c>
      <c r="N66" s="118">
        <f t="shared" si="1"/>
        <v>0.10471285480509</v>
      </c>
      <c r="O66" s="119">
        <f t="shared" si="2"/>
        <v>0.41275461896017718</v>
      </c>
      <c r="P66" s="119">
        <f t="shared" si="3"/>
        <v>0.41084809583669757</v>
      </c>
      <c r="Q66" s="119">
        <f t="shared" si="4"/>
        <v>0.42550923792035444</v>
      </c>
      <c r="R66" s="118">
        <f t="shared" si="5"/>
        <v>0.58964945565739602</v>
      </c>
      <c r="S66" s="118">
        <f t="shared" si="6"/>
        <v>0.58692585119528229</v>
      </c>
      <c r="T66" s="120">
        <f t="shared" si="7"/>
        <v>7.4180212660458031E-6</v>
      </c>
      <c r="U66" s="121">
        <f t="shared" si="8"/>
        <v>4.5359806859153782E-4</v>
      </c>
      <c r="V66" s="121">
        <f t="shared" si="9"/>
        <v>7.7368841202409954E-4</v>
      </c>
      <c r="W66" s="121">
        <f t="shared" si="16"/>
        <v>1.024578279587753E-7</v>
      </c>
      <c r="X66" s="121">
        <f t="shared" si="17"/>
        <v>-3.3433288033255186</v>
      </c>
      <c r="Y66" s="121">
        <f t="shared" si="18"/>
        <v>-3.1114339077716853</v>
      </c>
      <c r="Z66" s="122">
        <f t="shared" si="19"/>
        <v>5.3775242583923279E-2</v>
      </c>
      <c r="AA66" s="9">
        <f t="shared" si="10"/>
        <v>0.54765592845731204</v>
      </c>
      <c r="AB66" s="22">
        <f t="shared" si="11"/>
        <v>1.496932798527723</v>
      </c>
      <c r="AC66" s="10">
        <f t="shared" si="12"/>
        <v>0.93339704721244432</v>
      </c>
      <c r="AD66" s="10"/>
      <c r="AE66" s="17">
        <f t="shared" si="13"/>
        <v>7.7368841202409954E-4</v>
      </c>
      <c r="AF66" s="10"/>
      <c r="AG66" s="10"/>
      <c r="AI66" s="30">
        <f t="shared" si="14"/>
        <v>0.58964945565739602</v>
      </c>
      <c r="AJ66" s="31">
        <f t="shared" si="20"/>
        <v>0.34768648055706342</v>
      </c>
      <c r="AK66" s="31">
        <f t="shared" si="15"/>
        <v>0.58692585119528229</v>
      </c>
      <c r="AL66" s="31">
        <f t="shared" si="21"/>
        <v>0.34448195480130667</v>
      </c>
      <c r="AM66" s="31">
        <f t="shared" si="22"/>
        <v>0.346080508668552</v>
      </c>
      <c r="AN66" s="31">
        <f t="shared" si="23"/>
        <v>3.0963399726199778</v>
      </c>
      <c r="AO66" s="31">
        <f t="shared" si="24"/>
        <v>9.5873212260442848</v>
      </c>
      <c r="AP66" s="31">
        <f t="shared" si="25"/>
        <v>2.9545555110948243</v>
      </c>
      <c r="AQ66" s="31">
        <f t="shared" si="26"/>
        <v>8.7293982681407982</v>
      </c>
      <c r="AR66" s="31">
        <f t="shared" si="27"/>
        <v>9.1483083303275521</v>
      </c>
      <c r="AS66" s="32">
        <f t="shared" si="28"/>
        <v>2.7236044621137268E-3</v>
      </c>
      <c r="AT66" s="33">
        <f t="shared" si="29"/>
        <v>4.6190231093780959E-3</v>
      </c>
      <c r="AU66" s="34">
        <f t="shared" si="30"/>
        <v>-0.23189489555383336</v>
      </c>
      <c r="AV66" s="35">
        <f t="shared" si="31"/>
        <v>6.9360481482758682E-2</v>
      </c>
      <c r="AW66" s="36">
        <f t="shared" si="32"/>
        <v>7.4180212660458031E-6</v>
      </c>
      <c r="AX66" s="36">
        <f t="shared" si="33"/>
        <v>0.34768648055706342</v>
      </c>
      <c r="AY66" s="37">
        <f t="shared" si="34"/>
        <v>5.3775242583923279E-2</v>
      </c>
      <c r="AZ66" s="37">
        <f t="shared" si="35"/>
        <v>9.5873212260442848</v>
      </c>
      <c r="BA66" s="38">
        <f t="shared" si="36"/>
        <v>1.0680801812210693E-5</v>
      </c>
      <c r="BB66" s="39">
        <f t="shared" si="37"/>
        <v>-1.1311946124577237E-3</v>
      </c>
      <c r="BC66" s="6"/>
      <c r="BD66" s="5"/>
      <c r="BE66" s="5"/>
    </row>
    <row r="67" spans="12:57" x14ac:dyDescent="0.25">
      <c r="L67" s="116">
        <v>1.04</v>
      </c>
      <c r="M67" s="117">
        <f t="shared" si="0"/>
        <v>10.964781961431854</v>
      </c>
      <c r="N67" s="118">
        <f t="shared" si="1"/>
        <v>0.10964781961431853</v>
      </c>
      <c r="O67" s="119">
        <f t="shared" si="2"/>
        <v>0.40826933483144623</v>
      </c>
      <c r="P67" s="119">
        <f t="shared" si="3"/>
        <v>0.4065876059319592</v>
      </c>
      <c r="Q67" s="119">
        <f t="shared" si="4"/>
        <v>0.41653866966289255</v>
      </c>
      <c r="R67" s="118">
        <f t="shared" si="5"/>
        <v>0.58324190690206612</v>
      </c>
      <c r="S67" s="118">
        <f t="shared" si="6"/>
        <v>0.58083943704565599</v>
      </c>
      <c r="T67" s="120">
        <f t="shared" si="7"/>
        <v>5.7718614109592997E-6</v>
      </c>
      <c r="U67" s="121">
        <f t="shared" si="8"/>
        <v>3.936003065813189E-4</v>
      </c>
      <c r="V67" s="121">
        <f t="shared" si="9"/>
        <v>6.7882888637994234E-4</v>
      </c>
      <c r="W67" s="121">
        <f t="shared" si="16"/>
        <v>8.1355342733939702E-8</v>
      </c>
      <c r="X67" s="121">
        <f t="shared" si="17"/>
        <v>-3.404944571961928</v>
      </c>
      <c r="Y67" s="121">
        <f t="shared" si="18"/>
        <v>-3.1682396853165189</v>
      </c>
      <c r="Z67" s="122">
        <f t="shared" si="19"/>
        <v>5.602920336181598E-2</v>
      </c>
      <c r="AA67" s="9">
        <f t="shared" si="10"/>
        <v>0.53302899070149212</v>
      </c>
      <c r="AB67" s="22">
        <f t="shared" si="11"/>
        <v>1.4999231286620716</v>
      </c>
      <c r="AC67" s="10">
        <f t="shared" si="12"/>
        <v>0.87658759317810186</v>
      </c>
      <c r="AD67" s="10"/>
      <c r="AE67" s="17">
        <f t="shared" si="13"/>
        <v>6.7882888637994234E-4</v>
      </c>
      <c r="AF67" s="10"/>
      <c r="AG67" s="10"/>
      <c r="AI67" s="30">
        <f t="shared" si="14"/>
        <v>0.58324190690206612</v>
      </c>
      <c r="AJ67" s="31">
        <f t="shared" si="20"/>
        <v>0.34017112196675836</v>
      </c>
      <c r="AK67" s="31">
        <f t="shared" si="15"/>
        <v>0.58083943704565599</v>
      </c>
      <c r="AL67" s="31">
        <f t="shared" si="21"/>
        <v>0.33737445162751456</v>
      </c>
      <c r="AM67" s="31">
        <f t="shared" si="22"/>
        <v>0.338769900866431</v>
      </c>
      <c r="AN67" s="31">
        <f t="shared" si="23"/>
        <v>3.0347242039835685</v>
      </c>
      <c r="AO67" s="31">
        <f t="shared" si="24"/>
        <v>9.2095509942437026</v>
      </c>
      <c r="AP67" s="31">
        <f t="shared" si="25"/>
        <v>2.8977497335499907</v>
      </c>
      <c r="AQ67" s="31">
        <f t="shared" si="26"/>
        <v>8.3969535182890418</v>
      </c>
      <c r="AR67" s="31">
        <f t="shared" si="27"/>
        <v>8.7938712534910923</v>
      </c>
      <c r="AS67" s="32">
        <f t="shared" si="28"/>
        <v>2.4024698564101277E-3</v>
      </c>
      <c r="AT67" s="33">
        <f t="shared" si="29"/>
        <v>4.1191653548542659E-3</v>
      </c>
      <c r="AU67" s="34">
        <f t="shared" si="30"/>
        <v>-0.23670488664540912</v>
      </c>
      <c r="AV67" s="35">
        <f t="shared" si="31"/>
        <v>6.9517985283684025E-2</v>
      </c>
      <c r="AW67" s="36">
        <f t="shared" si="32"/>
        <v>5.7718614109592997E-6</v>
      </c>
      <c r="AX67" s="36">
        <f t="shared" si="33"/>
        <v>0.34017112196675836</v>
      </c>
      <c r="AY67" s="37">
        <f t="shared" si="34"/>
        <v>5.602920336181598E-2</v>
      </c>
      <c r="AZ67" s="37">
        <f t="shared" si="35"/>
        <v>9.2095509942437026</v>
      </c>
      <c r="BA67" s="38">
        <f t="shared" si="36"/>
        <v>9.4214504172946179E-6</v>
      </c>
      <c r="BB67" s="39">
        <f t="shared" si="37"/>
        <v>-1.1546579836361421E-3</v>
      </c>
      <c r="BC67" s="21"/>
      <c r="BD67" s="5"/>
      <c r="BE67" s="5"/>
    </row>
    <row r="68" spans="12:57" x14ac:dyDescent="0.25">
      <c r="L68" s="116">
        <v>1.06</v>
      </c>
      <c r="M68" s="117">
        <f t="shared" si="0"/>
        <v>11.481536214968834</v>
      </c>
      <c r="N68" s="118">
        <f t="shared" si="1"/>
        <v>0.11481536214968834</v>
      </c>
      <c r="O68" s="119">
        <f t="shared" si="2"/>
        <v>0.40385686268221416</v>
      </c>
      <c r="P68" s="119">
        <f t="shared" si="3"/>
        <v>0.4023806308358997</v>
      </c>
      <c r="Q68" s="119">
        <f t="shared" si="4"/>
        <v>0.4077137253644284</v>
      </c>
      <c r="R68" s="118">
        <f t="shared" si="5"/>
        <v>0.576938375260306</v>
      </c>
      <c r="S68" s="118">
        <f t="shared" si="6"/>
        <v>0.57482947262271389</v>
      </c>
      <c r="T68" s="120">
        <f t="shared" si="7"/>
        <v>4.4474703348429743E-6</v>
      </c>
      <c r="U68" s="121">
        <f t="shared" si="8"/>
        <v>3.4137211290356307E-4</v>
      </c>
      <c r="V68" s="121">
        <f t="shared" si="9"/>
        <v>5.9528929761527058E-4</v>
      </c>
      <c r="W68" s="121">
        <f t="shared" si="16"/>
        <v>6.4473936691919382E-8</v>
      </c>
      <c r="X68" s="121">
        <f t="shared" si="17"/>
        <v>-3.4667719598082072</v>
      </c>
      <c r="Y68" s="121">
        <f t="shared" si="18"/>
        <v>-3.2252719253239612</v>
      </c>
      <c r="Z68" s="122">
        <f t="shared" si="19"/>
        <v>5.8322266655891984E-2</v>
      </c>
      <c r="AA68" s="9">
        <f t="shared" si="10"/>
        <v>0.51879271302437413</v>
      </c>
      <c r="AB68" s="22">
        <f t="shared" si="11"/>
        <v>1.5027430058159719</v>
      </c>
      <c r="AC68" s="10">
        <f t="shared" si="12"/>
        <v>0.82301635710724252</v>
      </c>
      <c r="AD68" s="10"/>
      <c r="AE68" s="17">
        <f t="shared" si="13"/>
        <v>5.9528929761527058E-4</v>
      </c>
      <c r="AF68" s="10"/>
      <c r="AG68" s="10"/>
      <c r="AI68" s="30">
        <f t="shared" si="14"/>
        <v>0.576938375260306</v>
      </c>
      <c r="AJ68" s="31">
        <f t="shared" si="20"/>
        <v>0.33285788884800166</v>
      </c>
      <c r="AK68" s="31">
        <f t="shared" si="15"/>
        <v>0.57482947262271389</v>
      </c>
      <c r="AL68" s="31">
        <f t="shared" si="21"/>
        <v>0.33042892259570739</v>
      </c>
      <c r="AM68" s="31">
        <f t="shared" si="22"/>
        <v>0.33164118198668713</v>
      </c>
      <c r="AN68" s="31">
        <f t="shared" si="23"/>
        <v>2.9728968161372893</v>
      </c>
      <c r="AO68" s="31">
        <f t="shared" si="24"/>
        <v>8.8381154793992316</v>
      </c>
      <c r="AP68" s="31">
        <f t="shared" si="25"/>
        <v>2.8407174935425483</v>
      </c>
      <c r="AQ68" s="31">
        <f t="shared" si="26"/>
        <v>8.0696758781186588</v>
      </c>
      <c r="AR68" s="31">
        <f t="shared" si="27"/>
        <v>8.4451599920981426</v>
      </c>
      <c r="AS68" s="32">
        <f t="shared" si="28"/>
        <v>2.1089026375921138E-3</v>
      </c>
      <c r="AT68" s="33">
        <f t="shared" si="29"/>
        <v>3.6553343095622791E-3</v>
      </c>
      <c r="AU68" s="34">
        <f t="shared" si="30"/>
        <v>-0.24150003448424595</v>
      </c>
      <c r="AV68" s="35">
        <f t="shared" si="31"/>
        <v>6.9661355659980162E-2</v>
      </c>
      <c r="AW68" s="36">
        <f t="shared" si="32"/>
        <v>4.4474703348429743E-6</v>
      </c>
      <c r="AX68" s="36">
        <f t="shared" si="33"/>
        <v>0.33285788884800166</v>
      </c>
      <c r="AY68" s="37">
        <f t="shared" si="34"/>
        <v>5.8322266655891984E-2</v>
      </c>
      <c r="AZ68" s="37">
        <f t="shared" si="35"/>
        <v>8.8381154793992316</v>
      </c>
      <c r="BA68" s="38">
        <f t="shared" si="36"/>
        <v>8.2702064219298579E-6</v>
      </c>
      <c r="BB68" s="39">
        <f t="shared" si="37"/>
        <v>-1.1780489487036388E-3</v>
      </c>
      <c r="BC68" s="21"/>
      <c r="BD68" s="5"/>
      <c r="BE68" s="5"/>
    </row>
    <row r="69" spans="12:57" x14ac:dyDescent="0.25">
      <c r="L69" s="116">
        <v>1.08</v>
      </c>
      <c r="M69" s="117">
        <f t="shared" si="0"/>
        <v>12.022644346174133</v>
      </c>
      <c r="N69" s="118">
        <f t="shared" si="1"/>
        <v>0.12022644346174133</v>
      </c>
      <c r="O69" s="119">
        <f t="shared" si="2"/>
        <v>0.39951781854257035</v>
      </c>
      <c r="P69" s="119">
        <f t="shared" si="3"/>
        <v>0.39822809913469748</v>
      </c>
      <c r="Q69" s="119">
        <f t="shared" si="4"/>
        <v>0.39903563708514067</v>
      </c>
      <c r="R69" s="118">
        <f t="shared" si="5"/>
        <v>0.57073974077510048</v>
      </c>
      <c r="S69" s="118">
        <f t="shared" si="6"/>
        <v>0.56889728447813925</v>
      </c>
      <c r="T69" s="120">
        <f t="shared" si="7"/>
        <v>3.3946452062120724E-6</v>
      </c>
      <c r="U69" s="121">
        <f t="shared" si="8"/>
        <v>2.9593847499638601E-4</v>
      </c>
      <c r="V69" s="121">
        <f t="shared" si="9"/>
        <v>5.217663004009397E-4</v>
      </c>
      <c r="W69" s="121">
        <f t="shared" si="16"/>
        <v>5.099820672694958E-8</v>
      </c>
      <c r="X69" s="121">
        <f t="shared" si="17"/>
        <v>-3.5287985684913643</v>
      </c>
      <c r="Y69" s="121">
        <f t="shared" si="18"/>
        <v>-3.2825239743399397</v>
      </c>
      <c r="Z69" s="122">
        <f t="shared" si="19"/>
        <v>6.0651175724448905E-2</v>
      </c>
      <c r="AA69" s="9">
        <f t="shared" si="10"/>
        <v>0.5049366615744133</v>
      </c>
      <c r="AB69" s="22">
        <f t="shared" si="11"/>
        <v>1.5054011212560905</v>
      </c>
      <c r="AC69" s="10">
        <f t="shared" si="12"/>
        <v>0.77251822475093301</v>
      </c>
      <c r="AD69" s="10"/>
      <c r="AE69" s="17">
        <f t="shared" si="13"/>
        <v>5.217663004009397E-4</v>
      </c>
      <c r="AF69" s="10"/>
      <c r="AG69" s="10"/>
      <c r="AI69" s="30">
        <f t="shared" si="14"/>
        <v>0.57073974077510048</v>
      </c>
      <c r="AJ69" s="31">
        <f t="shared" si="20"/>
        <v>0.3257438517000289</v>
      </c>
      <c r="AK69" s="31">
        <f t="shared" si="15"/>
        <v>0.56889728447813925</v>
      </c>
      <c r="AL69" s="31">
        <f t="shared" si="21"/>
        <v>0.32364412028660089</v>
      </c>
      <c r="AM69" s="31">
        <f t="shared" si="22"/>
        <v>0.32469228867071181</v>
      </c>
      <c r="AN69" s="31">
        <f t="shared" si="23"/>
        <v>2.9108702074541322</v>
      </c>
      <c r="AO69" s="31">
        <f t="shared" si="24"/>
        <v>8.4731653646440623</v>
      </c>
      <c r="AP69" s="31">
        <f t="shared" si="25"/>
        <v>2.7834654445265699</v>
      </c>
      <c r="AQ69" s="31">
        <f t="shared" si="26"/>
        <v>7.7476798808734948</v>
      </c>
      <c r="AR69" s="31">
        <f t="shared" si="27"/>
        <v>8.1023066359504643</v>
      </c>
      <c r="AS69" s="32">
        <f t="shared" si="28"/>
        <v>1.8424562969612257E-3</v>
      </c>
      <c r="AT69" s="33">
        <f t="shared" si="29"/>
        <v>3.2281899530231663E-3</v>
      </c>
      <c r="AU69" s="34">
        <f t="shared" si="30"/>
        <v>-0.24627459415142461</v>
      </c>
      <c r="AV69" s="35">
        <f t="shared" si="31"/>
        <v>6.9789926903283742E-2</v>
      </c>
      <c r="AW69" s="36">
        <f t="shared" si="32"/>
        <v>3.3946452062120724E-6</v>
      </c>
      <c r="AX69" s="36">
        <f t="shared" si="33"/>
        <v>0.3257438517000289</v>
      </c>
      <c r="AY69" s="37">
        <f t="shared" si="34"/>
        <v>6.0651175724448905E-2</v>
      </c>
      <c r="AZ69" s="37">
        <f t="shared" si="35"/>
        <v>8.4731653646440623</v>
      </c>
      <c r="BA69" s="38">
        <f t="shared" si="36"/>
        <v>7.2253188116126494E-6</v>
      </c>
      <c r="BB69" s="39">
        <f t="shared" si="37"/>
        <v>-1.201339483665486E-3</v>
      </c>
      <c r="BC69" s="21"/>
      <c r="BD69" s="5"/>
      <c r="BE69" s="5"/>
    </row>
    <row r="70" spans="12:57" x14ac:dyDescent="0.25">
      <c r="L70" s="116">
        <v>1.1000000000000001</v>
      </c>
      <c r="M70" s="117">
        <f t="shared" si="0"/>
        <v>12.58925411794168</v>
      </c>
      <c r="N70" s="118">
        <f t="shared" si="1"/>
        <v>0.12589254117941681</v>
      </c>
      <c r="O70" s="119">
        <f t="shared" si="2"/>
        <v>0.39525264547309713</v>
      </c>
      <c r="P70" s="119">
        <f t="shared" si="3"/>
        <v>0.39413084353640526</v>
      </c>
      <c r="Q70" s="119">
        <f t="shared" si="4"/>
        <v>0.39050529094619429</v>
      </c>
      <c r="R70" s="118">
        <f t="shared" si="5"/>
        <v>0.56464663639013879</v>
      </c>
      <c r="S70" s="118">
        <f t="shared" si="6"/>
        <v>0.56304406219486469</v>
      </c>
      <c r="T70" s="120">
        <f t="shared" si="7"/>
        <v>2.5682440513584225E-6</v>
      </c>
      <c r="U70" s="121">
        <f t="shared" si="8"/>
        <v>2.5644094904507682E-4</v>
      </c>
      <c r="V70" s="121">
        <f t="shared" si="9"/>
        <v>4.5709942116003245E-4</v>
      </c>
      <c r="W70" s="121">
        <f t="shared" si="16"/>
        <v>4.0263822431508427E-8</v>
      </c>
      <c r="X70" s="121">
        <f t="shared" si="17"/>
        <v>-3.5910126245340659</v>
      </c>
      <c r="Y70" s="121">
        <f t="shared" si="18"/>
        <v>-3.3399893286716473</v>
      </c>
      <c r="Z70" s="122">
        <f t="shared" si="19"/>
        <v>6.3012695065631327E-2</v>
      </c>
      <c r="AA70" s="9">
        <f t="shared" si="10"/>
        <v>0.49145068117010182</v>
      </c>
      <c r="AB70" s="22">
        <f t="shared" si="11"/>
        <v>1.5079058145647848</v>
      </c>
      <c r="AC70" s="10">
        <f t="shared" si="12"/>
        <v>0.72493476306020876</v>
      </c>
      <c r="AD70" s="10"/>
      <c r="AE70" s="17">
        <f t="shared" si="13"/>
        <v>4.5709942116003245E-4</v>
      </c>
      <c r="AF70" s="10"/>
      <c r="AG70" s="10"/>
      <c r="AI70" s="30">
        <f t="shared" si="14"/>
        <v>0.56464663639013879</v>
      </c>
      <c r="AJ70" s="31">
        <f t="shared" si="20"/>
        <v>0.31882582398669762</v>
      </c>
      <c r="AK70" s="31">
        <f t="shared" si="15"/>
        <v>0.56304406219486469</v>
      </c>
      <c r="AL70" s="31">
        <f t="shared" si="21"/>
        <v>0.31701861597289466</v>
      </c>
      <c r="AM70" s="31">
        <f t="shared" si="22"/>
        <v>0.31792093585777048</v>
      </c>
      <c r="AN70" s="31">
        <f t="shared" si="23"/>
        <v>2.8486561514114306</v>
      </c>
      <c r="AO70" s="31">
        <f t="shared" si="24"/>
        <v>8.1148418689741835</v>
      </c>
      <c r="AP70" s="31">
        <f t="shared" si="25"/>
        <v>2.7260000901948622</v>
      </c>
      <c r="AQ70" s="31">
        <f t="shared" si="26"/>
        <v>7.431076491742397</v>
      </c>
      <c r="AR70" s="31">
        <f t="shared" si="27"/>
        <v>7.7654369256817093</v>
      </c>
      <c r="AS70" s="32">
        <f t="shared" si="28"/>
        <v>1.6025741952740979E-3</v>
      </c>
      <c r="AT70" s="33">
        <f t="shared" si="29"/>
        <v>2.8381895720119197E-3</v>
      </c>
      <c r="AU70" s="34">
        <f t="shared" si="30"/>
        <v>-0.25102329586241856</v>
      </c>
      <c r="AV70" s="35">
        <f t="shared" si="31"/>
        <v>6.990320617293537E-2</v>
      </c>
      <c r="AW70" s="36">
        <f t="shared" si="32"/>
        <v>2.5682440513584225E-6</v>
      </c>
      <c r="AX70" s="36">
        <f t="shared" si="33"/>
        <v>0.31882582398669762</v>
      </c>
      <c r="AY70" s="37">
        <f t="shared" si="34"/>
        <v>6.3012695065631327E-2</v>
      </c>
      <c r="AZ70" s="37">
        <f t="shared" si="35"/>
        <v>8.1148418689741835</v>
      </c>
      <c r="BA70" s="38">
        <f t="shared" si="36"/>
        <v>6.2846046873494033E-6</v>
      </c>
      <c r="BB70" s="39">
        <f t="shared" si="37"/>
        <v>-1.2245038822557004E-3</v>
      </c>
      <c r="BC70" s="21"/>
      <c r="BD70" s="5"/>
      <c r="BE70" s="5"/>
    </row>
    <row r="71" spans="12:57" x14ac:dyDescent="0.25">
      <c r="L71" s="116">
        <v>1.1200000000000001</v>
      </c>
      <c r="M71" s="117">
        <f t="shared" si="0"/>
        <v>13.182567385564075</v>
      </c>
      <c r="N71" s="118">
        <f t="shared" si="1"/>
        <v>0.13182567385564076</v>
      </c>
      <c r="O71" s="119">
        <f t="shared" si="2"/>
        <v>0.39106162614380735</v>
      </c>
      <c r="P71" s="119">
        <f t="shared" si="3"/>
        <v>0.39008960399109927</v>
      </c>
      <c r="Q71" s="119">
        <f t="shared" si="4"/>
        <v>0.38212325228761473</v>
      </c>
      <c r="R71" s="118">
        <f t="shared" si="5"/>
        <v>0.55865946591972482</v>
      </c>
      <c r="S71" s="118">
        <f t="shared" si="6"/>
        <v>0.55727086284442751</v>
      </c>
      <c r="T71" s="120">
        <f t="shared" si="7"/>
        <v>1.9282185007251527E-6</v>
      </c>
      <c r="U71" s="121">
        <f t="shared" si="8"/>
        <v>2.221247948366483E-4</v>
      </c>
      <c r="V71" s="121">
        <f t="shared" si="9"/>
        <v>4.0025647579996338E-4</v>
      </c>
      <c r="W71" s="121">
        <f t="shared" si="16"/>
        <v>3.1730895762816271E-8</v>
      </c>
      <c r="X71" s="121">
        <f t="shared" si="17"/>
        <v>-3.6534029603182243</v>
      </c>
      <c r="Y71" s="121">
        <f t="shared" si="18"/>
        <v>-3.3976616328466669</v>
      </c>
      <c r="Z71" s="122">
        <f t="shared" si="19"/>
        <v>6.540362657691437E-2</v>
      </c>
      <c r="AA71" s="9">
        <f t="shared" si="10"/>
        <v>0.47832488785717359</v>
      </c>
      <c r="AB71" s="22">
        <f t="shared" si="11"/>
        <v>1.5102650793892345</v>
      </c>
      <c r="AC71" s="10">
        <f t="shared" si="12"/>
        <v>0.68011411096568219</v>
      </c>
      <c r="AD71" s="10"/>
      <c r="AE71" s="17">
        <f t="shared" si="13"/>
        <v>4.0025647579996338E-4</v>
      </c>
      <c r="AF71" s="10"/>
      <c r="AG71" s="10"/>
      <c r="AI71" s="30">
        <f t="shared" si="14"/>
        <v>0.55865946591972482</v>
      </c>
      <c r="AJ71" s="31">
        <f t="shared" si="20"/>
        <v>0.3121003988617122</v>
      </c>
      <c r="AK71" s="31">
        <f t="shared" si="15"/>
        <v>0.55727086284442751</v>
      </c>
      <c r="AL71" s="31">
        <f t="shared" si="21"/>
        <v>0.31055081457537276</v>
      </c>
      <c r="AM71" s="31">
        <f t="shared" si="22"/>
        <v>0.3113246426092921</v>
      </c>
      <c r="AN71" s="31">
        <f t="shared" si="23"/>
        <v>2.7862658156272722</v>
      </c>
      <c r="AO71" s="31">
        <f t="shared" si="24"/>
        <v>7.7632771953331083</v>
      </c>
      <c r="AP71" s="31">
        <f t="shared" si="25"/>
        <v>2.6683277860198427</v>
      </c>
      <c r="AQ71" s="31">
        <f t="shared" si="26"/>
        <v>7.1199731736455556</v>
      </c>
      <c r="AR71" s="31">
        <f t="shared" si="27"/>
        <v>7.4346704950754905</v>
      </c>
      <c r="AS71" s="32">
        <f t="shared" si="28"/>
        <v>1.3886030752973122E-3</v>
      </c>
      <c r="AT71" s="33">
        <f t="shared" si="29"/>
        <v>2.485598401185677E-3</v>
      </c>
      <c r="AU71" s="34">
        <f t="shared" si="30"/>
        <v>-0.25574132747155742</v>
      </c>
      <c r="AV71" s="35">
        <f t="shared" si="31"/>
        <v>7.0000854066555374E-2</v>
      </c>
      <c r="AW71" s="36">
        <f t="shared" si="32"/>
        <v>1.9282185007251527E-6</v>
      </c>
      <c r="AX71" s="36">
        <f t="shared" si="33"/>
        <v>0.3121003988617122</v>
      </c>
      <c r="AY71" s="37">
        <f t="shared" si="34"/>
        <v>6.540362657691437E-2</v>
      </c>
      <c r="AZ71" s="37">
        <f t="shared" si="35"/>
        <v>7.7632771953331083</v>
      </c>
      <c r="BA71" s="38">
        <f t="shared" si="36"/>
        <v>5.4455022560678909E-6</v>
      </c>
      <c r="BB71" s="39">
        <f t="shared" si="37"/>
        <v>-1.2475186705929631E-3</v>
      </c>
      <c r="BC71" s="21"/>
      <c r="BD71" s="5"/>
      <c r="BE71" s="5"/>
    </row>
    <row r="72" spans="12:57" x14ac:dyDescent="0.25">
      <c r="L72" s="116">
        <v>1.1399999999999999</v>
      </c>
      <c r="M72" s="117">
        <f t="shared" si="0"/>
        <v>13.803842646028851</v>
      </c>
      <c r="N72" s="118">
        <f t="shared" si="1"/>
        <v>0.13803842646028852</v>
      </c>
      <c r="O72" s="119">
        <f t="shared" si="2"/>
        <v>0.38694489501844825</v>
      </c>
      <c r="P72" s="119">
        <f t="shared" si="3"/>
        <v>0.38610503086333492</v>
      </c>
      <c r="Q72" s="119">
        <f t="shared" si="4"/>
        <v>0.37388979003689649</v>
      </c>
      <c r="R72" s="118">
        <f t="shared" si="5"/>
        <v>0.55277842145492606</v>
      </c>
      <c r="S72" s="118">
        <f t="shared" si="6"/>
        <v>0.55157861551904996</v>
      </c>
      <c r="T72" s="120">
        <f t="shared" si="7"/>
        <v>1.4395342837635171E-6</v>
      </c>
      <c r="U72" s="121">
        <f t="shared" si="8"/>
        <v>1.9232733155199834E-4</v>
      </c>
      <c r="V72" s="121">
        <f t="shared" si="9"/>
        <v>3.5032031443736709E-4</v>
      </c>
      <c r="W72" s="121">
        <f t="shared" si="16"/>
        <v>2.4961782641016421E-8</v>
      </c>
      <c r="X72" s="121">
        <f t="shared" si="17"/>
        <v>-3.715958993979104</v>
      </c>
      <c r="Y72" s="121">
        <f t="shared" si="18"/>
        <v>-3.4555346780056087</v>
      </c>
      <c r="Z72" s="122">
        <f t="shared" si="19"/>
        <v>6.7820824350262945E-2</v>
      </c>
      <c r="AA72" s="9">
        <f t="shared" si="10"/>
        <v>0.46554966166459966</v>
      </c>
      <c r="AB72" s="22">
        <f t="shared" si="11"/>
        <v>1.5124865700126047</v>
      </c>
      <c r="AC72" s="10">
        <f t="shared" si="12"/>
        <v>0.63791085454043017</v>
      </c>
      <c r="AD72" s="10"/>
      <c r="AE72" s="17">
        <f t="shared" si="13"/>
        <v>3.5032031443736709E-4</v>
      </c>
      <c r="AF72" s="10"/>
      <c r="AG72" s="10"/>
      <c r="AI72" s="30">
        <f t="shared" si="14"/>
        <v>0.55277842145492606</v>
      </c>
      <c r="AJ72" s="31">
        <f t="shared" si="20"/>
        <v>0.30556398322619988</v>
      </c>
      <c r="AK72" s="31">
        <f t="shared" si="15"/>
        <v>0.55157861551904996</v>
      </c>
      <c r="AL72" s="31">
        <f t="shared" si="21"/>
        <v>0.30423896909791193</v>
      </c>
      <c r="AM72" s="31">
        <f t="shared" si="22"/>
        <v>0.30490075639491404</v>
      </c>
      <c r="AN72" s="31">
        <f t="shared" si="23"/>
        <v>2.7237097819663925</v>
      </c>
      <c r="AO72" s="31">
        <f t="shared" si="24"/>
        <v>7.4185949763794135</v>
      </c>
      <c r="AP72" s="31">
        <f t="shared" si="25"/>
        <v>2.6104547408609009</v>
      </c>
      <c r="AQ72" s="31">
        <f t="shared" si="26"/>
        <v>6.8144739540831534</v>
      </c>
      <c r="AR72" s="31">
        <f t="shared" si="27"/>
        <v>7.1101211130633803</v>
      </c>
      <c r="AS72" s="32">
        <f t="shared" si="28"/>
        <v>1.1998059358760971E-3</v>
      </c>
      <c r="AT72" s="33">
        <f t="shared" si="29"/>
        <v>2.1705006731597429E-3</v>
      </c>
      <c r="AU72" s="34">
        <f t="shared" si="30"/>
        <v>-0.26042431597349536</v>
      </c>
      <c r="AV72" s="35">
        <f t="shared" si="31"/>
        <v>7.0082666788157735E-2</v>
      </c>
      <c r="AW72" s="36">
        <f t="shared" si="32"/>
        <v>1.4395342837635171E-6</v>
      </c>
      <c r="AX72" s="36">
        <f t="shared" si="33"/>
        <v>0.30556398322619988</v>
      </c>
      <c r="AY72" s="37">
        <f t="shared" si="34"/>
        <v>6.7820824350262945E-2</v>
      </c>
      <c r="AZ72" s="37">
        <f t="shared" si="35"/>
        <v>7.4185949763794135</v>
      </c>
      <c r="BA72" s="38">
        <f t="shared" si="36"/>
        <v>4.7051213171611652E-6</v>
      </c>
      <c r="BB72" s="39">
        <f t="shared" si="37"/>
        <v>-1.2703625169438798E-3</v>
      </c>
      <c r="BC72" s="21"/>
      <c r="BD72" s="5"/>
      <c r="BE72" s="5"/>
    </row>
    <row r="73" spans="12:57" x14ac:dyDescent="0.25">
      <c r="L73" s="116">
        <v>1.1599999999999999</v>
      </c>
      <c r="M73" s="117">
        <f t="shared" si="0"/>
        <v>14.454397707459275</v>
      </c>
      <c r="N73" s="118">
        <f t="shared" si="1"/>
        <v>0.14454397707459277</v>
      </c>
      <c r="O73" s="119">
        <f t="shared" si="2"/>
        <v>0.38290245009143176</v>
      </c>
      <c r="P73" s="119">
        <f t="shared" si="3"/>
        <v>0.382177688142326</v>
      </c>
      <c r="Q73" s="119">
        <f t="shared" si="4"/>
        <v>0.36580490018286355</v>
      </c>
      <c r="R73" s="118">
        <f t="shared" si="5"/>
        <v>0.54700350013061683</v>
      </c>
      <c r="S73" s="118">
        <f t="shared" si="6"/>
        <v>0.54596812591760857</v>
      </c>
      <c r="T73" s="120">
        <f t="shared" si="7"/>
        <v>1.0719997609624645E-6</v>
      </c>
      <c r="U73" s="121">
        <f t="shared" si="8"/>
        <v>1.6646743641744263E-4</v>
      </c>
      <c r="V73" s="121">
        <f t="shared" si="9"/>
        <v>3.0647679671358505E-4</v>
      </c>
      <c r="W73" s="121">
        <f t="shared" si="16"/>
        <v>1.9602620970535021E-8</v>
      </c>
      <c r="X73" s="121">
        <f t="shared" si="17"/>
        <v>-3.7786707085080486</v>
      </c>
      <c r="Y73" s="121">
        <f t="shared" si="18"/>
        <v>-3.5136024002343373</v>
      </c>
      <c r="Z73" s="122">
        <f t="shared" si="19"/>
        <v>7.0261208051087251E-2</v>
      </c>
      <c r="AA73" s="9">
        <f t="shared" si="10"/>
        <v>0.45311563955405126</v>
      </c>
      <c r="AB73" s="22">
        <f t="shared" si="11"/>
        <v>1.5145776086286664</v>
      </c>
      <c r="AC73" s="10">
        <f t="shared" si="12"/>
        <v>0.59818588879878887</v>
      </c>
      <c r="AD73" s="10"/>
      <c r="AE73" s="17">
        <f t="shared" si="13"/>
        <v>3.0647679671358505E-4</v>
      </c>
      <c r="AF73" s="10"/>
      <c r="AG73" s="10"/>
      <c r="AI73" s="30">
        <f t="shared" si="14"/>
        <v>0.54700350013061683</v>
      </c>
      <c r="AJ73" s="31">
        <f t="shared" si="20"/>
        <v>0.29921282915514574</v>
      </c>
      <c r="AK73" s="31">
        <f t="shared" si="15"/>
        <v>0.54596812591760857</v>
      </c>
      <c r="AL73" s="31">
        <f t="shared" si="21"/>
        <v>0.2980811945179857</v>
      </c>
      <c r="AM73" s="31">
        <f t="shared" si="22"/>
        <v>0.29864647583668524</v>
      </c>
      <c r="AN73" s="31">
        <f t="shared" si="23"/>
        <v>2.6609980674374478</v>
      </c>
      <c r="AO73" s="31">
        <f t="shared" si="24"/>
        <v>7.0809107149058317</v>
      </c>
      <c r="AP73" s="31">
        <f t="shared" si="25"/>
        <v>2.5523870186321722</v>
      </c>
      <c r="AQ73" s="31">
        <f t="shared" si="26"/>
        <v>6.5146794928820286</v>
      </c>
      <c r="AR73" s="31">
        <f t="shared" si="27"/>
        <v>6.7918969239326392</v>
      </c>
      <c r="AS73" s="32">
        <f t="shared" si="28"/>
        <v>1.0353742130082555E-3</v>
      </c>
      <c r="AT73" s="33">
        <f t="shared" si="29"/>
        <v>1.8928109468422461E-3</v>
      </c>
      <c r="AU73" s="34">
        <f t="shared" si="30"/>
        <v>-0.26506830827371131</v>
      </c>
      <c r="AV73" s="35">
        <f t="shared" si="31"/>
        <v>7.0148559830017457E-2</v>
      </c>
      <c r="AW73" s="36">
        <f t="shared" si="32"/>
        <v>1.0719997609624645E-6</v>
      </c>
      <c r="AX73" s="36">
        <f t="shared" si="33"/>
        <v>0.29921282915514574</v>
      </c>
      <c r="AY73" s="37">
        <f t="shared" si="34"/>
        <v>7.0261208051087251E-2</v>
      </c>
      <c r="AZ73" s="37">
        <f t="shared" si="35"/>
        <v>7.0809107149058317</v>
      </c>
      <c r="BA73" s="38">
        <f t="shared" si="36"/>
        <v>4.0602910314049233E-6</v>
      </c>
      <c r="BB73" s="39">
        <f t="shared" si="37"/>
        <v>-1.293016137920543E-3</v>
      </c>
      <c r="BC73" s="21"/>
      <c r="BD73" s="5"/>
      <c r="BE73" s="5"/>
    </row>
    <row r="74" spans="12:57" x14ac:dyDescent="0.25">
      <c r="L74" s="116">
        <v>1.18</v>
      </c>
      <c r="M74" s="117">
        <f t="shared" si="0"/>
        <v>15.135612484362087</v>
      </c>
      <c r="N74" s="118">
        <f t="shared" si="1"/>
        <v>0.15135612484362088</v>
      </c>
      <c r="O74" s="119">
        <f t="shared" si="2"/>
        <v>0.3789341641374358</v>
      </c>
      <c r="P74" s="119">
        <f t="shared" si="3"/>
        <v>0.37830805667630818</v>
      </c>
      <c r="Q74" s="119">
        <f t="shared" si="4"/>
        <v>0.35786832827487164</v>
      </c>
      <c r="R74" s="118">
        <f t="shared" si="5"/>
        <v>0.54133452019633688</v>
      </c>
      <c r="S74" s="118">
        <f t="shared" si="6"/>
        <v>0.54044008096615459</v>
      </c>
      <c r="T74" s="120">
        <f t="shared" si="7"/>
        <v>8.0002153648908175E-7</v>
      </c>
      <c r="U74" s="121">
        <f t="shared" si="8"/>
        <v>1.4403610531455138E-4</v>
      </c>
      <c r="V74" s="121">
        <f t="shared" si="9"/>
        <v>2.6800390445470232E-4</v>
      </c>
      <c r="W74" s="121">
        <f t="shared" si="16"/>
        <v>1.536801522365281E-8</v>
      </c>
      <c r="X74" s="121">
        <f t="shared" si="17"/>
        <v>-3.8415286303114913</v>
      </c>
      <c r="Y74" s="121">
        <f t="shared" si="18"/>
        <v>-3.5718588788414345</v>
      </c>
      <c r="Z74" s="122">
        <f t="shared" si="19"/>
        <v>7.2721774857922195E-2</v>
      </c>
      <c r="AA74" s="9">
        <f t="shared" si="10"/>
        <v>0.4410137085576768</v>
      </c>
      <c r="AB74" s="22">
        <f t="shared" si="11"/>
        <v>1.5165451932104155</v>
      </c>
      <c r="AC74" s="10">
        <f t="shared" si="12"/>
        <v>0.56080626821054091</v>
      </c>
      <c r="AD74" s="10"/>
      <c r="AE74" s="17">
        <f t="shared" si="13"/>
        <v>2.6800390445470232E-4</v>
      </c>
      <c r="AF74" s="10"/>
      <c r="AG74" s="10"/>
      <c r="AI74" s="30">
        <f t="shared" si="14"/>
        <v>0.54133452019633688</v>
      </c>
      <c r="AJ74" s="31">
        <f t="shared" si="20"/>
        <v>0.29304306275619824</v>
      </c>
      <c r="AK74" s="31">
        <f t="shared" si="15"/>
        <v>0.54044008096615459</v>
      </c>
      <c r="AL74" s="31">
        <f t="shared" si="21"/>
        <v>0.29207548111470372</v>
      </c>
      <c r="AM74" s="31">
        <f t="shared" si="22"/>
        <v>0.29255887192468277</v>
      </c>
      <c r="AN74" s="31">
        <f t="shared" si="23"/>
        <v>2.5981401456340052</v>
      </c>
      <c r="AO74" s="31">
        <f t="shared" si="24"/>
        <v>6.7503322163550896</v>
      </c>
      <c r="AP74" s="31">
        <f t="shared" si="25"/>
        <v>2.4941305400250751</v>
      </c>
      <c r="AQ74" s="31">
        <f t="shared" si="26"/>
        <v>6.2206871506857722</v>
      </c>
      <c r="AR74" s="31">
        <f t="shared" si="27"/>
        <v>6.4801006844909681</v>
      </c>
      <c r="AS74" s="32">
        <f t="shared" si="28"/>
        <v>8.9443923018228677E-4</v>
      </c>
      <c r="AT74" s="33">
        <f t="shared" si="29"/>
        <v>1.6522855957123927E-3</v>
      </c>
      <c r="AU74" s="34">
        <f t="shared" si="30"/>
        <v>-0.26966975147005678</v>
      </c>
      <c r="AV74" s="35">
        <f t="shared" si="31"/>
        <v>7.0198553081769047E-2</v>
      </c>
      <c r="AW74" s="36">
        <f t="shared" si="32"/>
        <v>8.0002153648908175E-7</v>
      </c>
      <c r="AX74" s="36">
        <f t="shared" si="33"/>
        <v>0.29304306275619824</v>
      </c>
      <c r="AY74" s="37">
        <f t="shared" si="34"/>
        <v>7.2721774857922195E-2</v>
      </c>
      <c r="AZ74" s="37">
        <f t="shared" si="35"/>
        <v>6.7503322163550896</v>
      </c>
      <c r="BA74" s="38">
        <f t="shared" si="36"/>
        <v>3.5076048242442617E-6</v>
      </c>
      <c r="BB74" s="39">
        <f t="shared" si="37"/>
        <v>-1.3154622022929598E-3</v>
      </c>
      <c r="BC74" s="21"/>
      <c r="BD74" s="5"/>
      <c r="BE74" s="5"/>
    </row>
    <row r="75" spans="12:57" x14ac:dyDescent="0.25">
      <c r="L75" s="116">
        <v>1.2</v>
      </c>
      <c r="M75" s="117">
        <f t="shared" ref="M75:M138" si="38">10^L75</f>
        <v>15.848931924611136</v>
      </c>
      <c r="N75" s="118">
        <f t="shared" ref="N75:N138" si="39">M75/100</f>
        <v>0.15848931924611137</v>
      </c>
      <c r="O75" s="119">
        <f t="shared" ref="O75:O138" si="40">$C$8+(($C$7-$C$8)/((1+(α*N75)^n_VGM)^(1-1/n_VGM)))</f>
        <v>0.37503979544500698</v>
      </c>
      <c r="P75" s="119">
        <f t="shared" ref="P75:P138" si="41">thetar+(thetas-thetar)*(1-EXP(-((k/N75)^p)))</f>
        <v>0.37449653741856137</v>
      </c>
      <c r="Q75" s="119">
        <f t="shared" ref="Q75:Q138" si="42">(R75-$C$8/$C$7)/(1-$C$8/$C$7)</f>
        <v>0.35007959089001406</v>
      </c>
      <c r="R75" s="118">
        <f t="shared" ref="R75:R138" si="43">O75/$C$7</f>
        <v>0.53577113635001006</v>
      </c>
      <c r="S75" s="118">
        <f t="shared" ref="S75:S138" si="44">P75/thetas</f>
        <v>0.53499505345508769</v>
      </c>
      <c r="T75" s="120">
        <f t="shared" ref="T75:T138" si="45">(S75-R75)^2</f>
        <v>6.0230465979108589E-7</v>
      </c>
      <c r="U75" s="121">
        <f t="shared" ref="U75:U138" si="46">(Q75^P_GRT)*(1-(1-Q75^(1/(1-1/n_VGM)))^(1-1/n_VGM))^2</f>
        <v>1.2458799379209382E-4</v>
      </c>
      <c r="V75" s="121">
        <f t="shared" ref="V75:V138" si="47">AE75</f>
        <v>2.3426190219503381E-4</v>
      </c>
      <c r="W75" s="121">
        <f t="shared" si="16"/>
        <v>1.2028366184376472E-8</v>
      </c>
      <c r="X75" s="121">
        <f t="shared" si="17"/>
        <v>-3.9045238074447046</v>
      </c>
      <c r="Y75" s="121">
        <f t="shared" si="18"/>
        <v>-3.6302983345861359</v>
      </c>
      <c r="Z75" s="122">
        <f t="shared" si="19"/>
        <v>7.5199609964505587E-2</v>
      </c>
      <c r="AA75" s="9">
        <f t="shared" ref="AA75:AA138" si="48">-LN(λ_GRT*(1-S75))</f>
        <v>0.4292349990991538</v>
      </c>
      <c r="AB75" s="22">
        <f t="shared" ref="AB75:AB138" si="49">IF(S75&lt;thetaRL,_xlfn.GAMMA(a),IF(S75=1,0,EXP(GAMMALN(a))*(1-_xlfn.GAMMA.DIST(AA75,a,1,TRUE))))</f>
        <v>1.5183960058720263</v>
      </c>
      <c r="AC75" s="10">
        <f t="shared" ref="AC75:AC138" si="50">(1/(λ_GRT*k^β_GRT))*($AF$13-AB75)</f>
        <v>0.52564504784285637</v>
      </c>
      <c r="AD75" s="10"/>
      <c r="AE75" s="17">
        <f t="shared" ref="AE75:AE138" si="51">IF(S75&lt;thetaRL,0,(S75^P_GRT)*((AC75/$AD$11)^2))</f>
        <v>2.3426190219503381E-4</v>
      </c>
      <c r="AF75" s="10"/>
      <c r="AG75" s="10"/>
      <c r="AI75" s="30">
        <f t="shared" ref="AI75:AI138" si="52">R75-$R$216</f>
        <v>0.53577113635001006</v>
      </c>
      <c r="AJ75" s="31">
        <f t="shared" si="20"/>
        <v>0.28705071054578107</v>
      </c>
      <c r="AK75" s="31">
        <f t="shared" ref="AK75:AK138" si="53">S75-$S$216</f>
        <v>0.53499505345508769</v>
      </c>
      <c r="AL75" s="31">
        <f t="shared" si="21"/>
        <v>0.28621970722141216</v>
      </c>
      <c r="AM75" s="31">
        <f t="shared" si="22"/>
        <v>0.28663490773126671</v>
      </c>
      <c r="AN75" s="31">
        <f t="shared" si="23"/>
        <v>2.5351449685007919</v>
      </c>
      <c r="AO75" s="31">
        <f t="shared" si="24"/>
        <v>6.4269600113148808</v>
      </c>
      <c r="AP75" s="31">
        <f t="shared" si="25"/>
        <v>2.4356910842803736</v>
      </c>
      <c r="AQ75" s="31">
        <f t="shared" si="26"/>
        <v>5.9325910580429024</v>
      </c>
      <c r="AR75" s="31">
        <f t="shared" si="27"/>
        <v>6.1748299971356273</v>
      </c>
      <c r="AS75" s="32">
        <f t="shared" si="28"/>
        <v>7.760828949223697E-4</v>
      </c>
      <c r="AT75" s="33">
        <f t="shared" si="29"/>
        <v>1.4485343503375444E-3</v>
      </c>
      <c r="AU75" s="34">
        <f t="shared" si="30"/>
        <v>-0.27422547285856869</v>
      </c>
      <c r="AV75" s="35">
        <f t="shared" si="31"/>
        <v>7.0232757279058353E-2</v>
      </c>
      <c r="AW75" s="36">
        <f t="shared" si="32"/>
        <v>6.0230465979108589E-7</v>
      </c>
      <c r="AX75" s="36">
        <f t="shared" si="33"/>
        <v>0.28705071054578107</v>
      </c>
      <c r="AY75" s="37">
        <f t="shared" si="34"/>
        <v>7.5199609964505587E-2</v>
      </c>
      <c r="AZ75" s="37">
        <f t="shared" si="35"/>
        <v>6.4269600113148808</v>
      </c>
      <c r="BA75" s="38">
        <f t="shared" si="36"/>
        <v>3.043462333028901E-6</v>
      </c>
      <c r="BB75" s="39">
        <f t="shared" si="37"/>
        <v>-1.3376852334564327E-3</v>
      </c>
      <c r="BC75" s="21"/>
      <c r="BD75" s="5"/>
      <c r="BE75" s="5"/>
    </row>
    <row r="76" spans="12:57" x14ac:dyDescent="0.25">
      <c r="L76" s="116">
        <v>1.22</v>
      </c>
      <c r="M76" s="117">
        <f t="shared" si="38"/>
        <v>16.595869074375614</v>
      </c>
      <c r="N76" s="118">
        <f t="shared" si="39"/>
        <v>0.16595869074375613</v>
      </c>
      <c r="O76" s="119">
        <f t="shared" si="40"/>
        <v>0.3712189980153287</v>
      </c>
      <c r="P76" s="119">
        <f t="shared" si="41"/>
        <v>0.37074345467354719</v>
      </c>
      <c r="Q76" s="119">
        <f t="shared" si="42"/>
        <v>0.34243799603065739</v>
      </c>
      <c r="R76" s="118">
        <f t="shared" si="43"/>
        <v>0.53031285430761244</v>
      </c>
      <c r="S76" s="118">
        <f t="shared" si="44"/>
        <v>0.529633506676496</v>
      </c>
      <c r="T76" s="120">
        <f t="shared" si="45"/>
        <v>4.6151320390351007E-7</v>
      </c>
      <c r="U76" s="121">
        <f t="shared" si="46"/>
        <v>1.0773385796900516E-4</v>
      </c>
      <c r="V76" s="121">
        <f t="shared" si="47"/>
        <v>2.0468446029042324E-4</v>
      </c>
      <c r="W76" s="121">
        <f t="shared" ref="W76:W139" si="54">(U76-V76)^2</f>
        <v>9.399419290485757E-9</v>
      </c>
      <c r="X76" s="121">
        <f t="shared" ref="X76:X139" si="55">LOG(U76)</f>
        <v>-3.967647787711583</v>
      </c>
      <c r="Y76" s="121">
        <f t="shared" ref="Y76:Y139" si="56">LOG(V76)</f>
        <v>-3.6889151278616712</v>
      </c>
      <c r="Z76" s="122">
        <f t="shared" ref="Z76:Z139" si="57">(X76-Y76)^2</f>
        <v>7.7691895667006627E-2</v>
      </c>
      <c r="AA76" s="9">
        <f t="shared" si="48"/>
        <v>0.41777087849312244</v>
      </c>
      <c r="AB76" s="22">
        <f t="shared" si="49"/>
        <v>1.5201364216319253</v>
      </c>
      <c r="AC76" s="10">
        <f t="shared" si="50"/>
        <v>0.49258111688187983</v>
      </c>
      <c r="AD76" s="10"/>
      <c r="AE76" s="17">
        <f t="shared" si="51"/>
        <v>2.0468446029042324E-4</v>
      </c>
      <c r="AF76" s="10"/>
      <c r="AG76" s="10"/>
      <c r="AI76" s="30">
        <f t="shared" si="52"/>
        <v>0.53031285430761244</v>
      </c>
      <c r="AJ76" s="31">
        <f t="shared" ref="AJ76:AJ139" si="58">AI76^2</f>
        <v>0.28123172344388697</v>
      </c>
      <c r="AK76" s="31">
        <f t="shared" si="53"/>
        <v>0.529633506676496</v>
      </c>
      <c r="AL76" s="31">
        <f t="shared" ref="AL76:AL139" si="59">AK76^2</f>
        <v>0.28051165139444195</v>
      </c>
      <c r="AM76" s="31">
        <f t="shared" ref="AM76:AM139" si="60">AI76*AK76</f>
        <v>0.28087145666256252</v>
      </c>
      <c r="AN76" s="31">
        <f t="shared" ref="AN76:AN139" si="61">X76-$X$216</f>
        <v>2.4720209882339135</v>
      </c>
      <c r="AO76" s="31">
        <f t="shared" ref="AO76:AO139" si="62">AN76^2</f>
        <v>6.1108877662689745</v>
      </c>
      <c r="AP76" s="31">
        <f t="shared" ref="AP76:AP139" si="63">Y76-$Y$216</f>
        <v>2.3770742910048384</v>
      </c>
      <c r="AQ76" s="31">
        <f t="shared" ref="AQ76:AQ139" si="64">AP76^2</f>
        <v>5.6504821849561546</v>
      </c>
      <c r="AR76" s="31">
        <f t="shared" ref="AR76:AR139" si="65">AN76*AP76</f>
        <v>5.8761775379552095</v>
      </c>
      <c r="AS76" s="32">
        <f t="shared" ref="AS76:AS139" si="66">R76-S76</f>
        <v>6.793476311164337E-4</v>
      </c>
      <c r="AT76" s="33">
        <f t="shared" ref="AT76:AT139" si="67">AS76/R76</f>
        <v>1.2810318015078178E-3</v>
      </c>
      <c r="AU76" s="34">
        <f t="shared" ref="AU76:AU139" si="68">X76-Y76</f>
        <v>-0.2787326598499118</v>
      </c>
      <c r="AV76" s="35">
        <f t="shared" ref="AV76:AV139" si="69">AU76/X76</f>
        <v>7.0251361704330162E-2</v>
      </c>
      <c r="AW76" s="36">
        <f t="shared" ref="AW76:AW139" si="70">AS76^2</f>
        <v>4.6151320390351007E-7</v>
      </c>
      <c r="AX76" s="36">
        <f t="shared" ref="AX76:AX139" si="71">AJ76</f>
        <v>0.28123172344388697</v>
      </c>
      <c r="AY76" s="37">
        <f t="shared" ref="AY76:AY139" si="72">AU76^2</f>
        <v>7.7691895667006627E-2</v>
      </c>
      <c r="AZ76" s="37">
        <f t="shared" ref="AZ76:AZ139" si="73">AO76</f>
        <v>6.1108877662689745</v>
      </c>
      <c r="BA76" s="38">
        <f t="shared" ref="BA76:BA139" si="74">AS76/255</f>
        <v>2.6641083573193477E-6</v>
      </c>
      <c r="BB76" s="39">
        <f t="shared" ref="BB76:BB139" si="75">AU76/205</f>
        <v>-1.3596715114629844E-3</v>
      </c>
      <c r="BC76" s="21"/>
      <c r="BD76" s="5"/>
      <c r="BE76" s="5"/>
    </row>
    <row r="77" spans="12:57" x14ac:dyDescent="0.25">
      <c r="L77" s="116">
        <v>1.24</v>
      </c>
      <c r="M77" s="117">
        <f t="shared" si="38"/>
        <v>17.378008287493756</v>
      </c>
      <c r="N77" s="118">
        <f t="shared" si="39"/>
        <v>0.17378008287493757</v>
      </c>
      <c r="O77" s="119">
        <f t="shared" si="40"/>
        <v>0.36747133121580833</v>
      </c>
      <c r="P77" s="119">
        <f t="shared" si="41"/>
        <v>0.36704905933257648</v>
      </c>
      <c r="Q77" s="119">
        <f t="shared" si="42"/>
        <v>0.33494266243161663</v>
      </c>
      <c r="R77" s="118">
        <f t="shared" si="43"/>
        <v>0.52495904459401188</v>
      </c>
      <c r="S77" s="118">
        <f t="shared" si="44"/>
        <v>0.52435579904653784</v>
      </c>
      <c r="T77" s="120">
        <f t="shared" si="45"/>
        <v>3.6390519054725497E-7</v>
      </c>
      <c r="U77" s="121">
        <f t="shared" si="46"/>
        <v>9.313381715914534E-5</v>
      </c>
      <c r="V77" s="121">
        <f t="shared" si="47"/>
        <v>1.7877065985622996E-4</v>
      </c>
      <c r="W77" s="121">
        <f t="shared" si="54"/>
        <v>7.3336688271252152E-9</v>
      </c>
      <c r="X77" s="121">
        <f t="shared" si="55"/>
        <v>-4.0308925967961748</v>
      </c>
      <c r="Y77" s="121">
        <f t="shared" si="56"/>
        <v>-3.7477037568383182</v>
      </c>
      <c r="Z77" s="122">
        <f t="shared" si="57"/>
        <v>8.0195919076676517E-2</v>
      </c>
      <c r="AA77" s="9">
        <f t="shared" si="48"/>
        <v>0.40661294461824177</v>
      </c>
      <c r="AB77" s="22">
        <f t="shared" si="49"/>
        <v>1.5217725174928292</v>
      </c>
      <c r="AC77" s="10">
        <f t="shared" si="50"/>
        <v>0.46149902613271143</v>
      </c>
      <c r="AD77" s="10"/>
      <c r="AE77" s="17">
        <f t="shared" si="51"/>
        <v>1.7877065985622996E-4</v>
      </c>
      <c r="AF77" s="10"/>
      <c r="AG77" s="10"/>
      <c r="AI77" s="30">
        <f t="shared" si="52"/>
        <v>0.52495904459401188</v>
      </c>
      <c r="AJ77" s="31">
        <f t="shared" si="58"/>
        <v>0.27558199850105775</v>
      </c>
      <c r="AK77" s="31">
        <f t="shared" si="53"/>
        <v>0.52435579904653784</v>
      </c>
      <c r="AL77" s="31">
        <f t="shared" si="59"/>
        <v>0.27494900399373318</v>
      </c>
      <c r="AM77" s="31">
        <f t="shared" si="60"/>
        <v>0.27526531929480019</v>
      </c>
      <c r="AN77" s="31">
        <f t="shared" si="61"/>
        <v>2.4087761791493216</v>
      </c>
      <c r="AO77" s="31">
        <f t="shared" si="62"/>
        <v>5.8022026812372047</v>
      </c>
      <c r="AP77" s="31">
        <f t="shared" si="63"/>
        <v>2.3182856620281913</v>
      </c>
      <c r="AQ77" s="31">
        <f t="shared" si="64"/>
        <v>5.3744484107654893</v>
      </c>
      <c r="AR77" s="31">
        <f t="shared" si="65"/>
        <v>5.5842312791569224</v>
      </c>
      <c r="AS77" s="32">
        <f t="shared" si="66"/>
        <v>6.0324554747404058E-4</v>
      </c>
      <c r="AT77" s="33">
        <f t="shared" si="67"/>
        <v>1.1491287819234987E-3</v>
      </c>
      <c r="AU77" s="34">
        <f t="shared" si="68"/>
        <v>-0.2831888399578566</v>
      </c>
      <c r="AV77" s="35">
        <f t="shared" si="69"/>
        <v>7.0254623053697868E-2</v>
      </c>
      <c r="AW77" s="36">
        <f t="shared" si="70"/>
        <v>3.6390519054725497E-7</v>
      </c>
      <c r="AX77" s="36">
        <f t="shared" si="71"/>
        <v>0.27558199850105775</v>
      </c>
      <c r="AY77" s="37">
        <f t="shared" si="72"/>
        <v>8.0195919076676517E-2</v>
      </c>
      <c r="AZ77" s="37">
        <f t="shared" si="73"/>
        <v>5.8022026812372047</v>
      </c>
      <c r="BA77" s="38">
        <f t="shared" si="74"/>
        <v>2.3656688136236885E-6</v>
      </c>
      <c r="BB77" s="39">
        <f t="shared" si="75"/>
        <v>-1.3814089754041784E-3</v>
      </c>
      <c r="BC77" s="21"/>
      <c r="BD77" s="5"/>
      <c r="BE77" s="5"/>
    </row>
    <row r="78" spans="12:57" x14ac:dyDescent="0.25">
      <c r="L78" s="116">
        <v>1.26</v>
      </c>
      <c r="M78" s="117">
        <f t="shared" si="38"/>
        <v>18.197008586099841</v>
      </c>
      <c r="N78" s="118">
        <f t="shared" si="39"/>
        <v>0.18197008586099842</v>
      </c>
      <c r="O78" s="119">
        <f t="shared" si="40"/>
        <v>0.36379626888535355</v>
      </c>
      <c r="P78" s="119">
        <f t="shared" si="41"/>
        <v>0.36341353208933458</v>
      </c>
      <c r="Q78" s="119">
        <f t="shared" si="42"/>
        <v>0.32759253777070713</v>
      </c>
      <c r="R78" s="118">
        <f t="shared" si="43"/>
        <v>0.51970895555050511</v>
      </c>
      <c r="S78" s="118">
        <f t="shared" si="44"/>
        <v>0.5191621886990494</v>
      </c>
      <c r="T78" s="120">
        <f t="shared" si="45"/>
        <v>2.9895398985079656E-7</v>
      </c>
      <c r="U78" s="121">
        <f t="shared" si="46"/>
        <v>8.0491363343812732E-5</v>
      </c>
      <c r="V78" s="121">
        <f t="shared" si="47"/>
        <v>1.5607780345456621E-4</v>
      </c>
      <c r="W78" s="121">
        <f t="shared" si="54"/>
        <v>5.7133099286165234E-9</v>
      </c>
      <c r="X78" s="121">
        <f t="shared" si="55"/>
        <v>-4.0942507165681397</v>
      </c>
      <c r="Y78" s="121">
        <f t="shared" si="56"/>
        <v>-3.8066588555706997</v>
      </c>
      <c r="Z78" s="122">
        <f t="shared" si="57"/>
        <v>8.2709078511970818E-2</v>
      </c>
      <c r="AA78" s="9">
        <f t="shared" si="48"/>
        <v>0.39575301975922444</v>
      </c>
      <c r="AB78" s="22">
        <f t="shared" si="49"/>
        <v>1.5233100817622864</v>
      </c>
      <c r="AC78" s="10">
        <f t="shared" si="50"/>
        <v>0.43228881095036364</v>
      </c>
      <c r="AD78" s="10"/>
      <c r="AE78" s="17">
        <f t="shared" si="51"/>
        <v>1.5607780345456621E-4</v>
      </c>
      <c r="AF78" s="10"/>
      <c r="AG78" s="10"/>
      <c r="AI78" s="30">
        <f t="shared" si="52"/>
        <v>0.51970895555050511</v>
      </c>
      <c r="AJ78" s="31">
        <f t="shared" si="58"/>
        <v>0.2700973984793969</v>
      </c>
      <c r="AK78" s="31">
        <f t="shared" si="53"/>
        <v>0.5191621886990494</v>
      </c>
      <c r="AL78" s="31">
        <f t="shared" si="59"/>
        <v>0.26952937817478739</v>
      </c>
      <c r="AM78" s="31">
        <f t="shared" si="60"/>
        <v>0.26981323885009723</v>
      </c>
      <c r="AN78" s="31">
        <f t="shared" si="61"/>
        <v>2.3454180593773568</v>
      </c>
      <c r="AO78" s="31">
        <f t="shared" si="62"/>
        <v>5.5009858732534465</v>
      </c>
      <c r="AP78" s="31">
        <f t="shared" si="63"/>
        <v>2.2593305632958098</v>
      </c>
      <c r="AQ78" s="31">
        <f t="shared" si="64"/>
        <v>5.1045745942425613</v>
      </c>
      <c r="AR78" s="31">
        <f t="shared" si="65"/>
        <v>5.2990747052572091</v>
      </c>
      <c r="AS78" s="32">
        <f t="shared" si="66"/>
        <v>5.4676685145571557E-4</v>
      </c>
      <c r="AT78" s="33">
        <f t="shared" si="67"/>
        <v>1.0520635552191883E-3</v>
      </c>
      <c r="AU78" s="34">
        <f t="shared" si="68"/>
        <v>-0.28759186099743994</v>
      </c>
      <c r="AV78" s="35">
        <f t="shared" si="69"/>
        <v>7.0242855385882083E-2</v>
      </c>
      <c r="AW78" s="36">
        <f t="shared" si="70"/>
        <v>2.9895398985079656E-7</v>
      </c>
      <c r="AX78" s="36">
        <f t="shared" si="71"/>
        <v>0.2700973984793969</v>
      </c>
      <c r="AY78" s="37">
        <f t="shared" si="72"/>
        <v>8.2709078511970818E-2</v>
      </c>
      <c r="AZ78" s="37">
        <f t="shared" si="73"/>
        <v>5.5009858732534465</v>
      </c>
      <c r="BA78" s="38">
        <f t="shared" si="74"/>
        <v>2.1441837311988847E-6</v>
      </c>
      <c r="BB78" s="39">
        <f t="shared" si="75"/>
        <v>-1.4028871268167802E-3</v>
      </c>
      <c r="BC78" s="21"/>
      <c r="BD78" s="5"/>
      <c r="BE78" s="5"/>
    </row>
    <row r="79" spans="12:57" x14ac:dyDescent="0.25">
      <c r="L79" s="116">
        <v>1.28</v>
      </c>
      <c r="M79" s="117">
        <f t="shared" si="38"/>
        <v>19.054607179632477</v>
      </c>
      <c r="N79" s="118">
        <f t="shared" si="39"/>
        <v>0.19054607179632477</v>
      </c>
      <c r="O79" s="119">
        <f t="shared" si="40"/>
        <v>0.36019320789428533</v>
      </c>
      <c r="P79" s="119">
        <f t="shared" si="41"/>
        <v>0.35983698662647745</v>
      </c>
      <c r="Q79" s="119">
        <f t="shared" si="42"/>
        <v>0.32038641578857063</v>
      </c>
      <c r="R79" s="118">
        <f t="shared" si="43"/>
        <v>0.51456172556326474</v>
      </c>
      <c r="S79" s="118">
        <f t="shared" si="44"/>
        <v>0.51405283803782498</v>
      </c>
      <c r="T79" s="120">
        <f t="shared" si="45"/>
        <v>2.5896651354820306E-7</v>
      </c>
      <c r="U79" s="121">
        <f t="shared" si="46"/>
        <v>6.9548046579483779E-5</v>
      </c>
      <c r="V79" s="121">
        <f t="shared" si="47"/>
        <v>1.3621496022815275E-4</v>
      </c>
      <c r="W79" s="121">
        <f t="shared" si="54"/>
        <v>4.4444773754390852E-9</v>
      </c>
      <c r="X79" s="121">
        <f t="shared" si="55"/>
        <v>-4.1577150636829341</v>
      </c>
      <c r="Y79" s="121">
        <f t="shared" si="56"/>
        <v>-3.8657751920727401</v>
      </c>
      <c r="Z79" s="122">
        <f t="shared" si="57"/>
        <v>8.5228888635776531E-2</v>
      </c>
      <c r="AA79" s="9">
        <f t="shared" si="48"/>
        <v>0.38518314461334241</v>
      </c>
      <c r="AB79" s="22">
        <f t="shared" si="49"/>
        <v>1.5247546235445097</v>
      </c>
      <c r="AC79" s="10">
        <f t="shared" si="50"/>
        <v>0.40484581091659672</v>
      </c>
      <c r="AD79" s="10"/>
      <c r="AE79" s="17">
        <f t="shared" si="51"/>
        <v>1.3621496022815275E-4</v>
      </c>
      <c r="AF79" s="10"/>
      <c r="AG79" s="10"/>
      <c r="AI79" s="30">
        <f t="shared" si="52"/>
        <v>0.51456172556326474</v>
      </c>
      <c r="AJ79" s="31">
        <f t="shared" si="58"/>
        <v>0.26477376941464459</v>
      </c>
      <c r="AK79" s="31">
        <f t="shared" si="53"/>
        <v>0.51405283803782498</v>
      </c>
      <c r="AL79" s="31">
        <f t="shared" si="59"/>
        <v>0.26425032029474232</v>
      </c>
      <c r="AM79" s="31">
        <f t="shared" si="60"/>
        <v>0.26451191537143665</v>
      </c>
      <c r="AN79" s="31">
        <f t="shared" si="61"/>
        <v>2.2819537122625624</v>
      </c>
      <c r="AO79" s="31">
        <f t="shared" si="62"/>
        <v>5.2073127449088892</v>
      </c>
      <c r="AP79" s="31">
        <f t="shared" si="63"/>
        <v>2.2002142267937694</v>
      </c>
      <c r="AQ79" s="31">
        <f t="shared" si="64"/>
        <v>4.8409426437857048</v>
      </c>
      <c r="AR79" s="31">
        <f t="shared" si="65"/>
        <v>5.0207870226049458</v>
      </c>
      <c r="AS79" s="32">
        <f t="shared" si="66"/>
        <v>5.0888752543976068E-4</v>
      </c>
      <c r="AT79" s="33">
        <f t="shared" si="67"/>
        <v>9.889727512918051E-4</v>
      </c>
      <c r="AU79" s="34">
        <f t="shared" si="68"/>
        <v>-0.29193987161019397</v>
      </c>
      <c r="AV79" s="35">
        <f t="shared" si="69"/>
        <v>7.0216421072297225E-2</v>
      </c>
      <c r="AW79" s="36">
        <f t="shared" si="70"/>
        <v>2.5896651354820306E-7</v>
      </c>
      <c r="AX79" s="36">
        <f t="shared" si="71"/>
        <v>0.26477376941464459</v>
      </c>
      <c r="AY79" s="37">
        <f t="shared" si="72"/>
        <v>8.5228888635776531E-2</v>
      </c>
      <c r="AZ79" s="37">
        <f t="shared" si="73"/>
        <v>5.2073127449088892</v>
      </c>
      <c r="BA79" s="38">
        <f t="shared" si="74"/>
        <v>1.9956373546657283E-6</v>
      </c>
      <c r="BB79" s="39">
        <f t="shared" si="75"/>
        <v>-1.424096934683873E-3</v>
      </c>
      <c r="BC79" s="21"/>
      <c r="BD79" s="5"/>
      <c r="BE79" s="5"/>
    </row>
    <row r="80" spans="12:57" x14ac:dyDescent="0.25">
      <c r="L80" s="116">
        <v>1.3</v>
      </c>
      <c r="M80" s="117">
        <f t="shared" si="38"/>
        <v>19.952623149688804</v>
      </c>
      <c r="N80" s="118">
        <f t="shared" si="39"/>
        <v>0.19952623149688806</v>
      </c>
      <c r="O80" s="119">
        <f t="shared" si="40"/>
        <v>0.35666147616685823</v>
      </c>
      <c r="P80" s="119">
        <f t="shared" si="41"/>
        <v>0.35631947276535181</v>
      </c>
      <c r="Q80" s="119">
        <f t="shared" si="42"/>
        <v>0.31332295233371654</v>
      </c>
      <c r="R80" s="118">
        <f t="shared" si="43"/>
        <v>0.50951639452408326</v>
      </c>
      <c r="S80" s="118">
        <f t="shared" si="44"/>
        <v>0.5090278182362169</v>
      </c>
      <c r="T80" s="120">
        <f t="shared" si="45"/>
        <v>2.3870678906527246E-7</v>
      </c>
      <c r="U80" s="121">
        <f t="shared" si="46"/>
        <v>6.0078769820035669E-5</v>
      </c>
      <c r="V80" s="121">
        <f t="shared" si="47"/>
        <v>1.1883717895113531E-4</v>
      </c>
      <c r="W80" s="121">
        <f t="shared" si="54"/>
        <v>3.4525506436176934E-9</v>
      </c>
      <c r="X80" s="121">
        <f t="shared" si="55"/>
        <v>-4.2212789685777894</v>
      </c>
      <c r="Y80" s="121">
        <f t="shared" si="56"/>
        <v>-3.9250476663643088</v>
      </c>
      <c r="Z80" s="122">
        <f t="shared" si="57"/>
        <v>8.775298441109447E-2</v>
      </c>
      <c r="AA80" s="9">
        <f t="shared" si="48"/>
        <v>0.37489557245700555</v>
      </c>
      <c r="AB80" s="22">
        <f t="shared" si="49"/>
        <v>1.5261113823411718</v>
      </c>
      <c r="AC80" s="10">
        <f t="shared" si="50"/>
        <v>0.3790704874466832</v>
      </c>
      <c r="AD80" s="10"/>
      <c r="AE80" s="17">
        <f t="shared" si="51"/>
        <v>1.1883717895113531E-4</v>
      </c>
      <c r="AF80" s="10"/>
      <c r="AG80" s="10"/>
      <c r="AI80" s="30">
        <f t="shared" si="52"/>
        <v>0.50951639452408326</v>
      </c>
      <c r="AJ80" s="31">
        <f t="shared" si="58"/>
        <v>0.25960695628882124</v>
      </c>
      <c r="AK80" s="31">
        <f t="shared" si="53"/>
        <v>0.5090278182362169</v>
      </c>
      <c r="AL80" s="31">
        <f t="shared" si="59"/>
        <v>0.25910931973832307</v>
      </c>
      <c r="AM80" s="31">
        <f t="shared" si="60"/>
        <v>0.25935801866017766</v>
      </c>
      <c r="AN80" s="31">
        <f t="shared" si="61"/>
        <v>2.2183898073677071</v>
      </c>
      <c r="AO80" s="31">
        <f t="shared" si="62"/>
        <v>4.9212533374329324</v>
      </c>
      <c r="AP80" s="31">
        <f t="shared" si="63"/>
        <v>2.1409417525022008</v>
      </c>
      <c r="AQ80" s="31">
        <f t="shared" si="64"/>
        <v>4.5836315876071945</v>
      </c>
      <c r="AR80" s="31">
        <f t="shared" si="65"/>
        <v>4.7494433619188383</v>
      </c>
      <c r="AS80" s="32">
        <f t="shared" si="66"/>
        <v>4.885762878663602E-4</v>
      </c>
      <c r="AT80" s="33">
        <f t="shared" si="67"/>
        <v>9.5890199631891676E-4</v>
      </c>
      <c r="AU80" s="34">
        <f t="shared" si="68"/>
        <v>-0.2962313022134806</v>
      </c>
      <c r="AV80" s="35">
        <f t="shared" si="69"/>
        <v>7.0175722670441101E-2</v>
      </c>
      <c r="AW80" s="36">
        <f t="shared" si="70"/>
        <v>2.3870678906527246E-7</v>
      </c>
      <c r="AX80" s="36">
        <f t="shared" si="71"/>
        <v>0.25960695628882124</v>
      </c>
      <c r="AY80" s="37">
        <f t="shared" si="72"/>
        <v>8.775298441109447E-2</v>
      </c>
      <c r="AZ80" s="37">
        <f t="shared" si="73"/>
        <v>4.9212533374329324</v>
      </c>
      <c r="BA80" s="38">
        <f t="shared" si="74"/>
        <v>1.9159854426131772E-6</v>
      </c>
      <c r="BB80" s="39">
        <f t="shared" si="75"/>
        <v>-1.4450307425047835E-3</v>
      </c>
      <c r="BC80" s="21"/>
      <c r="BD80" s="5"/>
      <c r="BE80" s="5"/>
    </row>
    <row r="81" spans="12:57" x14ac:dyDescent="0.25">
      <c r="L81" s="116">
        <v>1.32</v>
      </c>
      <c r="M81" s="117">
        <f t="shared" si="38"/>
        <v>20.8929613085404</v>
      </c>
      <c r="N81" s="118">
        <f t="shared" si="39"/>
        <v>0.208929613085404</v>
      </c>
      <c r="O81" s="119">
        <f t="shared" si="40"/>
        <v>0.35320034017845142</v>
      </c>
      <c r="P81" s="119">
        <f t="shared" si="41"/>
        <v>0.35286097957169971</v>
      </c>
      <c r="Q81" s="119">
        <f t="shared" si="42"/>
        <v>0.30640068035690282</v>
      </c>
      <c r="R81" s="118">
        <f t="shared" si="43"/>
        <v>0.50457191454064487</v>
      </c>
      <c r="S81" s="118">
        <f t="shared" si="44"/>
        <v>0.50408711367385672</v>
      </c>
      <c r="T81" s="120">
        <f t="shared" si="45"/>
        <v>2.3503188043854032E-7</v>
      </c>
      <c r="U81" s="121">
        <f t="shared" si="46"/>
        <v>5.1887631263763057E-5</v>
      </c>
      <c r="V81" s="121">
        <f t="shared" si="47"/>
        <v>1.0364030717621553E-4</v>
      </c>
      <c r="W81" s="121">
        <f t="shared" si="54"/>
        <v>2.6783394640993377E-9</v>
      </c>
      <c r="X81" s="121">
        <f t="shared" si="55"/>
        <v>-4.2849361549469656</v>
      </c>
      <c r="Y81" s="121">
        <f t="shared" si="56"/>
        <v>-3.9844713084926804</v>
      </c>
      <c r="Z81" s="122">
        <f t="shared" si="57"/>
        <v>9.0279123954797161E-2</v>
      </c>
      <c r="AA81" s="9">
        <f t="shared" si="48"/>
        <v>0.36488276346814313</v>
      </c>
      <c r="AB81" s="22">
        <f t="shared" si="49"/>
        <v>1.5273853377052704</v>
      </c>
      <c r="AC81" s="10">
        <f t="shared" si="50"/>
        <v>0.35486824038798909</v>
      </c>
      <c r="AD81" s="10"/>
      <c r="AE81" s="17">
        <f t="shared" si="51"/>
        <v>1.0364030717621553E-4</v>
      </c>
      <c r="AF81" s="10"/>
      <c r="AG81" s="10"/>
      <c r="AI81" s="30">
        <f t="shared" si="52"/>
        <v>0.50457191454064487</v>
      </c>
      <c r="AJ81" s="31">
        <f t="shared" si="58"/>
        <v>0.25459281694321184</v>
      </c>
      <c r="AK81" s="31">
        <f t="shared" si="53"/>
        <v>0.50408711367385672</v>
      </c>
      <c r="AL81" s="31">
        <f t="shared" si="59"/>
        <v>0.25410381817203975</v>
      </c>
      <c r="AM81" s="31">
        <f t="shared" si="60"/>
        <v>0.25434820004168557</v>
      </c>
      <c r="AN81" s="31">
        <f t="shared" si="61"/>
        <v>2.1547326209985309</v>
      </c>
      <c r="AO81" s="31">
        <f t="shared" si="62"/>
        <v>4.6428726679951984</v>
      </c>
      <c r="AP81" s="31">
        <f t="shared" si="63"/>
        <v>2.0815181103738292</v>
      </c>
      <c r="AQ81" s="31">
        <f t="shared" si="64"/>
        <v>4.3327176438142363</v>
      </c>
      <c r="AR81" s="31">
        <f t="shared" si="65"/>
        <v>4.4851149736217106</v>
      </c>
      <c r="AS81" s="32">
        <f t="shared" si="66"/>
        <v>4.8480086678814871E-4</v>
      </c>
      <c r="AT81" s="33">
        <f t="shared" si="67"/>
        <v>9.6081619451511601E-4</v>
      </c>
      <c r="AU81" s="34">
        <f t="shared" si="68"/>
        <v>-0.30046484645428517</v>
      </c>
      <c r="AV81" s="35">
        <f t="shared" si="69"/>
        <v>7.0121195646613788E-2</v>
      </c>
      <c r="AW81" s="36">
        <f t="shared" si="70"/>
        <v>2.3503188043854032E-7</v>
      </c>
      <c r="AX81" s="36">
        <f t="shared" si="71"/>
        <v>0.25459281694321184</v>
      </c>
      <c r="AY81" s="37">
        <f t="shared" si="72"/>
        <v>9.0279123954797161E-2</v>
      </c>
      <c r="AZ81" s="37">
        <f t="shared" si="73"/>
        <v>4.6428726679951984</v>
      </c>
      <c r="BA81" s="38">
        <f t="shared" si="74"/>
        <v>1.9011798697574459E-6</v>
      </c>
      <c r="BB81" s="39">
        <f t="shared" si="75"/>
        <v>-1.4656821778257813E-3</v>
      </c>
      <c r="BC81" s="21"/>
      <c r="BD81" s="5"/>
      <c r="BE81" s="5"/>
    </row>
    <row r="82" spans="12:57" x14ac:dyDescent="0.25">
      <c r="L82" s="116">
        <v>1.34</v>
      </c>
      <c r="M82" s="117">
        <f t="shared" si="38"/>
        <v>21.877616239495538</v>
      </c>
      <c r="N82" s="118">
        <f t="shared" si="39"/>
        <v>0.21877616239495537</v>
      </c>
      <c r="O82" s="119">
        <f t="shared" si="40"/>
        <v>0.34980901194275338</v>
      </c>
      <c r="P82" s="119">
        <f t="shared" si="41"/>
        <v>0.34946143841096933</v>
      </c>
      <c r="Q82" s="119">
        <f t="shared" si="42"/>
        <v>0.29961802388550679</v>
      </c>
      <c r="R82" s="118">
        <f t="shared" si="43"/>
        <v>0.49972715991821914</v>
      </c>
      <c r="S82" s="118">
        <f t="shared" si="44"/>
        <v>0.49923062630138476</v>
      </c>
      <c r="T82" s="120">
        <f t="shared" si="45"/>
        <v>2.4654563264663345E-7</v>
      </c>
      <c r="U82" s="121">
        <f t="shared" si="46"/>
        <v>4.4804257054530053E-5</v>
      </c>
      <c r="V82" s="121">
        <f t="shared" si="47"/>
        <v>9.0356359249337649E-5</v>
      </c>
      <c r="W82" s="121">
        <f t="shared" si="54"/>
        <v>2.0749940143661951E-9</v>
      </c>
      <c r="X82" s="121">
        <f t="shared" si="55"/>
        <v>-4.3486807197639843</v>
      </c>
      <c r="Y82" s="121">
        <f t="shared" si="56"/>
        <v>-4.0440412765318561</v>
      </c>
      <c r="Z82" s="122">
        <f t="shared" si="57"/>
        <v>9.2805190372781066E-2</v>
      </c>
      <c r="AA82" s="9">
        <f t="shared" si="48"/>
        <v>0.35513737920022487</v>
      </c>
      <c r="AB82" s="22">
        <f t="shared" si="49"/>
        <v>1.528581218898212</v>
      </c>
      <c r="AC82" s="10">
        <f t="shared" si="50"/>
        <v>0.33214922455740153</v>
      </c>
      <c r="AD82" s="10"/>
      <c r="AE82" s="17">
        <f t="shared" si="51"/>
        <v>9.0356359249337649E-5</v>
      </c>
      <c r="AF82" s="10"/>
      <c r="AG82" s="10"/>
      <c r="AI82" s="30">
        <f t="shared" si="52"/>
        <v>0.49972715991821914</v>
      </c>
      <c r="AJ82" s="31">
        <f t="shared" si="58"/>
        <v>0.24972723435992936</v>
      </c>
      <c r="AK82" s="31">
        <f t="shared" si="53"/>
        <v>0.49923062630138476</v>
      </c>
      <c r="AL82" s="31">
        <f t="shared" si="59"/>
        <v>0.24923121823727287</v>
      </c>
      <c r="AM82" s="31">
        <f t="shared" si="60"/>
        <v>0.2494791030257848</v>
      </c>
      <c r="AN82" s="31">
        <f t="shared" si="61"/>
        <v>2.0909880561815122</v>
      </c>
      <c r="AO82" s="31">
        <f t="shared" si="62"/>
        <v>4.3722310510937383</v>
      </c>
      <c r="AP82" s="31">
        <f t="shared" si="63"/>
        <v>2.0219481423346535</v>
      </c>
      <c r="AQ82" s="31">
        <f t="shared" si="64"/>
        <v>4.0882742902905562</v>
      </c>
      <c r="AR82" s="31">
        <f t="shared" si="65"/>
        <v>4.2278694158401562</v>
      </c>
      <c r="AS82" s="32">
        <f t="shared" si="66"/>
        <v>4.9653361683438257E-4</v>
      </c>
      <c r="AT82" s="33">
        <f t="shared" si="67"/>
        <v>9.9360942662320129E-4</v>
      </c>
      <c r="AU82" s="34">
        <f t="shared" si="68"/>
        <v>-0.30463944323212822</v>
      </c>
      <c r="AV82" s="35">
        <f t="shared" si="69"/>
        <v>7.0053301877876631E-2</v>
      </c>
      <c r="AW82" s="36">
        <f t="shared" si="70"/>
        <v>2.4654563264663345E-7</v>
      </c>
      <c r="AX82" s="36">
        <f t="shared" si="71"/>
        <v>0.24972723435992936</v>
      </c>
      <c r="AY82" s="37">
        <f t="shared" si="72"/>
        <v>9.2805190372781066E-2</v>
      </c>
      <c r="AZ82" s="37">
        <f t="shared" si="73"/>
        <v>4.3722310510937383</v>
      </c>
      <c r="BA82" s="38">
        <f t="shared" si="74"/>
        <v>1.9471906542524806E-6</v>
      </c>
      <c r="BB82" s="39">
        <f t="shared" si="75"/>
        <v>-1.4860460645469669E-3</v>
      </c>
      <c r="BC82" s="21"/>
    </row>
    <row r="83" spans="12:57" x14ac:dyDescent="0.25">
      <c r="L83" s="116">
        <v>1.36</v>
      </c>
      <c r="M83" s="117">
        <f t="shared" si="38"/>
        <v>22.908676527677738</v>
      </c>
      <c r="N83" s="118">
        <f t="shared" si="39"/>
        <v>0.22908676527677738</v>
      </c>
      <c r="O83" s="119">
        <f t="shared" si="40"/>
        <v>0.34648665550679503</v>
      </c>
      <c r="P83" s="119">
        <f t="shared" si="41"/>
        <v>0.34612072594757703</v>
      </c>
      <c r="Q83" s="119">
        <f t="shared" si="42"/>
        <v>0.29297331101359003</v>
      </c>
      <c r="R83" s="118">
        <f t="shared" si="43"/>
        <v>0.49498093643827862</v>
      </c>
      <c r="S83" s="118">
        <f t="shared" si="44"/>
        <v>0.4944581799251101</v>
      </c>
      <c r="T83" s="120">
        <f t="shared" si="45"/>
        <v>2.7327437206010984E-7</v>
      </c>
      <c r="U83" s="121">
        <f t="shared" si="46"/>
        <v>3.8680571856042597E-5</v>
      </c>
      <c r="V83" s="121">
        <f t="shared" si="47"/>
        <v>7.8749380398252246E-5</v>
      </c>
      <c r="W83" s="121">
        <f t="shared" si="54"/>
        <v>1.605509417992253E-9</v>
      </c>
      <c r="X83" s="121">
        <f t="shared" si="55"/>
        <v>-4.4125071139042404</v>
      </c>
      <c r="Y83" s="121">
        <f t="shared" si="56"/>
        <v>-4.1037528545628525</v>
      </c>
      <c r="Z83" s="122">
        <f t="shared" si="57"/>
        <v>9.5329192661449014E-2</v>
      </c>
      <c r="AA83" s="9">
        <f t="shared" si="48"/>
        <v>0.34565227720386887</v>
      </c>
      <c r="AB83" s="22">
        <f t="shared" si="49"/>
        <v>1.5297035145059072</v>
      </c>
      <c r="AC83" s="10">
        <f t="shared" si="50"/>
        <v>0.31082816705744143</v>
      </c>
      <c r="AD83" s="10"/>
      <c r="AE83" s="17">
        <f t="shared" si="51"/>
        <v>7.8749380398252246E-5</v>
      </c>
      <c r="AF83" s="10"/>
      <c r="AG83" s="10"/>
      <c r="AI83" s="30">
        <f t="shared" si="52"/>
        <v>0.49498093643827862</v>
      </c>
      <c r="AJ83" s="31">
        <f t="shared" si="58"/>
        <v>0.24500612743731523</v>
      </c>
      <c r="AK83" s="31">
        <f t="shared" si="53"/>
        <v>0.4944581799251101</v>
      </c>
      <c r="AL83" s="31">
        <f t="shared" si="59"/>
        <v>0.24448889169485255</v>
      </c>
      <c r="AM83" s="31">
        <f t="shared" si="60"/>
        <v>0.24474737292889787</v>
      </c>
      <c r="AN83" s="31">
        <f t="shared" si="61"/>
        <v>2.027161662041256</v>
      </c>
      <c r="AO83" s="31">
        <f t="shared" si="62"/>
        <v>4.1093844040498677</v>
      </c>
      <c r="AP83" s="31">
        <f t="shared" si="63"/>
        <v>1.962236564303657</v>
      </c>
      <c r="AQ83" s="31">
        <f t="shared" si="64"/>
        <v>3.8503723342902196</v>
      </c>
      <c r="AR83" s="31">
        <f t="shared" si="65"/>
        <v>3.9777707350119251</v>
      </c>
      <c r="AS83" s="32">
        <f t="shared" si="66"/>
        <v>5.2275651316852079E-4</v>
      </c>
      <c r="AT83" s="33">
        <f t="shared" si="67"/>
        <v>1.05611443731572E-3</v>
      </c>
      <c r="AU83" s="34">
        <f t="shared" si="68"/>
        <v>-0.30875425934138789</v>
      </c>
      <c r="AV83" s="35">
        <f t="shared" si="69"/>
        <v>6.9972523867094308E-2</v>
      </c>
      <c r="AW83" s="36">
        <f t="shared" si="70"/>
        <v>2.7327437206010984E-7</v>
      </c>
      <c r="AX83" s="36">
        <f t="shared" si="71"/>
        <v>0.24500612743731523</v>
      </c>
      <c r="AY83" s="37">
        <f t="shared" si="72"/>
        <v>9.5329192661449014E-2</v>
      </c>
      <c r="AZ83" s="37">
        <f t="shared" si="73"/>
        <v>4.1093844040498677</v>
      </c>
      <c r="BA83" s="38">
        <f t="shared" si="74"/>
        <v>2.0500255418373366E-6</v>
      </c>
      <c r="BB83" s="39">
        <f t="shared" si="75"/>
        <v>-1.5061183382506726E-3</v>
      </c>
      <c r="BC83" s="21"/>
    </row>
    <row r="84" spans="12:57" x14ac:dyDescent="0.25">
      <c r="L84" s="116">
        <v>1.38</v>
      </c>
      <c r="M84" s="117">
        <f t="shared" si="38"/>
        <v>23.988329190194907</v>
      </c>
      <c r="N84" s="118">
        <f t="shared" si="39"/>
        <v>0.23988329190194907</v>
      </c>
      <c r="O84" s="119">
        <f t="shared" si="40"/>
        <v>0.34323239297358044</v>
      </c>
      <c r="P84" s="119">
        <f t="shared" si="41"/>
        <v>0.34283866708315136</v>
      </c>
      <c r="Q84" s="119">
        <f t="shared" si="42"/>
        <v>0.2864647859471609</v>
      </c>
      <c r="R84" s="118">
        <f t="shared" si="43"/>
        <v>0.4903319899622578</v>
      </c>
      <c r="S84" s="118">
        <f t="shared" si="44"/>
        <v>0.489769524404502</v>
      </c>
      <c r="T84" s="120">
        <f t="shared" si="45"/>
        <v>3.163675036615409E-7</v>
      </c>
      <c r="U84" s="121">
        <f t="shared" si="46"/>
        <v>3.3387959389718294E-5</v>
      </c>
      <c r="V84" s="121">
        <f t="shared" si="47"/>
        <v>6.8611758349671116E-5</v>
      </c>
      <c r="W84" s="121">
        <f t="shared" si="54"/>
        <v>1.2407160131711735E-9</v>
      </c>
      <c r="X84" s="121">
        <f t="shared" si="55"/>
        <v>-4.4764101234094431</v>
      </c>
      <c r="Y84" s="121">
        <f t="shared" si="56"/>
        <v>-4.1636014506375272</v>
      </c>
      <c r="Z84" s="122">
        <f t="shared" si="57"/>
        <v>9.7849265761327575E-2</v>
      </c>
      <c r="AA84" s="9">
        <f t="shared" si="48"/>
        <v>0.33642050579209914</v>
      </c>
      <c r="AB84" s="22">
        <f t="shared" si="49"/>
        <v>1.5307564819749053</v>
      </c>
      <c r="AC84" s="10">
        <f t="shared" si="50"/>
        <v>0.2908241861114596</v>
      </c>
      <c r="AD84" s="10"/>
      <c r="AE84" s="17">
        <f t="shared" si="51"/>
        <v>6.8611758349671116E-5</v>
      </c>
      <c r="AF84" s="10"/>
      <c r="AG84" s="10"/>
      <c r="AI84" s="30">
        <f t="shared" si="52"/>
        <v>0.4903319899622578</v>
      </c>
      <c r="AJ84" s="31">
        <f t="shared" si="58"/>
        <v>0.24042546038034768</v>
      </c>
      <c r="AK84" s="31">
        <f t="shared" si="53"/>
        <v>0.489769524404502</v>
      </c>
      <c r="AL84" s="31">
        <f t="shared" si="59"/>
        <v>0.23987418703541208</v>
      </c>
      <c r="AM84" s="31">
        <f t="shared" si="60"/>
        <v>0.24014966552412806</v>
      </c>
      <c r="AN84" s="31">
        <f t="shared" si="61"/>
        <v>1.9632586525360534</v>
      </c>
      <c r="AO84" s="31">
        <f t="shared" si="62"/>
        <v>3.8543845367576801</v>
      </c>
      <c r="AP84" s="31">
        <f t="shared" si="63"/>
        <v>1.9023879682289824</v>
      </c>
      <c r="AQ84" s="31">
        <f t="shared" si="64"/>
        <v>3.6190799816623955</v>
      </c>
      <c r="AR84" s="31">
        <f t="shared" si="65"/>
        <v>3.7348796391060324</v>
      </c>
      <c r="AS84" s="32">
        <f t="shared" si="66"/>
        <v>5.6246555775579798E-4</v>
      </c>
      <c r="AT84" s="33">
        <f t="shared" si="67"/>
        <v>1.1471116901817736E-3</v>
      </c>
      <c r="AU84" s="34">
        <f t="shared" si="68"/>
        <v>-0.31280867277191593</v>
      </c>
      <c r="AV84" s="35">
        <f t="shared" si="69"/>
        <v>6.9879359609183039E-2</v>
      </c>
      <c r="AW84" s="36">
        <f t="shared" si="70"/>
        <v>3.163675036615409E-7</v>
      </c>
      <c r="AX84" s="36">
        <f t="shared" si="71"/>
        <v>0.24042546038034768</v>
      </c>
      <c r="AY84" s="37">
        <f t="shared" si="72"/>
        <v>9.7849265761327575E-2</v>
      </c>
      <c r="AZ84" s="37">
        <f t="shared" si="73"/>
        <v>3.8543845367576801</v>
      </c>
      <c r="BA84" s="38">
        <f t="shared" si="74"/>
        <v>2.2057472853168549E-6</v>
      </c>
      <c r="BB84" s="39">
        <f t="shared" si="75"/>
        <v>-1.5258959647410533E-3</v>
      </c>
      <c r="BC84" s="21"/>
    </row>
    <row r="85" spans="12:57" x14ac:dyDescent="0.25">
      <c r="L85" s="116">
        <v>1.4</v>
      </c>
      <c r="M85" s="117">
        <f t="shared" si="38"/>
        <v>25.118864315095799</v>
      </c>
      <c r="N85" s="118">
        <f t="shared" si="39"/>
        <v>0.25118864315095801</v>
      </c>
      <c r="O85" s="119">
        <f t="shared" si="40"/>
        <v>0.34004531007341232</v>
      </c>
      <c r="P85" s="119">
        <f t="shared" si="41"/>
        <v>0.33961503782943037</v>
      </c>
      <c r="Q85" s="119">
        <f t="shared" si="42"/>
        <v>0.28009062014682468</v>
      </c>
      <c r="R85" s="118">
        <f t="shared" si="43"/>
        <v>0.48577901439058907</v>
      </c>
      <c r="S85" s="118">
        <f t="shared" si="44"/>
        <v>0.48516433975632911</v>
      </c>
      <c r="T85" s="120">
        <f t="shared" si="45"/>
        <v>3.7782490600261509E-7</v>
      </c>
      <c r="U85" s="121">
        <f t="shared" si="46"/>
        <v>2.8814769415556755E-5</v>
      </c>
      <c r="V85" s="121">
        <f t="shared" si="47"/>
        <v>5.9760937969772121E-5</v>
      </c>
      <c r="W85" s="121">
        <f t="shared" si="54"/>
        <v>9.5766534818590816E-10</v>
      </c>
      <c r="X85" s="121">
        <f t="shared" si="55"/>
        <v>-4.5403848514236627</v>
      </c>
      <c r="Y85" s="121">
        <f t="shared" si="56"/>
        <v>-4.2235825947284775</v>
      </c>
      <c r="Z85" s="122">
        <f t="shared" si="57"/>
        <v>0.10036366984716198</v>
      </c>
      <c r="AA85" s="9">
        <f t="shared" si="48"/>
        <v>0.32743529894541373</v>
      </c>
      <c r="AB85" s="22">
        <f t="shared" si="49"/>
        <v>1.5317441570344557</v>
      </c>
      <c r="AC85" s="10">
        <f t="shared" si="50"/>
        <v>0.27206061206594234</v>
      </c>
      <c r="AD85" s="10"/>
      <c r="AE85" s="17">
        <f t="shared" si="51"/>
        <v>5.9760937969772121E-5</v>
      </c>
      <c r="AF85" s="10"/>
      <c r="AG85" s="10"/>
      <c r="AI85" s="30">
        <f t="shared" si="52"/>
        <v>0.48577901439058907</v>
      </c>
      <c r="AJ85" s="31">
        <f t="shared" si="58"/>
        <v>0.23598125082229215</v>
      </c>
      <c r="AK85" s="31">
        <f t="shared" si="53"/>
        <v>0.48516433975632911</v>
      </c>
      <c r="AL85" s="31">
        <f t="shared" si="59"/>
        <v>0.23538443657119476</v>
      </c>
      <c r="AM85" s="31">
        <f t="shared" si="60"/>
        <v>0.23568265478429046</v>
      </c>
      <c r="AN85" s="31">
        <f t="shared" si="61"/>
        <v>1.8992839245218338</v>
      </c>
      <c r="AO85" s="31">
        <f t="shared" si="62"/>
        <v>3.6072794259470591</v>
      </c>
      <c r="AP85" s="31">
        <f t="shared" si="63"/>
        <v>1.842406824138032</v>
      </c>
      <c r="AQ85" s="31">
        <f t="shared" si="64"/>
        <v>3.3944629056303892</v>
      </c>
      <c r="AR85" s="31">
        <f t="shared" si="65"/>
        <v>3.4992536635146894</v>
      </c>
      <c r="AS85" s="32">
        <f t="shared" si="66"/>
        <v>6.1467463425995961E-4</v>
      </c>
      <c r="AT85" s="33">
        <f t="shared" si="67"/>
        <v>1.2653379747807145E-3</v>
      </c>
      <c r="AU85" s="34">
        <f t="shared" si="68"/>
        <v>-0.31680225669518514</v>
      </c>
      <c r="AV85" s="35">
        <f t="shared" si="69"/>
        <v>6.9774318050561293E-2</v>
      </c>
      <c r="AW85" s="36">
        <f t="shared" si="70"/>
        <v>3.7782490600261509E-7</v>
      </c>
      <c r="AX85" s="36">
        <f t="shared" si="71"/>
        <v>0.23598125082229215</v>
      </c>
      <c r="AY85" s="37">
        <f t="shared" si="72"/>
        <v>0.10036366984716198</v>
      </c>
      <c r="AZ85" s="37">
        <f t="shared" si="73"/>
        <v>3.6072794259470591</v>
      </c>
      <c r="BA85" s="38">
        <f t="shared" si="74"/>
        <v>2.4104887618037634E-6</v>
      </c>
      <c r="BB85" s="39">
        <f t="shared" si="75"/>
        <v>-1.5453768619277323E-3</v>
      </c>
      <c r="BC85" s="21"/>
    </row>
    <row r="86" spans="12:57" x14ac:dyDescent="0.25">
      <c r="L86" s="116">
        <v>1.42</v>
      </c>
      <c r="M86" s="117">
        <f t="shared" si="38"/>
        <v>26.302679918953825</v>
      </c>
      <c r="N86" s="118">
        <f t="shared" si="39"/>
        <v>0.26302679918953825</v>
      </c>
      <c r="O86" s="119">
        <f t="shared" si="40"/>
        <v>0.33692446130588888</v>
      </c>
      <c r="P86" s="119">
        <f t="shared" si="41"/>
        <v>0.3364495681120877</v>
      </c>
      <c r="Q86" s="119">
        <f t="shared" si="42"/>
        <v>0.27384892261177773</v>
      </c>
      <c r="R86" s="118">
        <f t="shared" si="43"/>
        <v>0.4813206590084127</v>
      </c>
      <c r="S86" s="118">
        <f t="shared" si="44"/>
        <v>0.4806422401601253</v>
      </c>
      <c r="T86" s="120">
        <f t="shared" si="45"/>
        <v>4.6025213371160055E-7</v>
      </c>
      <c r="U86" s="121">
        <f t="shared" si="46"/>
        <v>2.4864131796514845E-5</v>
      </c>
      <c r="V86" s="121">
        <f t="shared" si="47"/>
        <v>5.2036498240620441E-5</v>
      </c>
      <c r="W86" s="121">
        <f t="shared" si="54"/>
        <v>7.3833749817275584E-10</v>
      </c>
      <c r="X86" s="121">
        <f t="shared" si="55"/>
        <v>-4.604426700822092</v>
      </c>
      <c r="Y86" s="121">
        <f t="shared" si="56"/>
        <v>-4.283691936667422</v>
      </c>
      <c r="Z86" s="122">
        <f t="shared" si="57"/>
        <v>0.10287078893735183</v>
      </c>
      <c r="AA86" s="9">
        <f t="shared" si="48"/>
        <v>0.31869007135292893</v>
      </c>
      <c r="AB86" s="22">
        <f t="shared" si="49"/>
        <v>1.5326703629748759</v>
      </c>
      <c r="AC86" s="10">
        <f t="shared" si="50"/>
        <v>0.25446481112267899</v>
      </c>
      <c r="AD86" s="10"/>
      <c r="AE86" s="17">
        <f t="shared" si="51"/>
        <v>5.2036498240620441E-5</v>
      </c>
      <c r="AF86" s="10"/>
      <c r="AG86" s="10"/>
      <c r="AI86" s="30">
        <f t="shared" si="52"/>
        <v>0.4813206590084127</v>
      </c>
      <c r="AJ86" s="31">
        <f t="shared" si="58"/>
        <v>0.2316695767882927</v>
      </c>
      <c r="AK86" s="31">
        <f t="shared" si="53"/>
        <v>0.4806422401601253</v>
      </c>
      <c r="AL86" s="31">
        <f t="shared" si="59"/>
        <v>0.23101696302614358</v>
      </c>
      <c r="AM86" s="31">
        <f t="shared" si="60"/>
        <v>0.23134303978115128</v>
      </c>
      <c r="AN86" s="31">
        <f t="shared" si="61"/>
        <v>1.8352420751234044</v>
      </c>
      <c r="AO86" s="31">
        <f t="shared" si="62"/>
        <v>3.3681134743032595</v>
      </c>
      <c r="AP86" s="31">
        <f t="shared" si="63"/>
        <v>1.7822974821990876</v>
      </c>
      <c r="AQ86" s="31">
        <f t="shared" si="64"/>
        <v>3.1765843150532067</v>
      </c>
      <c r="AR86" s="31">
        <f t="shared" si="65"/>
        <v>3.2709473297182723</v>
      </c>
      <c r="AS86" s="32">
        <f t="shared" si="66"/>
        <v>6.7841884828739873E-4</v>
      </c>
      <c r="AT86" s="33">
        <f t="shared" si="67"/>
        <v>1.40949455542805E-3</v>
      </c>
      <c r="AU86" s="34">
        <f t="shared" si="68"/>
        <v>-0.32073476415467006</v>
      </c>
      <c r="AV86" s="35">
        <f t="shared" si="69"/>
        <v>6.9657915087974975E-2</v>
      </c>
      <c r="AW86" s="36">
        <f t="shared" si="70"/>
        <v>4.6025213371160055E-7</v>
      </c>
      <c r="AX86" s="36">
        <f t="shared" si="71"/>
        <v>0.2316695767882927</v>
      </c>
      <c r="AY86" s="37">
        <f t="shared" si="72"/>
        <v>0.10287078893735183</v>
      </c>
      <c r="AZ86" s="37">
        <f t="shared" si="73"/>
        <v>3.3681134743032595</v>
      </c>
      <c r="BA86" s="38">
        <f t="shared" si="74"/>
        <v>2.6604660717152893E-6</v>
      </c>
      <c r="BB86" s="39">
        <f t="shared" si="75"/>
        <v>-1.5645598251447319E-3</v>
      </c>
      <c r="BC86" s="21"/>
    </row>
    <row r="87" spans="12:57" x14ac:dyDescent="0.25">
      <c r="L87" s="116">
        <v>1.44</v>
      </c>
      <c r="M87" s="117">
        <f t="shared" si="38"/>
        <v>27.542287033381665</v>
      </c>
      <c r="N87" s="118">
        <f t="shared" si="39"/>
        <v>0.27542287033381663</v>
      </c>
      <c r="O87" s="119">
        <f t="shared" si="40"/>
        <v>0.33386887467503434</v>
      </c>
      <c r="P87" s="119">
        <f t="shared" si="41"/>
        <v>0.33334194450232801</v>
      </c>
      <c r="Q87" s="119">
        <f t="shared" si="42"/>
        <v>0.26773774935006867</v>
      </c>
      <c r="R87" s="118">
        <f t="shared" si="43"/>
        <v>0.47695553525004908</v>
      </c>
      <c r="S87" s="118">
        <f t="shared" si="44"/>
        <v>0.47620277786046861</v>
      </c>
      <c r="T87" s="120">
        <f t="shared" si="45"/>
        <v>5.6664368756800619E-7</v>
      </c>
      <c r="U87" s="121">
        <f t="shared" si="46"/>
        <v>2.1452042191540277E-5</v>
      </c>
      <c r="V87" s="121">
        <f t="shared" si="47"/>
        <v>4.5297554472558508E-5</v>
      </c>
      <c r="W87" s="121">
        <f t="shared" si="54"/>
        <v>5.6860845594419121E-10</v>
      </c>
      <c r="X87" s="121">
        <f t="shared" si="55"/>
        <v>-4.6685313575445511</v>
      </c>
      <c r="Y87" s="121">
        <f t="shared" si="56"/>
        <v>-4.3439252440741987</v>
      </c>
      <c r="Z87" s="122">
        <f t="shared" si="57"/>
        <v>0.1053691289023273</v>
      </c>
      <c r="AA87" s="9">
        <f t="shared" si="48"/>
        <v>0.31017841358596571</v>
      </c>
      <c r="AB87" s="22">
        <f t="shared" si="49"/>
        <v>1.5335387197567332</v>
      </c>
      <c r="AC87" s="10">
        <f t="shared" si="50"/>
        <v>0.23796801228508979</v>
      </c>
      <c r="AD87" s="10"/>
      <c r="AE87" s="17">
        <f t="shared" si="51"/>
        <v>4.5297554472558508E-5</v>
      </c>
      <c r="AF87" s="10"/>
      <c r="AG87" s="10"/>
      <c r="AI87" s="30">
        <f t="shared" si="52"/>
        <v>0.47695553525004908</v>
      </c>
      <c r="AJ87" s="31">
        <f t="shared" si="58"/>
        <v>0.22748658260566082</v>
      </c>
      <c r="AK87" s="31">
        <f t="shared" si="53"/>
        <v>0.47620277786046861</v>
      </c>
      <c r="AL87" s="31">
        <f t="shared" si="59"/>
        <v>0.2267690856420268</v>
      </c>
      <c r="AM87" s="31">
        <f t="shared" si="60"/>
        <v>0.22712755080200003</v>
      </c>
      <c r="AN87" s="31">
        <f t="shared" si="61"/>
        <v>1.7711374184009454</v>
      </c>
      <c r="AO87" s="31">
        <f t="shared" si="62"/>
        <v>3.1369277548599657</v>
      </c>
      <c r="AP87" s="31">
        <f t="shared" si="63"/>
        <v>1.7220641747923109</v>
      </c>
      <c r="AQ87" s="31">
        <f t="shared" si="64"/>
        <v>2.9655050221031227</v>
      </c>
      <c r="AR87" s="31">
        <f t="shared" si="65"/>
        <v>3.0500122968624077</v>
      </c>
      <c r="AS87" s="32">
        <f t="shared" si="66"/>
        <v>7.5275738958047178E-4</v>
      </c>
      <c r="AT87" s="33">
        <f t="shared" si="67"/>
        <v>1.5782548559496864E-3</v>
      </c>
      <c r="AU87" s="34">
        <f t="shared" si="68"/>
        <v>-0.3246061134703524</v>
      </c>
      <c r="AV87" s="35">
        <f t="shared" si="69"/>
        <v>6.9530670056606708E-2</v>
      </c>
      <c r="AW87" s="36">
        <f t="shared" si="70"/>
        <v>5.6664368756800619E-7</v>
      </c>
      <c r="AX87" s="36">
        <f t="shared" si="71"/>
        <v>0.22748658260566082</v>
      </c>
      <c r="AY87" s="37">
        <f t="shared" si="72"/>
        <v>0.1053691289023273</v>
      </c>
      <c r="AZ87" s="37">
        <f t="shared" si="73"/>
        <v>3.1369277548599657</v>
      </c>
      <c r="BA87" s="38">
        <f t="shared" si="74"/>
        <v>2.9519897630606735E-6</v>
      </c>
      <c r="BB87" s="39">
        <f t="shared" si="75"/>
        <v>-1.5834444559529384E-3</v>
      </c>
      <c r="BC87" s="21"/>
    </row>
    <row r="88" spans="12:57" x14ac:dyDescent="0.25">
      <c r="L88" s="116">
        <v>1.46</v>
      </c>
      <c r="M88" s="117">
        <f t="shared" si="38"/>
        <v>28.840315031266066</v>
      </c>
      <c r="N88" s="118">
        <f t="shared" si="39"/>
        <v>0.28840315031266067</v>
      </c>
      <c r="O88" s="119">
        <f t="shared" si="40"/>
        <v>0.33087755604017877</v>
      </c>
      <c r="P88" s="119">
        <f t="shared" si="41"/>
        <v>0.33029181287361864</v>
      </c>
      <c r="Q88" s="119">
        <f t="shared" si="42"/>
        <v>0.26175511208035757</v>
      </c>
      <c r="R88" s="118">
        <f t="shared" si="43"/>
        <v>0.47268222291454115</v>
      </c>
      <c r="S88" s="118">
        <f t="shared" si="44"/>
        <v>0.4718454469623124</v>
      </c>
      <c r="T88" s="120">
        <f t="shared" si="45"/>
        <v>7.0019399422833489E-7</v>
      </c>
      <c r="U88" s="121">
        <f t="shared" si="46"/>
        <v>1.8505687554029617E-5</v>
      </c>
      <c r="V88" s="121">
        <f t="shared" si="47"/>
        <v>3.9420452006602868E-5</v>
      </c>
      <c r="W88" s="121">
        <f t="shared" si="54"/>
        <v>4.3742737210662168E-10</v>
      </c>
      <c r="X88" s="121">
        <f t="shared" si="55"/>
        <v>-4.7326947746394481</v>
      </c>
      <c r="Y88" s="121">
        <f t="shared" si="56"/>
        <v>-4.4042784002785957</v>
      </c>
      <c r="Z88" s="122">
        <f t="shared" si="57"/>
        <v>0.10785731494832752</v>
      </c>
      <c r="AA88" s="9">
        <f t="shared" si="48"/>
        <v>0.30189408740054297</v>
      </c>
      <c r="AB88" s="22">
        <f t="shared" si="49"/>
        <v>1.5343526529291409</v>
      </c>
      <c r="AC88" s="10">
        <f t="shared" si="50"/>
        <v>0.22250513793091847</v>
      </c>
      <c r="AD88" s="10"/>
      <c r="AE88" s="17">
        <f t="shared" si="51"/>
        <v>3.9420452006602868E-5</v>
      </c>
      <c r="AF88" s="10"/>
      <c r="AG88" s="10"/>
      <c r="AI88" s="30">
        <f t="shared" si="52"/>
        <v>0.47268222291454115</v>
      </c>
      <c r="AJ88" s="31">
        <f t="shared" si="58"/>
        <v>0.22342848385943198</v>
      </c>
      <c r="AK88" s="31">
        <f t="shared" si="53"/>
        <v>0.4718454469623124</v>
      </c>
      <c r="AL88" s="31">
        <f t="shared" si="59"/>
        <v>0.22263812581906436</v>
      </c>
      <c r="AM88" s="31">
        <f t="shared" si="60"/>
        <v>0.22303295474225104</v>
      </c>
      <c r="AN88" s="31">
        <f t="shared" si="61"/>
        <v>1.7069740013060484</v>
      </c>
      <c r="AO88" s="31">
        <f t="shared" si="62"/>
        <v>2.9137602411347814</v>
      </c>
      <c r="AP88" s="31">
        <f t="shared" si="63"/>
        <v>1.6617110185879138</v>
      </c>
      <c r="AQ88" s="31">
        <f t="shared" si="64"/>
        <v>2.761283509296482</v>
      </c>
      <c r="AR88" s="31">
        <f t="shared" si="65"/>
        <v>2.8364975064133606</v>
      </c>
      <c r="AS88" s="32">
        <f t="shared" si="66"/>
        <v>8.3677595222875212E-4</v>
      </c>
      <c r="AT88" s="33">
        <f t="shared" si="67"/>
        <v>1.7702716786538375E-3</v>
      </c>
      <c r="AU88" s="34">
        <f t="shared" si="68"/>
        <v>-0.32841637436085236</v>
      </c>
      <c r="AV88" s="35">
        <f t="shared" si="69"/>
        <v>6.9393102661236411E-2</v>
      </c>
      <c r="AW88" s="36">
        <f t="shared" si="70"/>
        <v>7.0019399422833489E-7</v>
      </c>
      <c r="AX88" s="36">
        <f t="shared" si="71"/>
        <v>0.22342848385943198</v>
      </c>
      <c r="AY88" s="37">
        <f t="shared" si="72"/>
        <v>0.10785731494832752</v>
      </c>
      <c r="AZ88" s="37">
        <f t="shared" si="73"/>
        <v>2.9137602411347814</v>
      </c>
      <c r="BA88" s="38">
        <f t="shared" si="74"/>
        <v>3.2814743224656946E-6</v>
      </c>
      <c r="BB88" s="39">
        <f t="shared" si="75"/>
        <v>-1.6020310944431823E-3</v>
      </c>
      <c r="BC88" s="21"/>
    </row>
    <row r="89" spans="12:57" x14ac:dyDescent="0.25">
      <c r="L89" s="116">
        <v>1.48</v>
      </c>
      <c r="M89" s="117">
        <f t="shared" si="38"/>
        <v>30.199517204020164</v>
      </c>
      <c r="N89" s="118">
        <f t="shared" si="39"/>
        <v>0.30199517204020165</v>
      </c>
      <c r="O89" s="119">
        <f t="shared" si="40"/>
        <v>0.32794949310508636</v>
      </c>
      <c r="P89" s="119">
        <f t="shared" si="41"/>
        <v>0.3272987809814133</v>
      </c>
      <c r="Q89" s="119">
        <f t="shared" si="42"/>
        <v>0.25589898621017276</v>
      </c>
      <c r="R89" s="118">
        <f t="shared" si="43"/>
        <v>0.46849927586440915</v>
      </c>
      <c r="S89" s="118">
        <f t="shared" si="44"/>
        <v>0.46756968711630476</v>
      </c>
      <c r="T89" s="120">
        <f t="shared" si="45"/>
        <v>8.6413524060229257E-7</v>
      </c>
      <c r="U89" s="121">
        <f t="shared" si="46"/>
        <v>1.5961982964973084E-5</v>
      </c>
      <c r="V89" s="121">
        <f t="shared" si="47"/>
        <v>3.4296720782389386E-5</v>
      </c>
      <c r="W89" s="121">
        <f t="shared" si="54"/>
        <v>3.3616261083339548E-10</v>
      </c>
      <c r="X89" s="121">
        <f t="shared" si="55"/>
        <v>-4.7969131570172241</v>
      </c>
      <c r="Y89" s="121">
        <f t="shared" si="56"/>
        <v>-4.4647474022369567</v>
      </c>
      <c r="Z89" s="122">
        <f t="shared" si="57"/>
        <v>0.11033408864874476</v>
      </c>
      <c r="AA89" s="9">
        <f t="shared" si="48"/>
        <v>0.29383102116533116</v>
      </c>
      <c r="AB89" s="22">
        <f t="shared" si="49"/>
        <v>1.5351154023389377</v>
      </c>
      <c r="AC89" s="10">
        <f t="shared" si="50"/>
        <v>0.20801463835769543</v>
      </c>
      <c r="AD89" s="10"/>
      <c r="AE89" s="17">
        <f t="shared" si="51"/>
        <v>3.4296720782389386E-5</v>
      </c>
      <c r="AF89" s="10"/>
      <c r="AG89" s="10"/>
      <c r="AI89" s="30">
        <f t="shared" si="52"/>
        <v>0.46849927586440915</v>
      </c>
      <c r="AJ89" s="31">
        <f t="shared" si="58"/>
        <v>0.21949157148547574</v>
      </c>
      <c r="AK89" s="31">
        <f t="shared" si="53"/>
        <v>0.46756968711630476</v>
      </c>
      <c r="AL89" s="31">
        <f t="shared" si="59"/>
        <v>0.21862141231003912</v>
      </c>
      <c r="AM89" s="31">
        <f t="shared" si="60"/>
        <v>0.21905605983013712</v>
      </c>
      <c r="AN89" s="31">
        <f t="shared" si="61"/>
        <v>1.6427556189282724</v>
      </c>
      <c r="AO89" s="31">
        <f t="shared" si="62"/>
        <v>2.6986460235204111</v>
      </c>
      <c r="AP89" s="31">
        <f t="shared" si="63"/>
        <v>1.6012420166295529</v>
      </c>
      <c r="AQ89" s="31">
        <f t="shared" si="64"/>
        <v>2.5639759958198773</v>
      </c>
      <c r="AR89" s="31">
        <f t="shared" si="65"/>
        <v>2.6304493200822363</v>
      </c>
      <c r="AS89" s="32">
        <f t="shared" si="66"/>
        <v>9.2958874810439296E-4</v>
      </c>
      <c r="AT89" s="33">
        <f t="shared" si="67"/>
        <v>1.9841839592798648E-3</v>
      </c>
      <c r="AU89" s="34">
        <f t="shared" si="68"/>
        <v>-0.33216575478026744</v>
      </c>
      <c r="AV89" s="35">
        <f t="shared" si="69"/>
        <v>6.9245730307698955E-2</v>
      </c>
      <c r="AW89" s="36">
        <f t="shared" si="70"/>
        <v>8.6413524060229257E-7</v>
      </c>
      <c r="AX89" s="36">
        <f t="shared" si="71"/>
        <v>0.21949157148547574</v>
      </c>
      <c r="AY89" s="37">
        <f t="shared" si="72"/>
        <v>0.11033408864874476</v>
      </c>
      <c r="AZ89" s="37">
        <f t="shared" si="73"/>
        <v>2.6986460235204111</v>
      </c>
      <c r="BA89" s="38">
        <f t="shared" si="74"/>
        <v>3.6454460709976196E-6</v>
      </c>
      <c r="BB89" s="39">
        <f t="shared" si="75"/>
        <v>-1.6203207550256949E-3</v>
      </c>
      <c r="BC89" s="21"/>
    </row>
    <row r="90" spans="12:57" x14ac:dyDescent="0.25">
      <c r="L90" s="116">
        <v>1.5</v>
      </c>
      <c r="M90" s="117">
        <f t="shared" si="38"/>
        <v>31.622776601683803</v>
      </c>
      <c r="N90" s="118">
        <f t="shared" si="39"/>
        <v>0.31622776601683805</v>
      </c>
      <c r="O90" s="119">
        <f t="shared" si="40"/>
        <v>0.32508365906749015</v>
      </c>
      <c r="P90" s="119">
        <f t="shared" si="41"/>
        <v>0.32436242096417811</v>
      </c>
      <c r="Q90" s="119">
        <f t="shared" si="42"/>
        <v>0.25016731813498033</v>
      </c>
      <c r="R90" s="118">
        <f t="shared" si="43"/>
        <v>0.46440522723927169</v>
      </c>
      <c r="S90" s="118">
        <f t="shared" si="44"/>
        <v>0.46337488709168306</v>
      </c>
      <c r="T90" s="120">
        <f t="shared" si="45"/>
        <v>1.0616008197329525E-6</v>
      </c>
      <c r="U90" s="121">
        <f t="shared" si="46"/>
        <v>1.3766294404494564E-5</v>
      </c>
      <c r="V90" s="121">
        <f t="shared" si="47"/>
        <v>2.9831263040224774E-5</v>
      </c>
      <c r="W90" s="121">
        <f t="shared" si="54"/>
        <v>2.5808321726699533E-10</v>
      </c>
      <c r="X90" s="121">
        <f t="shared" si="55"/>
        <v>-4.8611829469077943</v>
      </c>
      <c r="Y90" s="121">
        <f t="shared" si="56"/>
        <v>-4.5253283584452584</v>
      </c>
      <c r="Z90" s="122">
        <f t="shared" si="57"/>
        <v>0.11279830459133935</v>
      </c>
      <c r="AA90" s="9">
        <f t="shared" si="48"/>
        <v>0.28598330541171751</v>
      </c>
      <c r="AB90" s="22">
        <f t="shared" si="49"/>
        <v>1.5358300306156718</v>
      </c>
      <c r="AC90" s="10">
        <f t="shared" si="50"/>
        <v>0.19443833058737972</v>
      </c>
      <c r="AD90" s="10"/>
      <c r="AE90" s="17">
        <f t="shared" si="51"/>
        <v>2.9831263040224774E-5</v>
      </c>
      <c r="AF90" s="10"/>
      <c r="AG90" s="10"/>
      <c r="AI90" s="30">
        <f t="shared" si="52"/>
        <v>0.46440522723927169</v>
      </c>
      <c r="AJ90" s="31">
        <f t="shared" si="58"/>
        <v>0.21567221508715959</v>
      </c>
      <c r="AK90" s="31">
        <f t="shared" si="53"/>
        <v>0.46337488709168306</v>
      </c>
      <c r="AL90" s="31">
        <f t="shared" si="59"/>
        <v>0.21471628598723003</v>
      </c>
      <c r="AM90" s="31">
        <f t="shared" si="60"/>
        <v>0.21519371973678494</v>
      </c>
      <c r="AN90" s="31">
        <f t="shared" si="61"/>
        <v>1.5784858290377022</v>
      </c>
      <c r="AO90" s="31">
        <f t="shared" si="62"/>
        <v>2.4916175124728421</v>
      </c>
      <c r="AP90" s="31">
        <f t="shared" si="63"/>
        <v>1.5406610604212512</v>
      </c>
      <c r="AQ90" s="31">
        <f t="shared" si="64"/>
        <v>2.373636503098334</v>
      </c>
      <c r="AR90" s="31">
        <f t="shared" si="65"/>
        <v>2.431911651225144</v>
      </c>
      <c r="AS90" s="32">
        <f t="shared" si="66"/>
        <v>1.0303401475886265E-3</v>
      </c>
      <c r="AT90" s="33">
        <f t="shared" si="67"/>
        <v>2.2186230626938504E-3</v>
      </c>
      <c r="AU90" s="34">
        <f t="shared" si="68"/>
        <v>-0.33585458846253591</v>
      </c>
      <c r="AV90" s="35">
        <f t="shared" si="69"/>
        <v>6.9089065795430213E-2</v>
      </c>
      <c r="AW90" s="36">
        <f t="shared" si="70"/>
        <v>1.0616008197329525E-6</v>
      </c>
      <c r="AX90" s="36">
        <f t="shared" si="71"/>
        <v>0.21567221508715959</v>
      </c>
      <c r="AY90" s="37">
        <f t="shared" si="72"/>
        <v>0.11279830459133935</v>
      </c>
      <c r="AZ90" s="37">
        <f t="shared" si="73"/>
        <v>2.4916175124728421</v>
      </c>
      <c r="BA90" s="38">
        <f t="shared" si="74"/>
        <v>4.0405495983867707E-6</v>
      </c>
      <c r="BB90" s="39">
        <f t="shared" si="75"/>
        <v>-1.6383150656709069E-3</v>
      </c>
      <c r="BC90" s="21"/>
    </row>
    <row r="91" spans="12:57" x14ac:dyDescent="0.25">
      <c r="L91" s="116">
        <v>1.52</v>
      </c>
      <c r="M91" s="117">
        <f t="shared" si="38"/>
        <v>33.113112148259127</v>
      </c>
      <c r="N91" s="118">
        <f t="shared" si="39"/>
        <v>0.33113112148259127</v>
      </c>
      <c r="O91" s="119">
        <f t="shared" si="40"/>
        <v>0.32227901595067987</v>
      </c>
      <c r="P91" s="119">
        <f t="shared" si="41"/>
        <v>0.32148227176445038</v>
      </c>
      <c r="Q91" s="119">
        <f t="shared" si="42"/>
        <v>0.24455803190135975</v>
      </c>
      <c r="R91" s="118">
        <f t="shared" si="43"/>
        <v>0.46039859421525697</v>
      </c>
      <c r="S91" s="118">
        <f t="shared" si="44"/>
        <v>0.45926038823492915</v>
      </c>
      <c r="T91" s="120">
        <f t="shared" si="45"/>
        <v>1.2955128536540188E-6</v>
      </c>
      <c r="U91" s="121">
        <f t="shared" si="46"/>
        <v>1.1871324868957712E-5</v>
      </c>
      <c r="V91" s="121">
        <f t="shared" si="47"/>
        <v>2.5940749096895719E-5</v>
      </c>
      <c r="W91" s="121">
        <f t="shared" si="54"/>
        <v>1.9794869810568895E-10</v>
      </c>
      <c r="X91" s="121">
        <f t="shared" si="55"/>
        <v>-4.9255008100117701</v>
      </c>
      <c r="Y91" s="121">
        <f t="shared" si="56"/>
        <v>-4.5860174868505936</v>
      </c>
      <c r="Z91" s="122">
        <f t="shared" si="57"/>
        <v>0.11524892670455578</v>
      </c>
      <c r="AA91" s="9">
        <f t="shared" si="48"/>
        <v>0.27834518850272294</v>
      </c>
      <c r="AB91" s="22">
        <f t="shared" si="49"/>
        <v>1.5364994314201876</v>
      </c>
      <c r="AC91" s="10">
        <f t="shared" si="50"/>
        <v>0.18172124166201994</v>
      </c>
      <c r="AD91" s="10"/>
      <c r="AE91" s="17">
        <f t="shared" si="51"/>
        <v>2.5940749096895719E-5</v>
      </c>
      <c r="AF91" s="10"/>
      <c r="AG91" s="10"/>
      <c r="AI91" s="30">
        <f t="shared" si="52"/>
        <v>0.46039859421525697</v>
      </c>
      <c r="AJ91" s="31">
        <f t="shared" si="58"/>
        <v>0.21196686555538485</v>
      </c>
      <c r="AK91" s="31">
        <f t="shared" si="53"/>
        <v>0.45926038823492915</v>
      </c>
      <c r="AL91" s="31">
        <f t="shared" si="59"/>
        <v>0.21092010420169785</v>
      </c>
      <c r="AM91" s="31">
        <f t="shared" si="60"/>
        <v>0.21144283712211454</v>
      </c>
      <c r="AN91" s="31">
        <f t="shared" si="61"/>
        <v>1.5141679659337264</v>
      </c>
      <c r="AO91" s="31">
        <f t="shared" si="62"/>
        <v>2.2927046290598785</v>
      </c>
      <c r="AP91" s="31">
        <f t="shared" si="63"/>
        <v>1.4799719320159159</v>
      </c>
      <c r="AQ91" s="31">
        <f t="shared" si="64"/>
        <v>2.190316919554923</v>
      </c>
      <c r="AR91" s="31">
        <f t="shared" si="65"/>
        <v>2.2409260899395465</v>
      </c>
      <c r="AS91" s="32">
        <f t="shared" si="66"/>
        <v>1.1382059803278222E-3</v>
      </c>
      <c r="AT91" s="33">
        <f t="shared" si="67"/>
        <v>2.4722186267051457E-3</v>
      </c>
      <c r="AU91" s="34">
        <f t="shared" si="68"/>
        <v>-0.33948332316117646</v>
      </c>
      <c r="AV91" s="35">
        <f t="shared" si="69"/>
        <v>6.8923615334937932E-2</v>
      </c>
      <c r="AW91" s="36">
        <f t="shared" si="70"/>
        <v>1.2955128536540188E-6</v>
      </c>
      <c r="AX91" s="36">
        <f t="shared" si="71"/>
        <v>0.21196686555538485</v>
      </c>
      <c r="AY91" s="37">
        <f t="shared" si="72"/>
        <v>0.11524892670455578</v>
      </c>
      <c r="AZ91" s="37">
        <f t="shared" si="73"/>
        <v>2.2927046290598785</v>
      </c>
      <c r="BA91" s="38">
        <f t="shared" si="74"/>
        <v>4.4635528640306753E-6</v>
      </c>
      <c r="BB91" s="39">
        <f t="shared" si="75"/>
        <v>-1.6560162105423242E-3</v>
      </c>
      <c r="BC91" s="21"/>
    </row>
    <row r="92" spans="12:57" x14ac:dyDescent="0.25">
      <c r="L92" s="116">
        <v>1.54</v>
      </c>
      <c r="M92" s="117">
        <f t="shared" si="38"/>
        <v>34.67368504525318</v>
      </c>
      <c r="N92" s="118">
        <f t="shared" si="39"/>
        <v>0.34673685045253178</v>
      </c>
      <c r="O92" s="119">
        <f t="shared" si="40"/>
        <v>0.31953451763812857</v>
      </c>
      <c r="P92" s="119">
        <f t="shared" si="41"/>
        <v>0.31865784146904347</v>
      </c>
      <c r="Q92" s="119">
        <f t="shared" si="42"/>
        <v>0.23906903527625717</v>
      </c>
      <c r="R92" s="118">
        <f t="shared" si="43"/>
        <v>0.45647788234018372</v>
      </c>
      <c r="S92" s="118">
        <f t="shared" si="44"/>
        <v>0.45522548781291927</v>
      </c>
      <c r="T92" s="120">
        <f t="shared" si="45"/>
        <v>1.5684920519219309E-6</v>
      </c>
      <c r="U92" s="121">
        <f t="shared" si="46"/>
        <v>1.0236143784169727E-5</v>
      </c>
      <c r="V92" s="121">
        <f t="shared" si="47"/>
        <v>2.2552198592564248E-5</v>
      </c>
      <c r="W92" s="121">
        <f t="shared" si="54"/>
        <v>1.516852060433778E-10</v>
      </c>
      <c r="X92" s="121">
        <f t="shared" si="55"/>
        <v>-4.9898636223322415</v>
      </c>
      <c r="Y92" s="121">
        <f t="shared" si="56"/>
        <v>-4.6468111127627818</v>
      </c>
      <c r="Z92" s="122">
        <f t="shared" si="57"/>
        <v>0.11768502432190421</v>
      </c>
      <c r="AA92" s="9">
        <f t="shared" si="48"/>
        <v>0.27091107241759316</v>
      </c>
      <c r="AB92" s="22">
        <f t="shared" si="49"/>
        <v>1.5371263374472042</v>
      </c>
      <c r="AC92" s="10">
        <f t="shared" si="50"/>
        <v>0.16981145661301678</v>
      </c>
      <c r="AD92" s="10"/>
      <c r="AE92" s="17">
        <f t="shared" si="51"/>
        <v>2.2552198592564248E-5</v>
      </c>
      <c r="AF92" s="10"/>
      <c r="AG92" s="10"/>
      <c r="AI92" s="30">
        <f t="shared" si="52"/>
        <v>0.45647788234018372</v>
      </c>
      <c r="AJ92" s="31">
        <f t="shared" si="58"/>
        <v>0.2083720570657786</v>
      </c>
      <c r="AK92" s="31">
        <f t="shared" si="53"/>
        <v>0.45522548781291927</v>
      </c>
      <c r="AL92" s="31">
        <f t="shared" si="59"/>
        <v>0.20723024475451032</v>
      </c>
      <c r="AM92" s="31">
        <f t="shared" si="60"/>
        <v>0.2078003666641185</v>
      </c>
      <c r="AN92" s="31">
        <f t="shared" si="61"/>
        <v>1.449805153613255</v>
      </c>
      <c r="AO92" s="31">
        <f t="shared" si="62"/>
        <v>2.1019349834435541</v>
      </c>
      <c r="AP92" s="31">
        <f t="shared" si="63"/>
        <v>1.4191783061037277</v>
      </c>
      <c r="AQ92" s="31">
        <f t="shared" si="64"/>
        <v>2.0140670645154461</v>
      </c>
      <c r="AR92" s="31">
        <f t="shared" si="65"/>
        <v>2.0575320220853142</v>
      </c>
      <c r="AS92" s="32">
        <f t="shared" si="66"/>
        <v>1.2523945272644443E-3</v>
      </c>
      <c r="AT92" s="33">
        <f t="shared" si="67"/>
        <v>2.7436039635565846E-3</v>
      </c>
      <c r="AU92" s="34">
        <f t="shared" si="68"/>
        <v>-0.34305250956945965</v>
      </c>
      <c r="AV92" s="35">
        <f t="shared" si="69"/>
        <v>6.8749876857179176E-2</v>
      </c>
      <c r="AW92" s="36">
        <f t="shared" si="70"/>
        <v>1.5684920519219309E-6</v>
      </c>
      <c r="AX92" s="36">
        <f t="shared" si="71"/>
        <v>0.2083720570657786</v>
      </c>
      <c r="AY92" s="37">
        <f t="shared" si="72"/>
        <v>0.11768502432190421</v>
      </c>
      <c r="AZ92" s="37">
        <f t="shared" si="73"/>
        <v>2.1019349834435541</v>
      </c>
      <c r="BA92" s="38">
        <f t="shared" si="74"/>
        <v>4.9113510873115466E-6</v>
      </c>
      <c r="BB92" s="39">
        <f t="shared" si="75"/>
        <v>-1.6734268759485836E-3</v>
      </c>
      <c r="BC92" s="21"/>
    </row>
    <row r="93" spans="12:57" x14ac:dyDescent="0.25">
      <c r="L93" s="116">
        <v>1.56</v>
      </c>
      <c r="M93" s="117">
        <f t="shared" si="38"/>
        <v>36.307805477010156</v>
      </c>
      <c r="N93" s="118">
        <f t="shared" si="39"/>
        <v>0.36307805477010158</v>
      </c>
      <c r="O93" s="119">
        <f t="shared" si="40"/>
        <v>0.31684911263139198</v>
      </c>
      <c r="P93" s="119">
        <f t="shared" si="41"/>
        <v>0.31588860956786913</v>
      </c>
      <c r="Q93" s="119">
        <f t="shared" si="42"/>
        <v>0.233698225262784</v>
      </c>
      <c r="R93" s="118">
        <f t="shared" si="43"/>
        <v>0.45264158947341715</v>
      </c>
      <c r="S93" s="118">
        <f t="shared" si="44"/>
        <v>0.45126944223981308</v>
      </c>
      <c r="T93" s="120">
        <f t="shared" si="45"/>
        <v>1.8827880306873043E-6</v>
      </c>
      <c r="U93" s="121">
        <f t="shared" si="46"/>
        <v>8.8253419623388788E-6</v>
      </c>
      <c r="V93" s="121">
        <f t="shared" si="47"/>
        <v>1.96017268600848E-5</v>
      </c>
      <c r="W93" s="121">
        <f t="shared" si="54"/>
        <v>1.1613047146436637E-10</v>
      </c>
      <c r="X93" s="121">
        <f t="shared" si="55"/>
        <v>-5.054268457670509</v>
      </c>
      <c r="Y93" s="121">
        <f t="shared" si="56"/>
        <v>-4.7077056667675095</v>
      </c>
      <c r="Z93" s="122">
        <f t="shared" si="57"/>
        <v>0.12010576803847621</v>
      </c>
      <c r="AA93" s="9">
        <f t="shared" si="48"/>
        <v>0.26367550864897538</v>
      </c>
      <c r="AB93" s="22">
        <f t="shared" si="49"/>
        <v>1.5377133281746087</v>
      </c>
      <c r="AC93" s="10">
        <f t="shared" si="50"/>
        <v>0.15865997124220918</v>
      </c>
      <c r="AD93" s="10"/>
      <c r="AE93" s="17">
        <f t="shared" si="51"/>
        <v>1.96017268600848E-5</v>
      </c>
      <c r="AF93" s="10"/>
      <c r="AG93" s="10"/>
      <c r="AI93" s="30">
        <f t="shared" si="52"/>
        <v>0.45264158947341715</v>
      </c>
      <c r="AJ93" s="31">
        <f t="shared" si="58"/>
        <v>0.20488440852102149</v>
      </c>
      <c r="AK93" s="31">
        <f t="shared" si="53"/>
        <v>0.45126944223981308</v>
      </c>
      <c r="AL93" s="31">
        <f t="shared" si="59"/>
        <v>0.20364410949943199</v>
      </c>
      <c r="AM93" s="31">
        <f t="shared" si="60"/>
        <v>0.20426331761621142</v>
      </c>
      <c r="AN93" s="31">
        <f t="shared" si="61"/>
        <v>1.3854003182749874</v>
      </c>
      <c r="AO93" s="31">
        <f t="shared" si="62"/>
        <v>1.9193340418764364</v>
      </c>
      <c r="AP93" s="31">
        <f t="shared" si="63"/>
        <v>1.3582837520990001</v>
      </c>
      <c r="AQ93" s="31">
        <f t="shared" si="64"/>
        <v>1.844934751216138</v>
      </c>
      <c r="AR93" s="31">
        <f t="shared" si="65"/>
        <v>1.881766742465699</v>
      </c>
      <c r="AS93" s="32">
        <f t="shared" si="66"/>
        <v>1.3721472336040708E-3</v>
      </c>
      <c r="AT93" s="33">
        <f t="shared" si="67"/>
        <v>3.0314210304898518E-3</v>
      </c>
      <c r="AU93" s="34">
        <f t="shared" si="68"/>
        <v>-0.34656279090299957</v>
      </c>
      <c r="AV93" s="35">
        <f t="shared" si="69"/>
        <v>6.856833858459685E-2</v>
      </c>
      <c r="AW93" s="36">
        <f t="shared" si="70"/>
        <v>1.8827880306873043E-6</v>
      </c>
      <c r="AX93" s="36">
        <f t="shared" si="71"/>
        <v>0.20488440852102149</v>
      </c>
      <c r="AY93" s="37">
        <f t="shared" si="72"/>
        <v>0.12010576803847621</v>
      </c>
      <c r="AZ93" s="37">
        <f t="shared" si="73"/>
        <v>1.9193340418764364</v>
      </c>
      <c r="BA93" s="38">
        <f t="shared" si="74"/>
        <v>5.3809695435453757E-6</v>
      </c>
      <c r="BB93" s="39">
        <f t="shared" si="75"/>
        <v>-1.6905501995268272E-3</v>
      </c>
      <c r="BC93" s="21"/>
    </row>
    <row r="94" spans="12:57" x14ac:dyDescent="0.25">
      <c r="L94" s="116">
        <v>1.58</v>
      </c>
      <c r="M94" s="117">
        <f t="shared" si="38"/>
        <v>38.018939632056139</v>
      </c>
      <c r="N94" s="118">
        <f t="shared" si="39"/>
        <v>0.38018939632056137</v>
      </c>
      <c r="O94" s="119">
        <f t="shared" si="40"/>
        <v>0.31422174655067381</v>
      </c>
      <c r="P94" s="119">
        <f t="shared" si="41"/>
        <v>0.31317402913116948</v>
      </c>
      <c r="Q94" s="119">
        <f t="shared" si="42"/>
        <v>0.22844349310134762</v>
      </c>
      <c r="R94" s="118">
        <f t="shared" si="43"/>
        <v>0.44888820935810547</v>
      </c>
      <c r="S94" s="118">
        <f t="shared" si="44"/>
        <v>0.44739147018738501</v>
      </c>
      <c r="T94" s="120">
        <f t="shared" si="45"/>
        <v>2.2402281451689777E-6</v>
      </c>
      <c r="U94" s="121">
        <f t="shared" si="46"/>
        <v>7.6082964167834277E-6</v>
      </c>
      <c r="V94" s="121">
        <f t="shared" si="47"/>
        <v>1.7033438129098229E-5</v>
      </c>
      <c r="W94" s="121">
        <f t="shared" si="54"/>
        <v>8.883329629721638E-11</v>
      </c>
      <c r="X94" s="121">
        <f t="shared" si="55"/>
        <v>-5.1187125757675833</v>
      </c>
      <c r="Y94" s="121">
        <f t="shared" si="56"/>
        <v>-4.7686976826427339</v>
      </c>
      <c r="Z94" s="122">
        <f t="shared" si="57"/>
        <v>0.12251042540919979</v>
      </c>
      <c r="AA94" s="9">
        <f t="shared" si="48"/>
        <v>0.25663319420967606</v>
      </c>
      <c r="AB94" s="22">
        <f t="shared" si="49"/>
        <v>1.5382628373542937</v>
      </c>
      <c r="AC94" s="10">
        <f t="shared" si="50"/>
        <v>0.14822054981305507</v>
      </c>
      <c r="AD94" s="10"/>
      <c r="AE94" s="17">
        <f t="shared" si="51"/>
        <v>1.7033438129098229E-5</v>
      </c>
      <c r="AF94" s="10"/>
      <c r="AG94" s="10"/>
      <c r="AI94" s="30">
        <f t="shared" si="52"/>
        <v>0.44888820935810547</v>
      </c>
      <c r="AJ94" s="31">
        <f t="shared" si="58"/>
        <v>0.20150062450072634</v>
      </c>
      <c r="AK94" s="31">
        <f t="shared" si="53"/>
        <v>0.44739147018738501</v>
      </c>
      <c r="AL94" s="31">
        <f t="shared" si="59"/>
        <v>0.20015912759642981</v>
      </c>
      <c r="AM94" s="31">
        <f t="shared" si="60"/>
        <v>0.2008287559345055</v>
      </c>
      <c r="AN94" s="31">
        <f t="shared" si="61"/>
        <v>1.3209562001779132</v>
      </c>
      <c r="AO94" s="31">
        <f t="shared" si="62"/>
        <v>1.7449252827884709</v>
      </c>
      <c r="AP94" s="31">
        <f t="shared" si="63"/>
        <v>1.2972917362237757</v>
      </c>
      <c r="AQ94" s="31">
        <f t="shared" si="64"/>
        <v>1.6829658488744985</v>
      </c>
      <c r="AR94" s="31">
        <f t="shared" si="65"/>
        <v>1.7136655624043664</v>
      </c>
      <c r="AS94" s="32">
        <f t="shared" si="66"/>
        <v>1.4967391707204625E-3</v>
      </c>
      <c r="AT94" s="33">
        <f t="shared" si="67"/>
        <v>3.3343249822951407E-3</v>
      </c>
      <c r="AU94" s="34">
        <f t="shared" si="68"/>
        <v>-0.35001489312484946</v>
      </c>
      <c r="AV94" s="35">
        <f t="shared" si="69"/>
        <v>6.8379477836253102E-2</v>
      </c>
      <c r="AW94" s="36">
        <f t="shared" si="70"/>
        <v>2.2402281451689777E-6</v>
      </c>
      <c r="AX94" s="36">
        <f t="shared" si="71"/>
        <v>0.20150062450072634</v>
      </c>
      <c r="AY94" s="37">
        <f t="shared" si="72"/>
        <v>0.12251042540919979</v>
      </c>
      <c r="AZ94" s="37">
        <f t="shared" si="73"/>
        <v>1.7449252827884709</v>
      </c>
      <c r="BA94" s="38">
        <f t="shared" si="74"/>
        <v>5.8695653753743623E-6</v>
      </c>
      <c r="BB94" s="39">
        <f t="shared" si="75"/>
        <v>-1.7073897225602412E-3</v>
      </c>
      <c r="BC94" s="21"/>
    </row>
    <row r="95" spans="12:57" x14ac:dyDescent="0.25">
      <c r="L95" s="116">
        <v>1.6</v>
      </c>
      <c r="M95" s="117">
        <f t="shared" si="38"/>
        <v>39.810717055349755</v>
      </c>
      <c r="N95" s="118">
        <f t="shared" si="39"/>
        <v>0.39810717055349754</v>
      </c>
      <c r="O95" s="119">
        <f t="shared" si="40"/>
        <v>0.31165136439656221</v>
      </c>
      <c r="P95" s="119">
        <f t="shared" si="41"/>
        <v>0.31051352890524669</v>
      </c>
      <c r="Q95" s="119">
        <f t="shared" si="42"/>
        <v>0.22330272879312446</v>
      </c>
      <c r="R95" s="118">
        <f t="shared" si="43"/>
        <v>0.44521623485223177</v>
      </c>
      <c r="S95" s="118">
        <f t="shared" si="44"/>
        <v>0.44359075557892386</v>
      </c>
      <c r="T95" s="120">
        <f t="shared" si="45"/>
        <v>2.6421828679536343E-6</v>
      </c>
      <c r="U95" s="121">
        <f t="shared" si="46"/>
        <v>6.5585312005292224E-6</v>
      </c>
      <c r="V95" s="121">
        <f t="shared" si="47"/>
        <v>1.4798449156693599E-5</v>
      </c>
      <c r="W95" s="121">
        <f t="shared" si="54"/>
        <v>6.7896247924320107E-11</v>
      </c>
      <c r="X95" s="121">
        <f t="shared" si="55"/>
        <v>-5.1831934110707651</v>
      </c>
      <c r="Y95" s="121">
        <f t="shared" si="56"/>
        <v>-4.8297837952794245</v>
      </c>
      <c r="Z95" s="122">
        <f t="shared" si="57"/>
        <v>0.12489835653378303</v>
      </c>
      <c r="AA95" s="9">
        <f t="shared" si="48"/>
        <v>0.24977896774607114</v>
      </c>
      <c r="AB95" s="22">
        <f t="shared" si="49"/>
        <v>1.5387771602412323</v>
      </c>
      <c r="AC95" s="10">
        <f t="shared" si="50"/>
        <v>0.13844958771467916</v>
      </c>
      <c r="AD95" s="10"/>
      <c r="AE95" s="17">
        <f t="shared" si="51"/>
        <v>1.4798449156693599E-5</v>
      </c>
      <c r="AF95" s="10"/>
      <c r="AG95" s="10"/>
      <c r="AI95" s="30">
        <f t="shared" si="52"/>
        <v>0.44521623485223177</v>
      </c>
      <c r="AJ95" s="31">
        <f t="shared" si="58"/>
        <v>0.19821749577599759</v>
      </c>
      <c r="AK95" s="31">
        <f t="shared" si="53"/>
        <v>0.44359075557892386</v>
      </c>
      <c r="AL95" s="31">
        <f t="shared" si="59"/>
        <v>0.19677275843508057</v>
      </c>
      <c r="AM95" s="31">
        <f t="shared" si="60"/>
        <v>0.1974938060141051</v>
      </c>
      <c r="AN95" s="31">
        <f t="shared" si="61"/>
        <v>1.2564753648747313</v>
      </c>
      <c r="AO95" s="31">
        <f t="shared" si="62"/>
        <v>1.5787303425370893</v>
      </c>
      <c r="AP95" s="31">
        <f t="shared" si="63"/>
        <v>1.2362056235870851</v>
      </c>
      <c r="AQ95" s="31">
        <f t="shared" si="64"/>
        <v>1.5282043437883339</v>
      </c>
      <c r="AR95" s="31">
        <f t="shared" si="65"/>
        <v>1.5532619119567774</v>
      </c>
      <c r="AS95" s="32">
        <f t="shared" si="66"/>
        <v>1.6254792733079171E-3</v>
      </c>
      <c r="AT95" s="33">
        <f t="shared" si="67"/>
        <v>3.6509883199731408E-3</v>
      </c>
      <c r="AU95" s="34">
        <f t="shared" si="68"/>
        <v>-0.35340961579134067</v>
      </c>
      <c r="AV95" s="35">
        <f t="shared" si="69"/>
        <v>6.8183760041925945E-2</v>
      </c>
      <c r="AW95" s="36">
        <f t="shared" si="70"/>
        <v>2.6421828679536343E-6</v>
      </c>
      <c r="AX95" s="36">
        <f t="shared" si="71"/>
        <v>0.19821749577599759</v>
      </c>
      <c r="AY95" s="37">
        <f t="shared" si="72"/>
        <v>0.12489835653378303</v>
      </c>
      <c r="AZ95" s="37">
        <f t="shared" si="73"/>
        <v>1.5787303425370893</v>
      </c>
      <c r="BA95" s="38">
        <f t="shared" si="74"/>
        <v>6.374428522776145E-6</v>
      </c>
      <c r="BB95" s="39">
        <f t="shared" si="75"/>
        <v>-1.723949345323613E-3</v>
      </c>
      <c r="BC95" s="21"/>
    </row>
    <row r="96" spans="12:57" x14ac:dyDescent="0.25">
      <c r="L96" s="116">
        <v>1.62</v>
      </c>
      <c r="M96" s="117">
        <f t="shared" si="38"/>
        <v>41.686938347033561</v>
      </c>
      <c r="N96" s="118">
        <f t="shared" si="39"/>
        <v>0.41686938347033559</v>
      </c>
      <c r="O96" s="119">
        <f t="shared" si="40"/>
        <v>0.30913691259052511</v>
      </c>
      <c r="P96" s="119">
        <f t="shared" si="41"/>
        <v>0.30790651532704544</v>
      </c>
      <c r="Q96" s="119">
        <f t="shared" si="42"/>
        <v>0.21827382518105024</v>
      </c>
      <c r="R96" s="118">
        <f t="shared" si="43"/>
        <v>0.44162416084360734</v>
      </c>
      <c r="S96" s="118">
        <f t="shared" si="44"/>
        <v>0.43986645046720779</v>
      </c>
      <c r="T96" s="120">
        <f t="shared" si="45"/>
        <v>3.0895457673026338E-6</v>
      </c>
      <c r="U96" s="121">
        <f t="shared" si="46"/>
        <v>5.6531620896220249E-6</v>
      </c>
      <c r="V96" s="121">
        <f t="shared" si="47"/>
        <v>1.2854028585724493E-5</v>
      </c>
      <c r="W96" s="121">
        <f t="shared" si="54"/>
        <v>5.1852478294691045E-11</v>
      </c>
      <c r="X96" s="121">
        <f t="shared" si="55"/>
        <v>-5.2477085621041448</v>
      </c>
      <c r="Y96" s="121">
        <f t="shared" si="56"/>
        <v>-4.8909607386088609</v>
      </c>
      <c r="Z96" s="122">
        <f t="shared" si="57"/>
        <v>0.12726900956862222</v>
      </c>
      <c r="AA96" s="9">
        <f t="shared" si="48"/>
        <v>0.24310780575531876</v>
      </c>
      <c r="AB96" s="22">
        <f t="shared" si="49"/>
        <v>1.5392584605591666</v>
      </c>
      <c r="AC96" s="10">
        <f t="shared" si="50"/>
        <v>0.12930597912968367</v>
      </c>
      <c r="AD96" s="10"/>
      <c r="AE96" s="17">
        <f t="shared" si="51"/>
        <v>1.2854028585724493E-5</v>
      </c>
      <c r="AF96" s="10"/>
      <c r="AG96" s="10"/>
      <c r="AI96" s="30">
        <f t="shared" si="52"/>
        <v>0.44162416084360734</v>
      </c>
      <c r="AJ96" s="31">
        <f t="shared" si="58"/>
        <v>0.19503189944082036</v>
      </c>
      <c r="AK96" s="31">
        <f t="shared" si="53"/>
        <v>0.43986645046720779</v>
      </c>
      <c r="AL96" s="31">
        <f t="shared" si="59"/>
        <v>0.19348249424662056</v>
      </c>
      <c r="AM96" s="31">
        <f t="shared" si="60"/>
        <v>0.19425565207083681</v>
      </c>
      <c r="AN96" s="31">
        <f t="shared" si="61"/>
        <v>1.1919602138413516</v>
      </c>
      <c r="AO96" s="31">
        <f t="shared" si="62"/>
        <v>1.4207691513807208</v>
      </c>
      <c r="AP96" s="31">
        <f t="shared" si="63"/>
        <v>1.1750286802576486</v>
      </c>
      <c r="AQ96" s="31">
        <f t="shared" si="64"/>
        <v>1.3806923994280313</v>
      </c>
      <c r="AR96" s="31">
        <f t="shared" si="65"/>
        <v>1.4005874369896281</v>
      </c>
      <c r="AS96" s="32">
        <f t="shared" si="66"/>
        <v>1.7577103763995461E-3</v>
      </c>
      <c r="AT96" s="33">
        <f t="shared" si="67"/>
        <v>3.9801046506194333E-3</v>
      </c>
      <c r="AU96" s="34">
        <f t="shared" si="68"/>
        <v>-0.35674782349528389</v>
      </c>
      <c r="AV96" s="35">
        <f t="shared" si="69"/>
        <v>6.79816379422261E-2</v>
      </c>
      <c r="AW96" s="36">
        <f t="shared" si="70"/>
        <v>3.0895457673026338E-6</v>
      </c>
      <c r="AX96" s="36">
        <f t="shared" si="71"/>
        <v>0.19503189944082036</v>
      </c>
      <c r="AY96" s="37">
        <f t="shared" si="72"/>
        <v>0.12726900956862222</v>
      </c>
      <c r="AZ96" s="37">
        <f t="shared" si="73"/>
        <v>1.4207691513807208</v>
      </c>
      <c r="BA96" s="38">
        <f t="shared" si="74"/>
        <v>6.8929818682335141E-6</v>
      </c>
      <c r="BB96" s="39">
        <f t="shared" si="75"/>
        <v>-1.7402332853428482E-3</v>
      </c>
      <c r="BC96" s="21"/>
    </row>
    <row r="97" spans="12:55" x14ac:dyDescent="0.25">
      <c r="L97" s="116">
        <v>1.64</v>
      </c>
      <c r="M97" s="117">
        <f t="shared" si="38"/>
        <v>43.651583224016612</v>
      </c>
      <c r="N97" s="118">
        <f t="shared" si="39"/>
        <v>0.4365158322401661</v>
      </c>
      <c r="O97" s="119">
        <f t="shared" si="40"/>
        <v>0.30667734081080922</v>
      </c>
      <c r="P97" s="119">
        <f t="shared" si="41"/>
        <v>0.30535237445818464</v>
      </c>
      <c r="Q97" s="119">
        <f t="shared" si="42"/>
        <v>0.21335468162161847</v>
      </c>
      <c r="R97" s="118">
        <f t="shared" si="43"/>
        <v>0.43811048687258464</v>
      </c>
      <c r="S97" s="118">
        <f t="shared" si="44"/>
        <v>0.43621767779740667</v>
      </c>
      <c r="T97" s="120">
        <f t="shared" si="45"/>
        <v>3.5827261950760829E-6</v>
      </c>
      <c r="U97" s="121">
        <f t="shared" si="46"/>
        <v>4.872414406007736E-6</v>
      </c>
      <c r="V97" s="121">
        <f t="shared" si="47"/>
        <v>1.1162838882867923E-5</v>
      </c>
      <c r="W97" s="121">
        <f t="shared" si="54"/>
        <v>3.9569440099081754E-11</v>
      </c>
      <c r="X97" s="121">
        <f t="shared" si="55"/>
        <v>-5.3122557814201992</v>
      </c>
      <c r="Y97" s="121">
        <f t="shared" si="56"/>
        <v>-4.9522253435367185</v>
      </c>
      <c r="Z97" s="122">
        <f t="shared" si="57"/>
        <v>0.12962191620257082</v>
      </c>
      <c r="AA97" s="9">
        <f t="shared" si="48"/>
        <v>0.236614818903604</v>
      </c>
      <c r="AB97" s="22">
        <f t="shared" si="49"/>
        <v>1.5397087772027385</v>
      </c>
      <c r="AC97" s="10">
        <f t="shared" si="50"/>
        <v>0.12075098970893584</v>
      </c>
      <c r="AD97" s="10"/>
      <c r="AE97" s="17">
        <f t="shared" si="51"/>
        <v>1.1162838882867923E-5</v>
      </c>
      <c r="AF97" s="10"/>
      <c r="AG97" s="10"/>
      <c r="AI97" s="30">
        <f t="shared" si="52"/>
        <v>0.43811048687258464</v>
      </c>
      <c r="AJ97" s="31">
        <f t="shared" si="58"/>
        <v>0.19194079870773315</v>
      </c>
      <c r="AK97" s="31">
        <f t="shared" si="53"/>
        <v>0.43621767779740667</v>
      </c>
      <c r="AL97" s="31">
        <f t="shared" si="59"/>
        <v>0.19028586242296211</v>
      </c>
      <c r="AM97" s="31">
        <f t="shared" si="60"/>
        <v>0.19111153920225007</v>
      </c>
      <c r="AN97" s="31">
        <f t="shared" si="61"/>
        <v>1.1274129945252973</v>
      </c>
      <c r="AO97" s="31">
        <f t="shared" si="62"/>
        <v>1.2710600602244981</v>
      </c>
      <c r="AP97" s="31">
        <f t="shared" si="63"/>
        <v>1.113764075329791</v>
      </c>
      <c r="AQ97" s="31">
        <f t="shared" si="64"/>
        <v>1.2404704154952244</v>
      </c>
      <c r="AR97" s="31">
        <f t="shared" si="65"/>
        <v>1.2556720913622585</v>
      </c>
      <c r="AS97" s="32">
        <f t="shared" si="66"/>
        <v>1.8928090751779703E-3</v>
      </c>
      <c r="AT97" s="33">
        <f t="shared" si="67"/>
        <v>4.3203920743592117E-3</v>
      </c>
      <c r="AU97" s="34">
        <f t="shared" si="68"/>
        <v>-0.36003043788348066</v>
      </c>
      <c r="AV97" s="35">
        <f t="shared" si="69"/>
        <v>6.7773550954135106E-2</v>
      </c>
      <c r="AW97" s="36">
        <f t="shared" si="70"/>
        <v>3.5827261950760829E-6</v>
      </c>
      <c r="AX97" s="36">
        <f t="shared" si="71"/>
        <v>0.19194079870773315</v>
      </c>
      <c r="AY97" s="37">
        <f t="shared" si="72"/>
        <v>0.12962191620257082</v>
      </c>
      <c r="AZ97" s="37">
        <f t="shared" si="73"/>
        <v>1.2710600602244981</v>
      </c>
      <c r="BA97" s="38">
        <f t="shared" si="74"/>
        <v>7.4227806869724327E-6</v>
      </c>
      <c r="BB97" s="39">
        <f t="shared" si="75"/>
        <v>-1.7562460384560033E-3</v>
      </c>
      <c r="BC97" s="21"/>
    </row>
    <row r="98" spans="12:55" x14ac:dyDescent="0.25">
      <c r="L98" s="116">
        <v>1.66</v>
      </c>
      <c r="M98" s="117">
        <f t="shared" si="38"/>
        <v>45.708818961487509</v>
      </c>
      <c r="N98" s="118">
        <f t="shared" si="39"/>
        <v>0.45708818961487507</v>
      </c>
      <c r="O98" s="119">
        <f t="shared" si="40"/>
        <v>0.30427160363945349</v>
      </c>
      <c r="P98" s="119">
        <f t="shared" si="41"/>
        <v>0.3028504738392504</v>
      </c>
      <c r="Q98" s="119">
        <f t="shared" si="42"/>
        <v>0.20854320727890702</v>
      </c>
      <c r="R98" s="118">
        <f t="shared" si="43"/>
        <v>0.43467371948493361</v>
      </c>
      <c r="S98" s="118">
        <f t="shared" si="44"/>
        <v>0.43264353405607203</v>
      </c>
      <c r="T98" s="120">
        <f t="shared" si="45"/>
        <v>4.1216528755618574E-6</v>
      </c>
      <c r="U98" s="121">
        <f t="shared" si="46"/>
        <v>4.1992045843780156E-6</v>
      </c>
      <c r="V98" s="121">
        <f t="shared" si="47"/>
        <v>9.6922691124277628E-6</v>
      </c>
      <c r="W98" s="121">
        <f t="shared" si="54"/>
        <v>3.0173757909318389E-11</v>
      </c>
      <c r="X98" s="121">
        <f t="shared" si="55"/>
        <v>-5.3768329661093697</v>
      </c>
      <c r="Y98" s="121">
        <f t="shared" si="56"/>
        <v>-5.0135745358861792</v>
      </c>
      <c r="Z98" s="122">
        <f t="shared" si="57"/>
        <v>0.13195668712821657</v>
      </c>
      <c r="AA98" s="9">
        <f t="shared" si="48"/>
        <v>0.23029524844271845</v>
      </c>
      <c r="AB98" s="22">
        <f t="shared" si="49"/>
        <v>1.5401300306772114</v>
      </c>
      <c r="AC98" s="10">
        <f t="shared" si="50"/>
        <v>0.11274813423154469</v>
      </c>
      <c r="AD98" s="10"/>
      <c r="AE98" s="17">
        <f t="shared" si="51"/>
        <v>9.6922691124277628E-6</v>
      </c>
      <c r="AF98" s="10"/>
      <c r="AG98" s="10"/>
      <c r="AI98" s="30">
        <f t="shared" si="52"/>
        <v>0.43467371948493361</v>
      </c>
      <c r="AJ98" s="31">
        <f t="shared" si="58"/>
        <v>0.18894124241086674</v>
      </c>
      <c r="AK98" s="31">
        <f t="shared" si="53"/>
        <v>0.43264353405607203</v>
      </c>
      <c r="AL98" s="31">
        <f t="shared" si="59"/>
        <v>0.18718042756052755</v>
      </c>
      <c r="AM98" s="31">
        <f t="shared" si="60"/>
        <v>0.18805877415925937</v>
      </c>
      <c r="AN98" s="31">
        <f t="shared" si="61"/>
        <v>1.0628358098361268</v>
      </c>
      <c r="AO98" s="31">
        <f t="shared" si="62"/>
        <v>1.1296199586700155</v>
      </c>
      <c r="AP98" s="31">
        <f t="shared" si="63"/>
        <v>1.0524148829803304</v>
      </c>
      <c r="AQ98" s="31">
        <f t="shared" si="64"/>
        <v>1.1075770859185026</v>
      </c>
      <c r="AR98" s="31">
        <f t="shared" si="65"/>
        <v>1.118544224435992</v>
      </c>
      <c r="AS98" s="32">
        <f t="shared" si="66"/>
        <v>2.030185428861575E-3</v>
      </c>
      <c r="AT98" s="33">
        <f t="shared" si="67"/>
        <v>4.6705962147130546E-3</v>
      </c>
      <c r="AU98" s="34">
        <f t="shared" si="68"/>
        <v>-0.36325843022319049</v>
      </c>
      <c r="AV98" s="35">
        <f t="shared" si="69"/>
        <v>6.7559924682957226E-2</v>
      </c>
      <c r="AW98" s="36">
        <f t="shared" si="70"/>
        <v>4.1216528755618574E-6</v>
      </c>
      <c r="AX98" s="36">
        <f t="shared" si="71"/>
        <v>0.18894124241086674</v>
      </c>
      <c r="AY98" s="37">
        <f t="shared" si="72"/>
        <v>0.13195668712821657</v>
      </c>
      <c r="AZ98" s="37">
        <f t="shared" si="73"/>
        <v>1.1296199586700155</v>
      </c>
      <c r="BA98" s="38">
        <f t="shared" si="74"/>
        <v>7.961511485731667E-6</v>
      </c>
      <c r="BB98" s="39">
        <f t="shared" si="75"/>
        <v>-1.7719923425521488E-3</v>
      </c>
      <c r="BC98" s="21"/>
    </row>
    <row r="99" spans="12:55" x14ac:dyDescent="0.25">
      <c r="L99" s="116">
        <v>1.68</v>
      </c>
      <c r="M99" s="117">
        <f t="shared" si="38"/>
        <v>47.863009232263856</v>
      </c>
      <c r="N99" s="118">
        <f t="shared" si="39"/>
        <v>0.47863009232263853</v>
      </c>
      <c r="O99" s="119">
        <f t="shared" si="40"/>
        <v>0.30191866203519346</v>
      </c>
      <c r="P99" s="119">
        <f t="shared" si="41"/>
        <v>0.30040016426535743</v>
      </c>
      <c r="Q99" s="119">
        <f t="shared" si="42"/>
        <v>0.20383732407038693</v>
      </c>
      <c r="R99" s="118">
        <f t="shared" si="43"/>
        <v>0.43131237433599068</v>
      </c>
      <c r="S99" s="118">
        <f t="shared" si="44"/>
        <v>0.42914309180765348</v>
      </c>
      <c r="T99" s="120">
        <f t="shared" si="45"/>
        <v>4.7057866877490435E-6</v>
      </c>
      <c r="U99" s="121">
        <f t="shared" si="46"/>
        <v>3.6187772480117873E-6</v>
      </c>
      <c r="V99" s="121">
        <f t="shared" si="47"/>
        <v>8.4138480702308969E-6</v>
      </c>
      <c r="W99" s="121">
        <f t="shared" si="54"/>
        <v>2.2992704190097042E-11</v>
      </c>
      <c r="X99" s="121">
        <f t="shared" si="55"/>
        <v>-5.4414381488444512</v>
      </c>
      <c r="Y99" s="121">
        <f t="shared" si="56"/>
        <v>-5.0750053343508839</v>
      </c>
      <c r="Z99" s="122">
        <f t="shared" si="57"/>
        <v>0.13427300753767715</v>
      </c>
      <c r="AA99" s="9">
        <f t="shared" si="48"/>
        <v>0.22414446272234578</v>
      </c>
      <c r="AB99" s="22">
        <f t="shared" si="49"/>
        <v>1.54052402927805</v>
      </c>
      <c r="AC99" s="10">
        <f t="shared" si="50"/>
        <v>0.10526305920694078</v>
      </c>
      <c r="AD99" s="10"/>
      <c r="AE99" s="17">
        <f t="shared" si="51"/>
        <v>8.4138480702308969E-6</v>
      </c>
      <c r="AF99" s="10"/>
      <c r="AG99" s="10"/>
      <c r="AI99" s="30">
        <f t="shared" si="52"/>
        <v>0.43131237433599068</v>
      </c>
      <c r="AJ99" s="31">
        <f t="shared" si="58"/>
        <v>0.18603036425534974</v>
      </c>
      <c r="AK99" s="31">
        <f t="shared" si="53"/>
        <v>0.42914309180765348</v>
      </c>
      <c r="AL99" s="31">
        <f t="shared" si="59"/>
        <v>0.18416379324623211</v>
      </c>
      <c r="AM99" s="31">
        <f t="shared" si="60"/>
        <v>0.18509472585744705</v>
      </c>
      <c r="AN99" s="31">
        <f t="shared" si="61"/>
        <v>0.99823062710104526</v>
      </c>
      <c r="AO99" s="31">
        <f t="shared" si="62"/>
        <v>0.99646438488254607</v>
      </c>
      <c r="AP99" s="31">
        <f t="shared" si="63"/>
        <v>0.9909840845156257</v>
      </c>
      <c r="AQ99" s="31">
        <f t="shared" si="64"/>
        <v>0.98204945576327274</v>
      </c>
      <c r="AR99" s="31">
        <f t="shared" si="65"/>
        <v>0.98923066413318828</v>
      </c>
      <c r="AS99" s="32">
        <f t="shared" si="66"/>
        <v>2.1692825283372019E-3</v>
      </c>
      <c r="AT99" s="33">
        <f t="shared" si="67"/>
        <v>5.0294929091168139E-3</v>
      </c>
      <c r="AU99" s="34">
        <f t="shared" si="68"/>
        <v>-0.36643281449356735</v>
      </c>
      <c r="AV99" s="35">
        <f t="shared" si="69"/>
        <v>6.7341170563775199E-2</v>
      </c>
      <c r="AW99" s="36">
        <f t="shared" si="70"/>
        <v>4.7057866877490435E-6</v>
      </c>
      <c r="AX99" s="36">
        <f t="shared" si="71"/>
        <v>0.18603036425534974</v>
      </c>
      <c r="AY99" s="37">
        <f t="shared" si="72"/>
        <v>0.13427300753767715</v>
      </c>
      <c r="AZ99" s="37">
        <f t="shared" si="73"/>
        <v>0.99646438488254607</v>
      </c>
      <c r="BA99" s="38">
        <f t="shared" si="74"/>
        <v>8.506990307204714E-6</v>
      </c>
      <c r="BB99" s="39">
        <f t="shared" si="75"/>
        <v>-1.7874771438710602E-3</v>
      </c>
      <c r="BC99" s="21"/>
    </row>
    <row r="100" spans="12:55" x14ac:dyDescent="0.25">
      <c r="L100" s="116">
        <v>1.7</v>
      </c>
      <c r="M100" s="117">
        <f t="shared" si="38"/>
        <v>50.118723362727238</v>
      </c>
      <c r="N100" s="118">
        <f t="shared" si="39"/>
        <v>0.50118723362727235</v>
      </c>
      <c r="O100" s="119">
        <f t="shared" si="40"/>
        <v>0.29961748464612092</v>
      </c>
      <c r="P100" s="119">
        <f t="shared" si="41"/>
        <v>0.29800078148415549</v>
      </c>
      <c r="Q100" s="119">
        <f t="shared" si="42"/>
        <v>0.19923496929224188</v>
      </c>
      <c r="R100" s="118">
        <f t="shared" si="43"/>
        <v>0.42802497806588707</v>
      </c>
      <c r="S100" s="118">
        <f t="shared" si="44"/>
        <v>0.42571540212022213</v>
      </c>
      <c r="T100" s="120">
        <f t="shared" si="45"/>
        <v>5.3341410487941172E-6</v>
      </c>
      <c r="U100" s="121">
        <f t="shared" si="46"/>
        <v>3.1183905850297416E-6</v>
      </c>
      <c r="V100" s="121">
        <f t="shared" si="47"/>
        <v>7.3027284453456438E-6</v>
      </c>
      <c r="W100" s="121">
        <f t="shared" si="54"/>
        <v>1.7508683329273064E-11</v>
      </c>
      <c r="X100" s="121">
        <f t="shared" si="55"/>
        <v>-5.5060694894359852</v>
      </c>
      <c r="Y100" s="121">
        <f t="shared" si="56"/>
        <v>-5.1365148484590044</v>
      </c>
      <c r="Z100" s="122">
        <f t="shared" si="57"/>
        <v>0.13657063266762515</v>
      </c>
      <c r="AA100" s="9">
        <f t="shared" si="48"/>
        <v>0.2181579537954966</v>
      </c>
      <c r="AB100" s="22">
        <f t="shared" si="49"/>
        <v>1.5408924750136141</v>
      </c>
      <c r="AC100" s="10">
        <f t="shared" si="50"/>
        <v>9.8263430357184559E-2</v>
      </c>
      <c r="AD100" s="10"/>
      <c r="AE100" s="17">
        <f t="shared" si="51"/>
        <v>7.3027284453456438E-6</v>
      </c>
      <c r="AF100" s="10"/>
      <c r="AG100" s="10"/>
      <c r="AI100" s="30">
        <f t="shared" si="52"/>
        <v>0.42802497806588707</v>
      </c>
      <c r="AJ100" s="31">
        <f t="shared" si="58"/>
        <v>0.18320538184830312</v>
      </c>
      <c r="AK100" s="31">
        <f t="shared" si="53"/>
        <v>0.42571540212022213</v>
      </c>
      <c r="AL100" s="31">
        <f t="shared" si="59"/>
        <v>0.18123360360238244</v>
      </c>
      <c r="AM100" s="31">
        <f t="shared" si="60"/>
        <v>0.18221682565481837</v>
      </c>
      <c r="AN100" s="31">
        <f t="shared" si="61"/>
        <v>0.93359928650951129</v>
      </c>
      <c r="AO100" s="31">
        <f t="shared" si="62"/>
        <v>0.87160762777106859</v>
      </c>
      <c r="AP100" s="31">
        <f t="shared" si="63"/>
        <v>0.92947457040750514</v>
      </c>
      <c r="AQ100" s="31">
        <f t="shared" si="64"/>
        <v>0.86392297703421628</v>
      </c>
      <c r="AR100" s="31">
        <f t="shared" si="65"/>
        <v>0.86775679576118137</v>
      </c>
      <c r="AS100" s="32">
        <f t="shared" si="66"/>
        <v>2.3095759456649434E-3</v>
      </c>
      <c r="AT100" s="33">
        <f t="shared" si="67"/>
        <v>5.395890576529447E-3</v>
      </c>
      <c r="AU100" s="34">
        <f t="shared" si="68"/>
        <v>-0.36955464097698076</v>
      </c>
      <c r="AV100" s="35">
        <f t="shared" si="69"/>
        <v>6.7117685616938358E-2</v>
      </c>
      <c r="AW100" s="36">
        <f t="shared" si="70"/>
        <v>5.3341410487941172E-6</v>
      </c>
      <c r="AX100" s="36">
        <f t="shared" si="71"/>
        <v>0.18320538184830312</v>
      </c>
      <c r="AY100" s="37">
        <f t="shared" si="72"/>
        <v>0.13657063266762515</v>
      </c>
      <c r="AZ100" s="37">
        <f t="shared" si="73"/>
        <v>0.87160762777106859</v>
      </c>
      <c r="BA100" s="38">
        <f t="shared" si="74"/>
        <v>9.0571605712350716E-6</v>
      </c>
      <c r="BB100" s="39">
        <f t="shared" si="75"/>
        <v>-1.8027055657413695E-3</v>
      </c>
      <c r="BC100" s="21"/>
    </row>
    <row r="101" spans="12:55" x14ac:dyDescent="0.25">
      <c r="L101" s="116">
        <v>1.72</v>
      </c>
      <c r="M101" s="117">
        <f t="shared" si="38"/>
        <v>52.480746024977286</v>
      </c>
      <c r="N101" s="118">
        <f t="shared" si="39"/>
        <v>0.52480746024977287</v>
      </c>
      <c r="O101" s="119">
        <f t="shared" si="40"/>
        <v>0.29736704897507477</v>
      </c>
      <c r="P101" s="119">
        <f t="shared" si="41"/>
        <v>0.29565164781761105</v>
      </c>
      <c r="Q101" s="119">
        <f t="shared" si="42"/>
        <v>0.19473409795014951</v>
      </c>
      <c r="R101" s="118">
        <f t="shared" si="43"/>
        <v>0.42481006996439252</v>
      </c>
      <c r="S101" s="118">
        <f t="shared" si="44"/>
        <v>0.42235949688230151</v>
      </c>
      <c r="T101" s="120">
        <f t="shared" si="45"/>
        <v>6.0053084306690427E-6</v>
      </c>
      <c r="U101" s="121">
        <f t="shared" si="46"/>
        <v>2.6870437223017435E-6</v>
      </c>
      <c r="V101" s="121">
        <f t="shared" si="47"/>
        <v>6.3372337062274963E-6</v>
      </c>
      <c r="W101" s="121">
        <f t="shared" si="54"/>
        <v>1.3323886918751888E-11</v>
      </c>
      <c r="X101" s="121">
        <f t="shared" si="55"/>
        <v>-5.5707252668753924</v>
      </c>
      <c r="Y101" s="121">
        <f t="shared" si="56"/>
        <v>-5.1981002765494582</v>
      </c>
      <c r="Z101" s="122">
        <f t="shared" si="57"/>
        <v>0.13884938341540257</v>
      </c>
      <c r="AA101" s="9">
        <f t="shared" si="48"/>
        <v>0.21233133411460967</v>
      </c>
      <c r="AB101" s="22">
        <f t="shared" si="49"/>
        <v>1.5412369692750714</v>
      </c>
      <c r="AC101" s="10">
        <f t="shared" si="50"/>
        <v>9.171882490156924E-2</v>
      </c>
      <c r="AD101" s="10"/>
      <c r="AE101" s="17">
        <f t="shared" si="51"/>
        <v>6.3372337062274963E-6</v>
      </c>
      <c r="AF101" s="10"/>
      <c r="AG101" s="10"/>
      <c r="AI101" s="30">
        <f t="shared" si="52"/>
        <v>0.42481006996439252</v>
      </c>
      <c r="AJ101" s="31">
        <f t="shared" si="58"/>
        <v>0.18046359554315208</v>
      </c>
      <c r="AK101" s="31">
        <f t="shared" si="53"/>
        <v>0.42235949688230151</v>
      </c>
      <c r="AL101" s="31">
        <f t="shared" si="59"/>
        <v>0.17838754460667086</v>
      </c>
      <c r="AM101" s="31">
        <f t="shared" si="60"/>
        <v>0.17942256742069612</v>
      </c>
      <c r="AN101" s="31">
        <f t="shared" si="61"/>
        <v>0.86894350907010409</v>
      </c>
      <c r="AO101" s="31">
        <f t="shared" si="62"/>
        <v>0.75506282195506602</v>
      </c>
      <c r="AP101" s="31">
        <f t="shared" si="63"/>
        <v>0.86788914231705139</v>
      </c>
      <c r="AQ101" s="31">
        <f t="shared" si="64"/>
        <v>0.75323156335182706</v>
      </c>
      <c r="AR101" s="31">
        <f t="shared" si="65"/>
        <v>0.75414663680882166</v>
      </c>
      <c r="AS101" s="32">
        <f t="shared" si="66"/>
        <v>2.4505730820910121E-3</v>
      </c>
      <c r="AT101" s="33">
        <f t="shared" si="67"/>
        <v>5.7686322791180977E-3</v>
      </c>
      <c r="AU101" s="34">
        <f t="shared" si="68"/>
        <v>-0.37262499032593421</v>
      </c>
      <c r="AV101" s="35">
        <f t="shared" si="69"/>
        <v>6.6889852303726821E-2</v>
      </c>
      <c r="AW101" s="36">
        <f t="shared" si="70"/>
        <v>6.0053084306690427E-6</v>
      </c>
      <c r="AX101" s="36">
        <f t="shared" si="71"/>
        <v>0.18046359554315208</v>
      </c>
      <c r="AY101" s="37">
        <f t="shared" si="72"/>
        <v>0.13884938341540257</v>
      </c>
      <c r="AZ101" s="37">
        <f t="shared" si="73"/>
        <v>0.75506282195506602</v>
      </c>
      <c r="BA101" s="38">
        <f t="shared" si="74"/>
        <v>9.6100905180039686E-6</v>
      </c>
      <c r="BB101" s="39">
        <f t="shared" si="75"/>
        <v>-1.8176828796387034E-3</v>
      </c>
      <c r="BC101" s="21"/>
    </row>
    <row r="102" spans="12:55" x14ac:dyDescent="0.25">
      <c r="L102" s="116">
        <v>1.74</v>
      </c>
      <c r="M102" s="117">
        <f t="shared" si="38"/>
        <v>54.95408738576247</v>
      </c>
      <c r="N102" s="118">
        <f t="shared" si="39"/>
        <v>0.54954087385762473</v>
      </c>
      <c r="O102" s="119">
        <f t="shared" si="40"/>
        <v>0.29516634240988049</v>
      </c>
      <c r="P102" s="119">
        <f t="shared" si="41"/>
        <v>0.29335207370902405</v>
      </c>
      <c r="Q102" s="119">
        <f t="shared" si="42"/>
        <v>0.19033268481976101</v>
      </c>
      <c r="R102" s="118">
        <f t="shared" si="43"/>
        <v>0.42166620344268646</v>
      </c>
      <c r="S102" s="118">
        <f t="shared" si="44"/>
        <v>0.41907439101289151</v>
      </c>
      <c r="T102" s="120">
        <f t="shared" si="45"/>
        <v>6.7174916712395947E-6</v>
      </c>
      <c r="U102" s="121">
        <f t="shared" si="46"/>
        <v>2.3152405922090962E-6</v>
      </c>
      <c r="V102" s="121">
        <f t="shared" si="47"/>
        <v>5.4984603320404666E-6</v>
      </c>
      <c r="W102" s="121">
        <f t="shared" si="54"/>
        <v>1.0132887912052097E-11</v>
      </c>
      <c r="X102" s="121">
        <f t="shared" si="55"/>
        <v>-5.6354038718427484</v>
      </c>
      <c r="Y102" s="121">
        <f t="shared" si="56"/>
        <v>-5.2597589037620791</v>
      </c>
      <c r="Z102" s="122">
        <f t="shared" si="57"/>
        <v>0.14110914204432704</v>
      </c>
      <c r="AA102" s="9">
        <f t="shared" si="48"/>
        <v>0.20666033331589095</v>
      </c>
      <c r="AB102" s="22">
        <f t="shared" si="49"/>
        <v>1.5415590182583547</v>
      </c>
      <c r="AC102" s="10">
        <f t="shared" si="50"/>
        <v>8.560062855177776E-2</v>
      </c>
      <c r="AD102" s="10"/>
      <c r="AE102" s="17">
        <f t="shared" si="51"/>
        <v>5.4984603320404666E-6</v>
      </c>
      <c r="AF102" s="10"/>
      <c r="AG102" s="10"/>
      <c r="AI102" s="30">
        <f t="shared" si="52"/>
        <v>0.42166620344268646</v>
      </c>
      <c r="AJ102" s="31">
        <f t="shared" si="58"/>
        <v>0.17780238712576904</v>
      </c>
      <c r="AK102" s="31">
        <f t="shared" si="53"/>
        <v>0.41907439101289151</v>
      </c>
      <c r="AL102" s="31">
        <f t="shared" si="59"/>
        <v>0.17562334520282588</v>
      </c>
      <c r="AM102" s="31">
        <f t="shared" si="60"/>
        <v>0.17670950741846184</v>
      </c>
      <c r="AN102" s="31">
        <f t="shared" si="61"/>
        <v>0.80426490410274809</v>
      </c>
      <c r="AO102" s="31">
        <f t="shared" si="62"/>
        <v>0.64684203597140255</v>
      </c>
      <c r="AP102" s="31">
        <f t="shared" si="63"/>
        <v>0.80623051510443045</v>
      </c>
      <c r="AQ102" s="31">
        <f t="shared" si="64"/>
        <v>0.65000764348555529</v>
      </c>
      <c r="AR102" s="31">
        <f t="shared" si="65"/>
        <v>0.64842290791517398</v>
      </c>
      <c r="AS102" s="32">
        <f t="shared" si="66"/>
        <v>2.5918124297949485E-3</v>
      </c>
      <c r="AT102" s="33">
        <f t="shared" si="67"/>
        <v>6.1465974949714737E-3</v>
      </c>
      <c r="AU102" s="34">
        <f t="shared" si="68"/>
        <v>-0.37564496808066927</v>
      </c>
      <c r="AV102" s="35">
        <f t="shared" si="69"/>
        <v>6.6658038469536579E-2</v>
      </c>
      <c r="AW102" s="36">
        <f t="shared" si="70"/>
        <v>6.7174916712395947E-6</v>
      </c>
      <c r="AX102" s="36">
        <f t="shared" si="71"/>
        <v>0.17780238712576904</v>
      </c>
      <c r="AY102" s="37">
        <f t="shared" si="72"/>
        <v>0.14110914204432704</v>
      </c>
      <c r="AZ102" s="37">
        <f t="shared" si="73"/>
        <v>0.64684203597140255</v>
      </c>
      <c r="BA102" s="38">
        <f t="shared" si="74"/>
        <v>1.0163970312921366E-5</v>
      </c>
      <c r="BB102" s="39">
        <f t="shared" si="75"/>
        <v>-1.8324144784422891E-3</v>
      </c>
      <c r="BC102" s="21"/>
    </row>
    <row r="103" spans="12:55" x14ac:dyDescent="0.25">
      <c r="L103" s="116">
        <v>1.76</v>
      </c>
      <c r="M103" s="117">
        <f t="shared" si="38"/>
        <v>57.543993733715695</v>
      </c>
      <c r="N103" s="118">
        <f t="shared" si="39"/>
        <v>0.57543993733715693</v>
      </c>
      <c r="O103" s="119">
        <f t="shared" si="40"/>
        <v>0.29301436312972851</v>
      </c>
      <c r="P103" s="119">
        <f t="shared" si="41"/>
        <v>0.29110135919685615</v>
      </c>
      <c r="Q103" s="119">
        <f t="shared" si="42"/>
        <v>0.18602872625945702</v>
      </c>
      <c r="R103" s="118">
        <f t="shared" si="43"/>
        <v>0.41859194732818361</v>
      </c>
      <c r="S103" s="118">
        <f t="shared" si="44"/>
        <v>0.41585908456693738</v>
      </c>
      <c r="T103" s="120">
        <f t="shared" si="45"/>
        <v>7.4685388718063972E-6</v>
      </c>
      <c r="U103" s="121">
        <f t="shared" si="46"/>
        <v>1.9947854892142381E-6</v>
      </c>
      <c r="V103" s="121">
        <f t="shared" si="47"/>
        <v>4.7699288386332466E-6</v>
      </c>
      <c r="W103" s="121">
        <f t="shared" si="54"/>
        <v>7.7014206098245526E-12</v>
      </c>
      <c r="X103" s="121">
        <f t="shared" si="55"/>
        <v>-5.7001037996561541</v>
      </c>
      <c r="Y103" s="121">
        <f t="shared" si="56"/>
        <v>-5.3214881000415293</v>
      </c>
      <c r="Z103" s="122">
        <f t="shared" si="57"/>
        <v>0.14334984799467182</v>
      </c>
      <c r="AA103" s="9">
        <f t="shared" si="48"/>
        <v>0.20114079508953875</v>
      </c>
      <c r="AB103" s="22">
        <f t="shared" si="49"/>
        <v>1.541860038143593</v>
      </c>
      <c r="AC103" s="10">
        <f t="shared" si="50"/>
        <v>7.9881937114522947E-2</v>
      </c>
      <c r="AD103" s="10"/>
      <c r="AE103" s="17">
        <f t="shared" si="51"/>
        <v>4.7699288386332466E-6</v>
      </c>
      <c r="AF103" s="10"/>
      <c r="AG103" s="10"/>
      <c r="AI103" s="30">
        <f t="shared" si="52"/>
        <v>0.41859194732818361</v>
      </c>
      <c r="AJ103" s="31">
        <f t="shared" si="58"/>
        <v>0.17521921836800083</v>
      </c>
      <c r="AK103" s="31">
        <f t="shared" si="53"/>
        <v>0.41585908456693738</v>
      </c>
      <c r="AL103" s="31">
        <f t="shared" si="59"/>
        <v>0.17293877821685116</v>
      </c>
      <c r="AM103" s="31">
        <f t="shared" si="60"/>
        <v>0.17407526402299012</v>
      </c>
      <c r="AN103" s="31">
        <f t="shared" si="61"/>
        <v>0.73956497628934237</v>
      </c>
      <c r="AO103" s="31">
        <f t="shared" si="62"/>
        <v>0.54695635415385557</v>
      </c>
      <c r="AP103" s="31">
        <f t="shared" si="63"/>
        <v>0.74450131882498027</v>
      </c>
      <c r="AQ103" s="31">
        <f t="shared" si="64"/>
        <v>0.55428221373213493</v>
      </c>
      <c r="AR103" s="31">
        <f t="shared" si="65"/>
        <v>0.55060710020418069</v>
      </c>
      <c r="AS103" s="32">
        <f t="shared" si="66"/>
        <v>2.7328627612462353E-3</v>
      </c>
      <c r="AT103" s="33">
        <f t="shared" si="67"/>
        <v>6.5287036186188786E-3</v>
      </c>
      <c r="AU103" s="34">
        <f t="shared" si="68"/>
        <v>-0.37861569961462482</v>
      </c>
      <c r="AV103" s="35">
        <f t="shared" si="69"/>
        <v>6.6422597363483799E-2</v>
      </c>
      <c r="AW103" s="36">
        <f t="shared" si="70"/>
        <v>7.4685388718063972E-6</v>
      </c>
      <c r="AX103" s="36">
        <f t="shared" si="71"/>
        <v>0.17521921836800083</v>
      </c>
      <c r="AY103" s="37">
        <f t="shared" si="72"/>
        <v>0.14334984799467182</v>
      </c>
      <c r="AZ103" s="37">
        <f t="shared" si="73"/>
        <v>0.54695635415385557</v>
      </c>
      <c r="BA103" s="38">
        <f t="shared" si="74"/>
        <v>1.0717108867632295E-5</v>
      </c>
      <c r="BB103" s="39">
        <f t="shared" si="75"/>
        <v>-1.8469058517786576E-3</v>
      </c>
      <c r="BC103" s="21"/>
    </row>
    <row r="104" spans="12:55" x14ac:dyDescent="0.25">
      <c r="L104" s="116">
        <v>1.78</v>
      </c>
      <c r="M104" s="117">
        <f t="shared" si="38"/>
        <v>60.255958607435822</v>
      </c>
      <c r="N104" s="118">
        <f t="shared" si="39"/>
        <v>0.60255958607435822</v>
      </c>
      <c r="O104" s="119">
        <f t="shared" si="40"/>
        <v>0.29091012089819474</v>
      </c>
      <c r="P104" s="119">
        <f t="shared" si="41"/>
        <v>0.28889879531704454</v>
      </c>
      <c r="Q104" s="119">
        <f t="shared" si="42"/>
        <v>0.18182024179638945</v>
      </c>
      <c r="R104" s="118">
        <f t="shared" si="43"/>
        <v>0.41558588699742105</v>
      </c>
      <c r="S104" s="118">
        <f t="shared" si="44"/>
        <v>0.4127125647386351</v>
      </c>
      <c r="T104" s="120">
        <f t="shared" si="45"/>
        <v>8.2559808028347855E-6</v>
      </c>
      <c r="U104" s="121">
        <f t="shared" si="46"/>
        <v>1.7186061293633475E-6</v>
      </c>
      <c r="V104" s="121">
        <f t="shared" si="47"/>
        <v>4.1372777905153368E-6</v>
      </c>
      <c r="W104" s="121">
        <f t="shared" si="54"/>
        <v>5.8499726044597231E-12</v>
      </c>
      <c r="X104" s="121">
        <f t="shared" si="55"/>
        <v>-5.7648236436409857</v>
      </c>
      <c r="Y104" s="121">
        <f t="shared" si="56"/>
        <v>-5.3832853181575056</v>
      </c>
      <c r="Z104" s="122">
        <f t="shared" si="57"/>
        <v>0.14557149381273801</v>
      </c>
      <c r="AA104" s="9">
        <f t="shared" si="48"/>
        <v>0.19576867413356136</v>
      </c>
      <c r="AB104" s="22">
        <f t="shared" si="49"/>
        <v>1.5421413600379594</v>
      </c>
      <c r="AC104" s="10">
        <f t="shared" si="50"/>
        <v>7.4537462588686779E-2</v>
      </c>
      <c r="AD104" s="10"/>
      <c r="AE104" s="17">
        <f t="shared" si="51"/>
        <v>4.1372777905153368E-6</v>
      </c>
      <c r="AF104" s="10"/>
      <c r="AG104" s="10"/>
      <c r="AI104" s="30">
        <f t="shared" si="52"/>
        <v>0.41558588699742105</v>
      </c>
      <c r="AJ104" s="31">
        <f t="shared" si="58"/>
        <v>0.17271162947143323</v>
      </c>
      <c r="AK104" s="31">
        <f t="shared" si="53"/>
        <v>0.4127125647386351</v>
      </c>
      <c r="AL104" s="31">
        <f t="shared" si="59"/>
        <v>0.17033166109314207</v>
      </c>
      <c r="AM104" s="31">
        <f t="shared" si="60"/>
        <v>0.17151751729188622</v>
      </c>
      <c r="AN104" s="31">
        <f t="shared" si="61"/>
        <v>0.67484513230451082</v>
      </c>
      <c r="AO104" s="31">
        <f t="shared" si="62"/>
        <v>0.45541595259509271</v>
      </c>
      <c r="AP104" s="31">
        <f t="shared" si="63"/>
        <v>0.682704100709004</v>
      </c>
      <c r="AQ104" s="31">
        <f t="shared" si="64"/>
        <v>0.46608488912488988</v>
      </c>
      <c r="AR104" s="31">
        <f t="shared" si="65"/>
        <v>0.4607195391677999</v>
      </c>
      <c r="AS104" s="32">
        <f t="shared" si="66"/>
        <v>2.8733222587859486E-3</v>
      </c>
      <c r="AT104" s="33">
        <f t="shared" si="67"/>
        <v>6.9139072059099527E-3</v>
      </c>
      <c r="AU104" s="34">
        <f t="shared" si="68"/>
        <v>-0.3815383254834801</v>
      </c>
      <c r="AV104" s="35">
        <f t="shared" si="69"/>
        <v>6.6183867724096693E-2</v>
      </c>
      <c r="AW104" s="36">
        <f t="shared" si="70"/>
        <v>8.2559808028347855E-6</v>
      </c>
      <c r="AX104" s="36">
        <f t="shared" si="71"/>
        <v>0.17271162947143323</v>
      </c>
      <c r="AY104" s="37">
        <f t="shared" si="72"/>
        <v>0.14557149381273801</v>
      </c>
      <c r="AZ104" s="37">
        <f t="shared" si="73"/>
        <v>0.45541595259509271</v>
      </c>
      <c r="BA104" s="38">
        <f t="shared" si="74"/>
        <v>1.1267930426611564E-5</v>
      </c>
      <c r="BB104" s="39">
        <f t="shared" si="75"/>
        <v>-1.8611625633340493E-3</v>
      </c>
      <c r="BC104" s="21"/>
    </row>
    <row r="105" spans="12:55" x14ac:dyDescent="0.25">
      <c r="L105" s="116">
        <v>1.8</v>
      </c>
      <c r="M105" s="117">
        <f t="shared" si="38"/>
        <v>63.095734448019364</v>
      </c>
      <c r="N105" s="118">
        <f t="shared" si="39"/>
        <v>0.63095734448019369</v>
      </c>
      <c r="O105" s="119">
        <f t="shared" si="40"/>
        <v>0.28885263775265546</v>
      </c>
      <c r="P105" s="119">
        <f t="shared" si="41"/>
        <v>0.28674366543555663</v>
      </c>
      <c r="Q105" s="119">
        <f t="shared" si="42"/>
        <v>0.1777052755053109</v>
      </c>
      <c r="R105" s="118">
        <f t="shared" si="43"/>
        <v>0.41264662536093638</v>
      </c>
      <c r="S105" s="118">
        <f t="shared" si="44"/>
        <v>0.4096338077650809</v>
      </c>
      <c r="T105" s="120">
        <f t="shared" si="45"/>
        <v>9.0770698658963762E-6</v>
      </c>
      <c r="U105" s="121">
        <f t="shared" si="46"/>
        <v>1.480600566122446E-6</v>
      </c>
      <c r="V105" s="121">
        <f t="shared" si="47"/>
        <v>3.5879956534243508E-6</v>
      </c>
      <c r="W105" s="121">
        <f t="shared" si="54"/>
        <v>4.4411140539842016E-12</v>
      </c>
      <c r="X105" s="121">
        <f t="shared" si="55"/>
        <v>-5.8295620888969433</v>
      </c>
      <c r="Y105" s="121">
        <f t="shared" si="56"/>
        <v>-5.4451480917413688</v>
      </c>
      <c r="Z105" s="122">
        <f t="shared" si="57"/>
        <v>0.147774121209126</v>
      </c>
      <c r="AA105" s="9">
        <f t="shared" si="48"/>
        <v>0.19054003318894996</v>
      </c>
      <c r="AB105" s="22">
        <f t="shared" si="49"/>
        <v>1.5424042346882851</v>
      </c>
      <c r="AC105" s="10">
        <f t="shared" si="50"/>
        <v>6.9543443636419733E-2</v>
      </c>
      <c r="AD105" s="10"/>
      <c r="AE105" s="17">
        <f t="shared" si="51"/>
        <v>3.5879956534243508E-6</v>
      </c>
      <c r="AF105" s="10"/>
      <c r="AG105" s="10"/>
      <c r="AI105" s="30">
        <f t="shared" si="52"/>
        <v>0.41264662536093638</v>
      </c>
      <c r="AJ105" s="31">
        <f t="shared" si="58"/>
        <v>0.17027723742176898</v>
      </c>
      <c r="AK105" s="31">
        <f t="shared" si="53"/>
        <v>0.4096338077650809</v>
      </c>
      <c r="AL105" s="31">
        <f t="shared" si="59"/>
        <v>0.16779985646411927</v>
      </c>
      <c r="AM105" s="31">
        <f t="shared" si="60"/>
        <v>0.16903400840801117</v>
      </c>
      <c r="AN105" s="31">
        <f t="shared" si="61"/>
        <v>0.6101066870485532</v>
      </c>
      <c r="AO105" s="31">
        <f t="shared" si="62"/>
        <v>0.37223016958136124</v>
      </c>
      <c r="AP105" s="31">
        <f t="shared" si="63"/>
        <v>0.62084132712514073</v>
      </c>
      <c r="AQ105" s="31">
        <f t="shared" si="64"/>
        <v>0.38544395346650601</v>
      </c>
      <c r="AR105" s="31">
        <f t="shared" si="65"/>
        <v>0.37877944527514668</v>
      </c>
      <c r="AS105" s="32">
        <f t="shared" si="66"/>
        <v>3.012817595855477E-3</v>
      </c>
      <c r="AT105" s="33">
        <f t="shared" si="67"/>
        <v>7.301204979491124E-3</v>
      </c>
      <c r="AU105" s="34">
        <f t="shared" si="68"/>
        <v>-0.38441399715557445</v>
      </c>
      <c r="AV105" s="35">
        <f t="shared" si="69"/>
        <v>6.5942173922074548E-2</v>
      </c>
      <c r="AW105" s="36">
        <f t="shared" si="70"/>
        <v>9.0770698658963762E-6</v>
      </c>
      <c r="AX105" s="36">
        <f t="shared" si="71"/>
        <v>0.17027723742176898</v>
      </c>
      <c r="AY105" s="37">
        <f t="shared" si="72"/>
        <v>0.147774121209126</v>
      </c>
      <c r="AZ105" s="37">
        <f t="shared" si="73"/>
        <v>0.37223016958136124</v>
      </c>
      <c r="BA105" s="38">
        <f t="shared" si="74"/>
        <v>1.1814970964139126E-5</v>
      </c>
      <c r="BB105" s="39">
        <f t="shared" si="75"/>
        <v>-1.8751902300271925E-3</v>
      </c>
      <c r="BC105" s="21"/>
    </row>
    <row r="106" spans="12:55" x14ac:dyDescent="0.25">
      <c r="L106" s="116">
        <v>1.82</v>
      </c>
      <c r="M106" s="117">
        <f t="shared" si="38"/>
        <v>66.069344800759623</v>
      </c>
      <c r="N106" s="118">
        <f t="shared" si="39"/>
        <v>0.66069344800759622</v>
      </c>
      <c r="O106" s="119">
        <f t="shared" si="40"/>
        <v>0.28684094859913567</v>
      </c>
      <c r="P106" s="119">
        <f t="shared" si="41"/>
        <v>0.28463524651301103</v>
      </c>
      <c r="Q106" s="119">
        <f t="shared" si="42"/>
        <v>0.17368189719827135</v>
      </c>
      <c r="R106" s="118">
        <f t="shared" si="43"/>
        <v>0.40977278371305098</v>
      </c>
      <c r="S106" s="118">
        <f t="shared" si="44"/>
        <v>0.40662178073287292</v>
      </c>
      <c r="T106" s="120">
        <f t="shared" si="45"/>
        <v>9.9288197810910385E-6</v>
      </c>
      <c r="U106" s="121">
        <f t="shared" si="46"/>
        <v>1.275504789031664E-6</v>
      </c>
      <c r="V106" s="121">
        <f t="shared" si="47"/>
        <v>3.1111859340529463E-6</v>
      </c>
      <c r="W106" s="121">
        <f t="shared" si="54"/>
        <v>3.369725266186646E-12</v>
      </c>
      <c r="X106" s="121">
        <f t="shared" si="55"/>
        <v>-5.8943179064417874</v>
      </c>
      <c r="Y106" s="121">
        <f t="shared" si="56"/>
        <v>-5.5070740333399604</v>
      </c>
      <c r="Z106" s="122">
        <f t="shared" si="57"/>
        <v>0.14995781725490395</v>
      </c>
      <c r="AA106" s="9">
        <f t="shared" si="48"/>
        <v>0.18545104015403974</v>
      </c>
      <c r="AB106" s="22">
        <f t="shared" si="49"/>
        <v>1.5426498369701143</v>
      </c>
      <c r="AC106" s="10">
        <f t="shared" si="50"/>
        <v>6.4877560301320719E-2</v>
      </c>
      <c r="AD106" s="10"/>
      <c r="AE106" s="17">
        <f t="shared" si="51"/>
        <v>3.1111859340529463E-6</v>
      </c>
      <c r="AF106" s="10"/>
      <c r="AG106" s="10"/>
      <c r="AI106" s="30">
        <f t="shared" si="52"/>
        <v>0.40977278371305098</v>
      </c>
      <c r="AJ106" s="31">
        <f t="shared" si="58"/>
        <v>0.16791373427194287</v>
      </c>
      <c r="AK106" s="31">
        <f t="shared" si="53"/>
        <v>0.40662178073287292</v>
      </c>
      <c r="AL106" s="31">
        <f t="shared" si="59"/>
        <v>0.16534127256637257</v>
      </c>
      <c r="AM106" s="31">
        <f t="shared" si="60"/>
        <v>0.16662253900926718</v>
      </c>
      <c r="AN106" s="31">
        <f t="shared" si="61"/>
        <v>0.54535086950370903</v>
      </c>
      <c r="AO106" s="31">
        <f t="shared" si="62"/>
        <v>0.29740757086845149</v>
      </c>
      <c r="AP106" s="31">
        <f t="shared" si="63"/>
        <v>0.55891538552654918</v>
      </c>
      <c r="AQ106" s="31">
        <f t="shared" si="64"/>
        <v>0.31238640817829111</v>
      </c>
      <c r="AR106" s="31">
        <f t="shared" si="65"/>
        <v>0.30480499147590434</v>
      </c>
      <c r="AS106" s="32">
        <f t="shared" si="66"/>
        <v>3.1510029801780637E-3</v>
      </c>
      <c r="AT106" s="33">
        <f t="shared" si="67"/>
        <v>7.6896346107373417E-3</v>
      </c>
      <c r="AU106" s="34">
        <f t="shared" si="68"/>
        <v>-0.38724387310182706</v>
      </c>
      <c r="AV106" s="35">
        <f t="shared" si="69"/>
        <v>6.5697826151965039E-2</v>
      </c>
      <c r="AW106" s="36">
        <f t="shared" si="70"/>
        <v>9.9288197810910385E-6</v>
      </c>
      <c r="AX106" s="36">
        <f t="shared" si="71"/>
        <v>0.16791373427194287</v>
      </c>
      <c r="AY106" s="37">
        <f t="shared" si="72"/>
        <v>0.14995781725490395</v>
      </c>
      <c r="AZ106" s="37">
        <f t="shared" si="73"/>
        <v>0.29740757086845149</v>
      </c>
      <c r="BA106" s="38">
        <f t="shared" si="74"/>
        <v>1.2356874432070838E-5</v>
      </c>
      <c r="BB106" s="39">
        <f t="shared" si="75"/>
        <v>-1.8889945029357418E-3</v>
      </c>
      <c r="BC106" s="21"/>
    </row>
    <row r="107" spans="12:55" x14ac:dyDescent="0.25">
      <c r="L107" s="116">
        <v>1.84</v>
      </c>
      <c r="M107" s="117">
        <f t="shared" si="38"/>
        <v>69.183097091893657</v>
      </c>
      <c r="N107" s="118">
        <f t="shared" si="39"/>
        <v>0.69183097091893653</v>
      </c>
      <c r="O107" s="119">
        <f t="shared" si="40"/>
        <v>0.28487410172095884</v>
      </c>
      <c r="P107" s="119">
        <f t="shared" si="41"/>
        <v>0.28257281030324549</v>
      </c>
      <c r="Q107" s="119">
        <f t="shared" si="42"/>
        <v>0.16974820344191766</v>
      </c>
      <c r="R107" s="118">
        <f t="shared" si="43"/>
        <v>0.40696300245851263</v>
      </c>
      <c r="S107" s="118">
        <f t="shared" si="44"/>
        <v>0.40367544329035071</v>
      </c>
      <c r="T107" s="120">
        <f t="shared" si="45"/>
        <v>1.0808045284165524E-5</v>
      </c>
      <c r="U107" s="121">
        <f t="shared" si="46"/>
        <v>1.0987782454166512E-6</v>
      </c>
      <c r="V107" s="121">
        <f t="shared" si="47"/>
        <v>2.6973615811998342E-6</v>
      </c>
      <c r="W107" s="121">
        <f t="shared" si="54"/>
        <v>2.5554686814436888E-12</v>
      </c>
      <c r="X107" s="121">
        <f t="shared" si="55"/>
        <v>-5.9590899477125543</v>
      </c>
      <c r="Y107" s="121">
        <f t="shared" si="56"/>
        <v>-5.5690608324887982</v>
      </c>
      <c r="Z107" s="122">
        <f t="shared" si="57"/>
        <v>0.15212271072222597</v>
      </c>
      <c r="AA107" s="9">
        <f t="shared" si="48"/>
        <v>0.18049796527593825</v>
      </c>
      <c r="AB107" s="22">
        <f t="shared" si="49"/>
        <v>1.5428792701601397</v>
      </c>
      <c r="AC107" s="10">
        <f t="shared" si="50"/>
        <v>6.0518852841904287E-2</v>
      </c>
      <c r="AD107" s="10"/>
      <c r="AE107" s="17">
        <f t="shared" si="51"/>
        <v>2.6973615811998342E-6</v>
      </c>
      <c r="AF107" s="10"/>
      <c r="AG107" s="10"/>
      <c r="AI107" s="30">
        <f t="shared" si="52"/>
        <v>0.40696300245851263</v>
      </c>
      <c r="AJ107" s="31">
        <f t="shared" si="58"/>
        <v>0.16561888537004735</v>
      </c>
      <c r="AK107" s="31">
        <f t="shared" si="53"/>
        <v>0.40367544329035071</v>
      </c>
      <c r="AL107" s="31">
        <f t="shared" si="59"/>
        <v>0.16295386351566116</v>
      </c>
      <c r="AM107" s="31">
        <f t="shared" si="60"/>
        <v>0.16428097042021217</v>
      </c>
      <c r="AN107" s="31">
        <f t="shared" si="61"/>
        <v>0.48057882823294218</v>
      </c>
      <c r="AO107" s="31">
        <f t="shared" si="62"/>
        <v>0.23095601014574774</v>
      </c>
      <c r="AP107" s="31">
        <f t="shared" si="63"/>
        <v>0.49692858637771131</v>
      </c>
      <c r="AQ107" s="31">
        <f t="shared" si="64"/>
        <v>0.2469380199593505</v>
      </c>
      <c r="AR107" s="31">
        <f t="shared" si="65"/>
        <v>0.23881335775685289</v>
      </c>
      <c r="AS107" s="32">
        <f t="shared" si="66"/>
        <v>3.2875591681619243E-3</v>
      </c>
      <c r="AT107" s="33">
        <f t="shared" si="67"/>
        <v>8.0782752935804544E-3</v>
      </c>
      <c r="AU107" s="34">
        <f t="shared" si="68"/>
        <v>-0.39002911522375605</v>
      </c>
      <c r="AV107" s="35">
        <f t="shared" si="69"/>
        <v>6.5451120665408299E-2</v>
      </c>
      <c r="AW107" s="36">
        <f t="shared" si="70"/>
        <v>1.0808045284165524E-5</v>
      </c>
      <c r="AX107" s="36">
        <f t="shared" si="71"/>
        <v>0.16561888537004735</v>
      </c>
      <c r="AY107" s="37">
        <f t="shared" si="72"/>
        <v>0.15212271072222597</v>
      </c>
      <c r="AZ107" s="37">
        <f t="shared" si="73"/>
        <v>0.23095601014574774</v>
      </c>
      <c r="BA107" s="38">
        <f t="shared" si="74"/>
        <v>1.2892388894752645E-5</v>
      </c>
      <c r="BB107" s="39">
        <f t="shared" si="75"/>
        <v>-1.9025810498719807E-3</v>
      </c>
      <c r="BC107" s="21"/>
    </row>
    <row r="108" spans="12:55" x14ac:dyDescent="0.25">
      <c r="L108" s="116">
        <v>1.86</v>
      </c>
      <c r="M108" s="117">
        <f t="shared" si="38"/>
        <v>72.443596007499067</v>
      </c>
      <c r="N108" s="118">
        <f t="shared" si="39"/>
        <v>0.72443596007499067</v>
      </c>
      <c r="O108" s="119">
        <f t="shared" si="40"/>
        <v>0.28295115920893388</v>
      </c>
      <c r="P108" s="119">
        <f t="shared" si="41"/>
        <v>0.28055562448775606</v>
      </c>
      <c r="Q108" s="119">
        <f t="shared" si="42"/>
        <v>0.16590231841786779</v>
      </c>
      <c r="R108" s="118">
        <f t="shared" si="43"/>
        <v>0.40421594172704844</v>
      </c>
      <c r="S108" s="118">
        <f t="shared" si="44"/>
        <v>0.40079374926822298</v>
      </c>
      <c r="T108" s="120">
        <f t="shared" si="45"/>
        <v>1.1711401225241904E-5</v>
      </c>
      <c r="U108" s="121">
        <f t="shared" si="46"/>
        <v>9.4650488686801311E-7</v>
      </c>
      <c r="V108" s="121">
        <f t="shared" si="47"/>
        <v>2.338265092415444E-6</v>
      </c>
      <c r="W108" s="121">
        <f t="shared" si="54"/>
        <v>1.9369964697454272E-12</v>
      </c>
      <c r="X108" s="121">
        <f t="shared" si="55"/>
        <v>-6.0238771394029493</v>
      </c>
      <c r="Y108" s="121">
        <f t="shared" si="56"/>
        <v>-5.6311062538042673</v>
      </c>
      <c r="Z108" s="122">
        <f t="shared" si="57"/>
        <v>0.15426896857397296</v>
      </c>
      <c r="AA108" s="9">
        <f t="shared" si="48"/>
        <v>0.17567717841696961</v>
      </c>
      <c r="AB108" s="22">
        <f t="shared" si="49"/>
        <v>1.5430935699991308</v>
      </c>
      <c r="AC108" s="10">
        <f t="shared" si="50"/>
        <v>5.6447644545237222E-2</v>
      </c>
      <c r="AD108" s="10"/>
      <c r="AE108" s="17">
        <f t="shared" si="51"/>
        <v>2.338265092415444E-6</v>
      </c>
      <c r="AF108" s="10"/>
      <c r="AG108" s="10"/>
      <c r="AI108" s="30">
        <f t="shared" si="52"/>
        <v>0.40421594172704844</v>
      </c>
      <c r="AJ108" s="31">
        <f t="shared" si="58"/>
        <v>0.16339052754628464</v>
      </c>
      <c r="AK108" s="31">
        <f t="shared" si="53"/>
        <v>0.40079374926822298</v>
      </c>
      <c r="AL108" s="31">
        <f t="shared" si="59"/>
        <v>0.1606356294524792</v>
      </c>
      <c r="AM108" s="31">
        <f t="shared" si="60"/>
        <v>0.16200722279876928</v>
      </c>
      <c r="AN108" s="31">
        <f t="shared" si="61"/>
        <v>0.41579163654254714</v>
      </c>
      <c r="AO108" s="31">
        <f t="shared" si="62"/>
        <v>0.17288268501872961</v>
      </c>
      <c r="AP108" s="31">
        <f t="shared" si="63"/>
        <v>0.43488316506224223</v>
      </c>
      <c r="AQ108" s="31">
        <f t="shared" si="64"/>
        <v>0.18912336725455342</v>
      </c>
      <c r="AR108" s="31">
        <f t="shared" si="65"/>
        <v>0.18082078290603235</v>
      </c>
      <c r="AS108" s="32">
        <f t="shared" si="66"/>
        <v>3.4221924588254682E-3</v>
      </c>
      <c r="AT108" s="33">
        <f t="shared" si="67"/>
        <v>8.4662481252071545E-3</v>
      </c>
      <c r="AU108" s="34">
        <f t="shared" si="68"/>
        <v>-0.39277088559868201</v>
      </c>
      <c r="AV108" s="35">
        <f t="shared" si="69"/>
        <v>6.520234003936061E-2</v>
      </c>
      <c r="AW108" s="36">
        <f t="shared" si="70"/>
        <v>1.1711401225241904E-5</v>
      </c>
      <c r="AX108" s="36">
        <f t="shared" si="71"/>
        <v>0.16339052754628464</v>
      </c>
      <c r="AY108" s="37">
        <f t="shared" si="72"/>
        <v>0.15426896857397296</v>
      </c>
      <c r="AZ108" s="37">
        <f t="shared" si="73"/>
        <v>0.17288268501872961</v>
      </c>
      <c r="BA108" s="38">
        <f t="shared" si="74"/>
        <v>1.3420362583629288E-5</v>
      </c>
      <c r="BB108" s="39">
        <f t="shared" si="75"/>
        <v>-1.9159555395057658E-3</v>
      </c>
      <c r="BC108" s="21"/>
    </row>
    <row r="109" spans="12:55" x14ac:dyDescent="0.25">
      <c r="L109" s="116">
        <v>1.88</v>
      </c>
      <c r="M109" s="117">
        <f t="shared" si="38"/>
        <v>75.857757502918361</v>
      </c>
      <c r="N109" s="118">
        <f t="shared" si="39"/>
        <v>0.75857757502918366</v>
      </c>
      <c r="O109" s="119">
        <f t="shared" si="40"/>
        <v>0.2810711973202179</v>
      </c>
      <c r="P109" s="119">
        <f t="shared" si="41"/>
        <v>0.27858295374796382</v>
      </c>
      <c r="Q109" s="119">
        <f t="shared" si="42"/>
        <v>0.16214239464043578</v>
      </c>
      <c r="R109" s="118">
        <f t="shared" si="43"/>
        <v>0.40153028188602558</v>
      </c>
      <c r="S109" s="118">
        <f t="shared" si="44"/>
        <v>0.39797564821137693</v>
      </c>
      <c r="T109" s="120">
        <f t="shared" si="45"/>
        <v>1.2635420560946122E-5</v>
      </c>
      <c r="U109" s="121">
        <f t="shared" si="46"/>
        <v>8.153076576377132E-7</v>
      </c>
      <c r="V109" s="121">
        <f t="shared" si="47"/>
        <v>2.026711187894668E-6</v>
      </c>
      <c r="W109" s="121">
        <f t="shared" si="54"/>
        <v>1.4674985131190131E-12</v>
      </c>
      <c r="X109" s="121">
        <f t="shared" si="55"/>
        <v>-6.0886784786201797</v>
      </c>
      <c r="Y109" s="121">
        <f t="shared" si="56"/>
        <v>-5.6932081350959693</v>
      </c>
      <c r="Z109" s="122">
        <f t="shared" si="57"/>
        <v>0.15639679260715697</v>
      </c>
      <c r="AA109" s="9">
        <f t="shared" si="48"/>
        <v>0.17098514639412396</v>
      </c>
      <c r="AB109" s="22">
        <f t="shared" si="49"/>
        <v>1.5432937085526</v>
      </c>
      <c r="AC109" s="10">
        <f t="shared" si="50"/>
        <v>5.2645468383078924E-2</v>
      </c>
      <c r="AD109" s="10"/>
      <c r="AE109" s="17">
        <f t="shared" si="51"/>
        <v>2.026711187894668E-6</v>
      </c>
      <c r="AF109" s="10"/>
      <c r="AG109" s="10"/>
      <c r="AI109" s="30">
        <f t="shared" si="52"/>
        <v>0.40153028188602558</v>
      </c>
      <c r="AJ109" s="31">
        <f t="shared" si="58"/>
        <v>0.16122656727147117</v>
      </c>
      <c r="AK109" s="31">
        <f t="shared" si="53"/>
        <v>0.39797564821137693</v>
      </c>
      <c r="AL109" s="31">
        <f t="shared" si="59"/>
        <v>0.15838461656926564</v>
      </c>
      <c r="AM109" s="31">
        <f t="shared" si="60"/>
        <v>0.15979927421008794</v>
      </c>
      <c r="AN109" s="31">
        <f t="shared" si="61"/>
        <v>0.35099029732531672</v>
      </c>
      <c r="AO109" s="31">
        <f t="shared" si="62"/>
        <v>0.12319418881651424</v>
      </c>
      <c r="AP109" s="31">
        <f t="shared" si="63"/>
        <v>0.37278128377054021</v>
      </c>
      <c r="AQ109" s="31">
        <f t="shared" si="64"/>
        <v>0.13896588552961203</v>
      </c>
      <c r="AR109" s="31">
        <f t="shared" si="65"/>
        <v>0.13084261362793517</v>
      </c>
      <c r="AS109" s="32">
        <f t="shared" si="66"/>
        <v>3.554633674648644E-3</v>
      </c>
      <c r="AT109" s="33">
        <f t="shared" si="67"/>
        <v>8.8527163081005868E-3</v>
      </c>
      <c r="AU109" s="34">
        <f t="shared" si="68"/>
        <v>-0.3954703435242104</v>
      </c>
      <c r="AV109" s="35">
        <f t="shared" si="69"/>
        <v>6.4951753473741006E-2</v>
      </c>
      <c r="AW109" s="36">
        <f t="shared" si="70"/>
        <v>1.2635420560946122E-5</v>
      </c>
      <c r="AX109" s="36">
        <f t="shared" si="71"/>
        <v>0.16122656727147117</v>
      </c>
      <c r="AY109" s="37">
        <f t="shared" si="72"/>
        <v>0.15639679260715697</v>
      </c>
      <c r="AZ109" s="37">
        <f t="shared" si="73"/>
        <v>0.12319418881651424</v>
      </c>
      <c r="BA109" s="38">
        <f t="shared" si="74"/>
        <v>1.3939739900582917E-5</v>
      </c>
      <c r="BB109" s="39">
        <f t="shared" si="75"/>
        <v>-1.9291236269473678E-3</v>
      </c>
      <c r="BC109" s="21"/>
    </row>
    <row r="110" spans="12:55" x14ac:dyDescent="0.25">
      <c r="L110" s="116">
        <v>1.9</v>
      </c>
      <c r="M110" s="117">
        <f t="shared" si="38"/>
        <v>79.432823472428197</v>
      </c>
      <c r="N110" s="118">
        <f t="shared" si="39"/>
        <v>0.79432823472428193</v>
      </c>
      <c r="O110" s="119">
        <f t="shared" si="40"/>
        <v>0.27923330677243852</v>
      </c>
      <c r="P110" s="119">
        <f t="shared" si="41"/>
        <v>0.27665406077728855</v>
      </c>
      <c r="Q110" s="119">
        <f t="shared" si="42"/>
        <v>0.15846661354487704</v>
      </c>
      <c r="R110" s="118">
        <f t="shared" si="43"/>
        <v>0.39890472396062648</v>
      </c>
      <c r="S110" s="118">
        <f t="shared" si="44"/>
        <v>0.39522008682469795</v>
      </c>
      <c r="T110" s="120">
        <f t="shared" si="45"/>
        <v>1.357655082346365E-5</v>
      </c>
      <c r="U110" s="121">
        <f t="shared" si="46"/>
        <v>7.0227461714543997E-7</v>
      </c>
      <c r="V110" s="121">
        <f t="shared" si="47"/>
        <v>1.7564492843178975E-6</v>
      </c>
      <c r="W110" s="121">
        <f t="shared" si="54"/>
        <v>1.1112842289081615E-12</v>
      </c>
      <c r="X110" s="121">
        <f t="shared" si="55"/>
        <v>-6.1534930283413463</v>
      </c>
      <c r="Y110" s="121">
        <f t="shared" si="56"/>
        <v>-5.7553643855012542</v>
      </c>
      <c r="Z110" s="122">
        <f t="shared" si="57"/>
        <v>0.15850641624969361</v>
      </c>
      <c r="AA110" s="9">
        <f t="shared" si="48"/>
        <v>0.16641843038956672</v>
      </c>
      <c r="AB110" s="22">
        <f t="shared" si="49"/>
        <v>1.5434805978765294</v>
      </c>
      <c r="AC110" s="10">
        <f t="shared" si="50"/>
        <v>4.909499737142594E-2</v>
      </c>
      <c r="AD110" s="10"/>
      <c r="AE110" s="17">
        <f t="shared" si="51"/>
        <v>1.7564492843178975E-6</v>
      </c>
      <c r="AF110" s="10"/>
      <c r="AG110" s="10"/>
      <c r="AI110" s="30">
        <f t="shared" si="52"/>
        <v>0.39890472396062648</v>
      </c>
      <c r="AJ110" s="31">
        <f t="shared" si="58"/>
        <v>0.15912497879810361</v>
      </c>
      <c r="AK110" s="31">
        <f t="shared" si="53"/>
        <v>0.39522008682469795</v>
      </c>
      <c r="AL110" s="31">
        <f t="shared" si="59"/>
        <v>0.15619891702972177</v>
      </c>
      <c r="AM110" s="31">
        <f t="shared" si="60"/>
        <v>0.15765515963850096</v>
      </c>
      <c r="AN110" s="31">
        <f t="shared" si="61"/>
        <v>0.28617574760415021</v>
      </c>
      <c r="AO110" s="31">
        <f t="shared" si="62"/>
        <v>8.1896558516794282E-2</v>
      </c>
      <c r="AP110" s="31">
        <f t="shared" si="63"/>
        <v>0.31062503336525538</v>
      </c>
      <c r="AQ110" s="31">
        <f t="shared" si="64"/>
        <v>9.648791135316602E-2</v>
      </c>
      <c r="AR110" s="31">
        <f t="shared" si="65"/>
        <v>8.8893351147866062E-2</v>
      </c>
      <c r="AS110" s="32">
        <f t="shared" si="66"/>
        <v>3.6846371359285368E-3</v>
      </c>
      <c r="AT110" s="33">
        <f t="shared" si="67"/>
        <v>9.2368851873818013E-3</v>
      </c>
      <c r="AU110" s="34">
        <f t="shared" si="68"/>
        <v>-0.39812864284009208</v>
      </c>
      <c r="AV110" s="35">
        <f t="shared" si="69"/>
        <v>6.4699617112819963E-2</v>
      </c>
      <c r="AW110" s="36">
        <f t="shared" si="70"/>
        <v>1.357655082346365E-5</v>
      </c>
      <c r="AX110" s="36">
        <f t="shared" si="71"/>
        <v>0.15912497879810361</v>
      </c>
      <c r="AY110" s="37">
        <f t="shared" si="72"/>
        <v>0.15850641624969361</v>
      </c>
      <c r="AZ110" s="37">
        <f t="shared" si="73"/>
        <v>8.1896558516794282E-2</v>
      </c>
      <c r="BA110" s="38">
        <f t="shared" si="74"/>
        <v>1.4449557395798183E-5</v>
      </c>
      <c r="BB110" s="39">
        <f t="shared" si="75"/>
        <v>-1.9420909406833761E-3</v>
      </c>
      <c r="BC110" s="21"/>
    </row>
    <row r="111" spans="12:55" x14ac:dyDescent="0.25">
      <c r="L111" s="116">
        <v>1.92</v>
      </c>
      <c r="M111" s="117">
        <f t="shared" si="38"/>
        <v>83.176377110267126</v>
      </c>
      <c r="N111" s="118">
        <f t="shared" si="39"/>
        <v>0.8317637711026713</v>
      </c>
      <c r="O111" s="119">
        <f t="shared" si="40"/>
        <v>0.27743659297913958</v>
      </c>
      <c r="P111" s="119">
        <f t="shared" si="41"/>
        <v>0.27476820723502327</v>
      </c>
      <c r="Q111" s="119">
        <f t="shared" si="42"/>
        <v>0.15487318595827915</v>
      </c>
      <c r="R111" s="118">
        <f t="shared" si="43"/>
        <v>0.39633798997019942</v>
      </c>
      <c r="S111" s="118">
        <f t="shared" si="44"/>
        <v>0.39252601033574752</v>
      </c>
      <c r="T111" s="120">
        <f t="shared" si="45"/>
        <v>1.4531188733476047E-5</v>
      </c>
      <c r="U111" s="121">
        <f t="shared" si="46"/>
        <v>6.0489512835899981E-7</v>
      </c>
      <c r="V111" s="121">
        <f t="shared" si="47"/>
        <v>1.5220433304183481E-6</v>
      </c>
      <c r="W111" s="121">
        <f t="shared" si="54"/>
        <v>8.4116082454069524E-13</v>
      </c>
      <c r="X111" s="121">
        <f t="shared" si="55"/>
        <v>-6.2183199131539553</v>
      </c>
      <c r="Y111" s="121">
        <f t="shared" si="56"/>
        <v>-5.8175729836405301</v>
      </c>
      <c r="Z111" s="122">
        <f t="shared" si="57"/>
        <v>0.16059810151443815</v>
      </c>
      <c r="AA111" s="9">
        <f t="shared" si="48"/>
        <v>0.16197368343031007</v>
      </c>
      <c r="AB111" s="22">
        <f t="shared" si="49"/>
        <v>1.5436550934954965</v>
      </c>
      <c r="AC111" s="10">
        <f t="shared" si="50"/>
        <v>4.5779978494065468E-2</v>
      </c>
      <c r="AD111" s="10"/>
      <c r="AE111" s="17">
        <f t="shared" si="51"/>
        <v>1.5220433304183481E-6</v>
      </c>
      <c r="AF111" s="10"/>
      <c r="AG111" s="10"/>
      <c r="AI111" s="30">
        <f t="shared" si="52"/>
        <v>0.39633798997019942</v>
      </c>
      <c r="AJ111" s="31">
        <f t="shared" si="58"/>
        <v>0.1570838022936179</v>
      </c>
      <c r="AK111" s="31">
        <f t="shared" si="53"/>
        <v>0.39252601033574752</v>
      </c>
      <c r="AL111" s="31">
        <f t="shared" si="59"/>
        <v>0.15407666879009937</v>
      </c>
      <c r="AM111" s="31">
        <f t="shared" si="60"/>
        <v>0.1555729699474919</v>
      </c>
      <c r="AN111" s="31">
        <f t="shared" si="61"/>
        <v>0.2213488627915412</v>
      </c>
      <c r="AO111" s="31">
        <f t="shared" si="62"/>
        <v>4.8995319059108533E-2</v>
      </c>
      <c r="AP111" s="31">
        <f t="shared" si="63"/>
        <v>0.24841643522597945</v>
      </c>
      <c r="AQ111" s="31">
        <f t="shared" si="64"/>
        <v>6.1710725290383246E-2</v>
      </c>
      <c r="AR111" s="31">
        <f t="shared" si="65"/>
        <v>5.4986695435999107E-2</v>
      </c>
      <c r="AS111" s="32">
        <f t="shared" si="66"/>
        <v>3.8119796344519008E-3</v>
      </c>
      <c r="AT111" s="33">
        <f t="shared" si="67"/>
        <v>9.6180021368593074E-3</v>
      </c>
      <c r="AU111" s="34">
        <f t="shared" si="68"/>
        <v>-0.40074692951342517</v>
      </c>
      <c r="AV111" s="35">
        <f t="shared" si="69"/>
        <v>6.4446174386380964E-2</v>
      </c>
      <c r="AW111" s="36">
        <f t="shared" si="70"/>
        <v>1.4531188733476047E-5</v>
      </c>
      <c r="AX111" s="36">
        <f t="shared" si="71"/>
        <v>0.1570838022936179</v>
      </c>
      <c r="AY111" s="37">
        <f t="shared" si="72"/>
        <v>0.16059810151443815</v>
      </c>
      <c r="AZ111" s="37">
        <f t="shared" si="73"/>
        <v>4.8995319059108533E-2</v>
      </c>
      <c r="BA111" s="38">
        <f t="shared" si="74"/>
        <v>1.4948939742948631E-5</v>
      </c>
      <c r="BB111" s="39">
        <f t="shared" si="75"/>
        <v>-1.9548630707971961E-3</v>
      </c>
      <c r="BC111" s="21"/>
    </row>
    <row r="112" spans="12:55" x14ac:dyDescent="0.25">
      <c r="L112" s="116">
        <v>1.94</v>
      </c>
      <c r="M112" s="117">
        <f t="shared" si="38"/>
        <v>87.096358995608071</v>
      </c>
      <c r="N112" s="118">
        <f t="shared" si="39"/>
        <v>0.8709635899560807</v>
      </c>
      <c r="O112" s="119">
        <f t="shared" si="40"/>
        <v>0.27568017623212598</v>
      </c>
      <c r="P112" s="119">
        <f t="shared" si="41"/>
        <v>0.272924654644007</v>
      </c>
      <c r="Q112" s="119">
        <f t="shared" si="42"/>
        <v>0.151360352464252</v>
      </c>
      <c r="R112" s="118">
        <f t="shared" si="43"/>
        <v>0.39382882318875145</v>
      </c>
      <c r="S112" s="118">
        <f t="shared" si="44"/>
        <v>0.38989236377715286</v>
      </c>
      <c r="T112" s="120">
        <f t="shared" si="45"/>
        <v>1.549571269916313E-5</v>
      </c>
      <c r="U112" s="121">
        <f t="shared" si="46"/>
        <v>5.2100475234781444E-7</v>
      </c>
      <c r="V112" s="121">
        <f t="shared" si="47"/>
        <v>1.3187668576128198E-6</v>
      </c>
      <c r="W112" s="121">
        <f t="shared" si="54"/>
        <v>6.3642437659685352E-13</v>
      </c>
      <c r="X112" s="121">
        <f t="shared" si="55"/>
        <v>-6.2831583152628196</v>
      </c>
      <c r="Y112" s="121">
        <f t="shared" si="56"/>
        <v>-5.8798319757969564</v>
      </c>
      <c r="Z112" s="122">
        <f t="shared" si="57"/>
        <v>0.16267213610693276</v>
      </c>
      <c r="AA112" s="9">
        <f t="shared" si="48"/>
        <v>0.15764764793519598</v>
      </c>
      <c r="AB112" s="22">
        <f t="shared" si="49"/>
        <v>1.5438179977005371</v>
      </c>
      <c r="AC112" s="10">
        <f t="shared" si="50"/>
        <v>4.2685170050692056E-2</v>
      </c>
      <c r="AD112" s="10"/>
      <c r="AE112" s="17">
        <f t="shared" si="51"/>
        <v>1.3187668576128198E-6</v>
      </c>
      <c r="AF112" s="10"/>
      <c r="AG112" s="10"/>
      <c r="AI112" s="30">
        <f t="shared" si="52"/>
        <v>0.39382882318875145</v>
      </c>
      <c r="AJ112" s="31">
        <f t="shared" si="58"/>
        <v>0.15510114197423686</v>
      </c>
      <c r="AK112" s="31">
        <f t="shared" si="53"/>
        <v>0.38989236377715286</v>
      </c>
      <c r="AL112" s="31">
        <f t="shared" si="59"/>
        <v>0.15201605533173571</v>
      </c>
      <c r="AM112" s="31">
        <f t="shared" si="60"/>
        <v>0.15355085079663669</v>
      </c>
      <c r="AN112" s="31">
        <f t="shared" si="61"/>
        <v>0.15651046068267682</v>
      </c>
      <c r="AO112" s="31">
        <f t="shared" si="62"/>
        <v>2.4495524303103727E-2</v>
      </c>
      <c r="AP112" s="31">
        <f t="shared" si="63"/>
        <v>0.18615744306955317</v>
      </c>
      <c r="AQ112" s="31">
        <f t="shared" si="64"/>
        <v>3.4654593610193934E-2</v>
      </c>
      <c r="AR112" s="31">
        <f t="shared" si="65"/>
        <v>2.9135587174324951E-2</v>
      </c>
      <c r="AS112" s="32">
        <f t="shared" si="66"/>
        <v>3.9364594115985918E-3</v>
      </c>
      <c r="AT112" s="33">
        <f t="shared" si="67"/>
        <v>9.9953563066458289E-3</v>
      </c>
      <c r="AU112" s="34">
        <f t="shared" si="68"/>
        <v>-0.40332633946586327</v>
      </c>
      <c r="AV112" s="35">
        <f t="shared" si="69"/>
        <v>6.4191656365894453E-2</v>
      </c>
      <c r="AW112" s="36">
        <f t="shared" si="70"/>
        <v>1.549571269916313E-5</v>
      </c>
      <c r="AX112" s="36">
        <f t="shared" si="71"/>
        <v>0.15510114197423686</v>
      </c>
      <c r="AY112" s="37">
        <f t="shared" si="72"/>
        <v>0.16267213610693276</v>
      </c>
      <c r="AZ112" s="37">
        <f t="shared" si="73"/>
        <v>2.4495524303103727E-2</v>
      </c>
      <c r="BA112" s="38">
        <f t="shared" si="74"/>
        <v>1.5437095731759184E-5</v>
      </c>
      <c r="BB112" s="39">
        <f t="shared" si="75"/>
        <v>-1.9674455583700646E-3</v>
      </c>
      <c r="BC112" s="21"/>
    </row>
    <row r="113" spans="12:55" x14ac:dyDescent="0.25">
      <c r="L113" s="116">
        <v>1.96</v>
      </c>
      <c r="M113" s="117">
        <f t="shared" si="38"/>
        <v>91.201083935590972</v>
      </c>
      <c r="N113" s="118">
        <f t="shared" si="39"/>
        <v>0.91201083935590976</v>
      </c>
      <c r="O113" s="119">
        <f t="shared" si="40"/>
        <v>0.27396319183583373</v>
      </c>
      <c r="P113" s="119">
        <f t="shared" si="41"/>
        <v>0.27112266523409212</v>
      </c>
      <c r="Q113" s="119">
        <f t="shared" si="42"/>
        <v>0.14792638367166744</v>
      </c>
      <c r="R113" s="118">
        <f t="shared" si="43"/>
        <v>0.39137598833690534</v>
      </c>
      <c r="S113" s="118">
        <f t="shared" si="44"/>
        <v>0.38731809319156019</v>
      </c>
      <c r="T113" s="120">
        <f t="shared" si="45"/>
        <v>1.6466513010615804E-5</v>
      </c>
      <c r="U113" s="121">
        <f t="shared" si="46"/>
        <v>4.4873767066630258E-7</v>
      </c>
      <c r="V113" s="121">
        <f t="shared" si="47"/>
        <v>1.1425113571705375E-6</v>
      </c>
      <c r="W113" s="121">
        <f t="shared" si="54"/>
        <v>4.8132192808567642E-13</v>
      </c>
      <c r="X113" s="121">
        <f t="shared" si="55"/>
        <v>-6.3480074707482199</v>
      </c>
      <c r="Y113" s="121">
        <f t="shared" si="56"/>
        <v>-5.9421394741185241</v>
      </c>
      <c r="Z113" s="122">
        <f t="shared" si="57"/>
        <v>0.16472883068820282</v>
      </c>
      <c r="AA113" s="9">
        <f t="shared" si="48"/>
        <v>0.15343715332739546</v>
      </c>
      <c r="AB113" s="22">
        <f t="shared" si="49"/>
        <v>1.5439700626740198</v>
      </c>
      <c r="AC113" s="10">
        <f t="shared" si="50"/>
        <v>3.9796282291420126E-2</v>
      </c>
      <c r="AD113" s="10"/>
      <c r="AE113" s="17">
        <f t="shared" si="51"/>
        <v>1.1425113571705375E-6</v>
      </c>
      <c r="AF113" s="10"/>
      <c r="AG113" s="10"/>
      <c r="AI113" s="30">
        <f t="shared" si="52"/>
        <v>0.39137598833690534</v>
      </c>
      <c r="AJ113" s="31">
        <f t="shared" si="58"/>
        <v>0.15317516424668948</v>
      </c>
      <c r="AK113" s="31">
        <f t="shared" si="53"/>
        <v>0.38731809319156019</v>
      </c>
      <c r="AL113" s="31">
        <f t="shared" si="59"/>
        <v>0.15001530531354609</v>
      </c>
      <c r="AM113" s="31">
        <f t="shared" si="60"/>
        <v>0.15158700152361249</v>
      </c>
      <c r="AN113" s="31">
        <f t="shared" si="61"/>
        <v>9.1661305197276555E-2</v>
      </c>
      <c r="AO113" s="31">
        <f t="shared" si="62"/>
        <v>8.4017948704682779E-3</v>
      </c>
      <c r="AP113" s="31">
        <f t="shared" si="63"/>
        <v>0.1238499447479855</v>
      </c>
      <c r="AQ113" s="31">
        <f t="shared" si="64"/>
        <v>1.533880881407906E-2</v>
      </c>
      <c r="AR113" s="31">
        <f t="shared" si="65"/>
        <v>1.1352247584210938E-2</v>
      </c>
      <c r="AS113" s="32">
        <f t="shared" si="66"/>
        <v>4.0578951453451584E-3</v>
      </c>
      <c r="AT113" s="33">
        <f t="shared" si="67"/>
        <v>1.0368278244632703E-2</v>
      </c>
      <c r="AU113" s="34">
        <f t="shared" si="68"/>
        <v>-0.40586799662969586</v>
      </c>
      <c r="AV113" s="35">
        <f t="shared" si="69"/>
        <v>6.3936282132613417E-2</v>
      </c>
      <c r="AW113" s="36">
        <f t="shared" si="70"/>
        <v>1.6466513010615804E-5</v>
      </c>
      <c r="AX113" s="36">
        <f t="shared" si="71"/>
        <v>0.15317516424668948</v>
      </c>
      <c r="AY113" s="37">
        <f t="shared" si="72"/>
        <v>0.16472883068820282</v>
      </c>
      <c r="AZ113" s="37">
        <f t="shared" si="73"/>
        <v>8.4017948704682779E-3</v>
      </c>
      <c r="BA113" s="38">
        <f t="shared" si="74"/>
        <v>1.5913314295471208E-5</v>
      </c>
      <c r="BB113" s="39">
        <f t="shared" si="75"/>
        <v>-1.9798438859985165E-3</v>
      </c>
      <c r="BC113" s="21"/>
    </row>
    <row r="114" spans="12:55" x14ac:dyDescent="0.25">
      <c r="L114" s="116">
        <v>1.98</v>
      </c>
      <c r="M114" s="117">
        <f t="shared" si="38"/>
        <v>95.499258602143655</v>
      </c>
      <c r="N114" s="118">
        <f t="shared" si="39"/>
        <v>0.95499258602143655</v>
      </c>
      <c r="O114" s="119">
        <f t="shared" si="40"/>
        <v>0.27228479019843133</v>
      </c>
      <c r="P114" s="119">
        <f t="shared" si="41"/>
        <v>0.26936150273339393</v>
      </c>
      <c r="Q114" s="119">
        <f t="shared" si="42"/>
        <v>0.14456958039686268</v>
      </c>
      <c r="R114" s="118">
        <f t="shared" si="43"/>
        <v>0.3889782717120448</v>
      </c>
      <c r="S114" s="118">
        <f t="shared" si="44"/>
        <v>0.38480214676199137</v>
      </c>
      <c r="T114" s="120">
        <f t="shared" si="45"/>
        <v>1.7440019598458746E-5</v>
      </c>
      <c r="U114" s="121">
        <f t="shared" si="46"/>
        <v>3.8648561484896676E-7</v>
      </c>
      <c r="V114" s="121">
        <f t="shared" si="47"/>
        <v>9.8970632362911677E-7</v>
      </c>
      <c r="W114" s="121">
        <f t="shared" si="54"/>
        <v>3.6387522350122656E-13</v>
      </c>
      <c r="X114" s="121">
        <f t="shared" si="55"/>
        <v>-6.4128666660612552</v>
      </c>
      <c r="Y114" s="121">
        <f t="shared" si="56"/>
        <v>-6.0044936548451711</v>
      </c>
      <c r="Z114" s="122">
        <f t="shared" si="57"/>
        <v>0.166768516289692</v>
      </c>
      <c r="AA114" s="9">
        <f t="shared" si="48"/>
        <v>0.14933911371067463</v>
      </c>
      <c r="AB114" s="22">
        <f t="shared" si="49"/>
        <v>1.5441119934487384</v>
      </c>
      <c r="AC114" s="10">
        <f t="shared" si="50"/>
        <v>3.7099921200777465E-2</v>
      </c>
      <c r="AD114" s="10"/>
      <c r="AE114" s="17">
        <f t="shared" si="51"/>
        <v>9.8970632362911677E-7</v>
      </c>
      <c r="AF114" s="10"/>
      <c r="AG114" s="10"/>
      <c r="AI114" s="30">
        <f t="shared" si="52"/>
        <v>0.3889782717120448</v>
      </c>
      <c r="AJ114" s="31">
        <f t="shared" si="58"/>
        <v>0.15130409586408936</v>
      </c>
      <c r="AK114" s="31">
        <f t="shared" si="53"/>
        <v>0.38480214676199137</v>
      </c>
      <c r="AL114" s="31">
        <f t="shared" si="59"/>
        <v>0.14807269215263716</v>
      </c>
      <c r="AM114" s="31">
        <f t="shared" si="60"/>
        <v>0.14967967399856402</v>
      </c>
      <c r="AN114" s="31">
        <f t="shared" si="61"/>
        <v>2.6802109884241254E-2</v>
      </c>
      <c r="AO114" s="31">
        <f t="shared" si="62"/>
        <v>7.1835309424694274E-4</v>
      </c>
      <c r="AP114" s="31">
        <f t="shared" si="63"/>
        <v>6.1495764021338495E-2</v>
      </c>
      <c r="AQ114" s="31">
        <f t="shared" si="64"/>
        <v>3.7817289925681499E-3</v>
      </c>
      <c r="AR114" s="31">
        <f t="shared" si="65"/>
        <v>1.6482162247152842E-3</v>
      </c>
      <c r="AS114" s="32">
        <f t="shared" si="66"/>
        <v>4.1761249500534281E-3</v>
      </c>
      <c r="AT114" s="33">
        <f t="shared" si="67"/>
        <v>1.0736139403552482E-2</v>
      </c>
      <c r="AU114" s="34">
        <f t="shared" si="68"/>
        <v>-0.40837301121608416</v>
      </c>
      <c r="AV114" s="35">
        <f t="shared" si="69"/>
        <v>6.368025915419577E-2</v>
      </c>
      <c r="AW114" s="36">
        <f t="shared" si="70"/>
        <v>1.7440019598458746E-5</v>
      </c>
      <c r="AX114" s="36">
        <f t="shared" si="71"/>
        <v>0.15130409586408936</v>
      </c>
      <c r="AY114" s="37">
        <f t="shared" si="72"/>
        <v>0.166768516289692</v>
      </c>
      <c r="AZ114" s="37">
        <f t="shared" si="73"/>
        <v>7.1835309424694274E-4</v>
      </c>
      <c r="BA114" s="38">
        <f t="shared" si="74"/>
        <v>1.6376960588444817E-5</v>
      </c>
      <c r="BB114" s="39">
        <f t="shared" si="75"/>
        <v>-1.9920634693467521E-3</v>
      </c>
      <c r="BC114" s="21"/>
    </row>
    <row r="115" spans="12:55" x14ac:dyDescent="0.25">
      <c r="L115" s="116">
        <v>2</v>
      </c>
      <c r="M115" s="117">
        <f t="shared" si="38"/>
        <v>100</v>
      </c>
      <c r="N115" s="118">
        <f t="shared" si="39"/>
        <v>1</v>
      </c>
      <c r="O115" s="119">
        <f t="shared" si="40"/>
        <v>0.27064413688396727</v>
      </c>
      <c r="P115" s="119">
        <f t="shared" si="41"/>
        <v>0.26764043310929403</v>
      </c>
      <c r="Q115" s="119">
        <f t="shared" si="42"/>
        <v>0.14128827376793454</v>
      </c>
      <c r="R115" s="118">
        <f t="shared" si="43"/>
        <v>0.38663448126281041</v>
      </c>
      <c r="S115" s="118">
        <f t="shared" si="44"/>
        <v>0.38234347587042006</v>
      </c>
      <c r="T115" s="120">
        <f t="shared" si="45"/>
        <v>1.841272727752312E-5</v>
      </c>
      <c r="U115" s="121">
        <f t="shared" si="46"/>
        <v>3.3286241920617758E-7</v>
      </c>
      <c r="V115" s="121">
        <f t="shared" si="47"/>
        <v>8.5724950584182405E-7</v>
      </c>
      <c r="W115" s="121">
        <f t="shared" si="54"/>
        <v>2.7498181663022103E-13</v>
      </c>
      <c r="X115" s="121">
        <f t="shared" si="55"/>
        <v>-6.4777352347402726</v>
      </c>
      <c r="Y115" s="121">
        <f t="shared" si="56"/>
        <v>-6.0668927565603274</v>
      </c>
      <c r="Z115" s="122">
        <f t="shared" si="57"/>
        <v>0.16879154187703868</v>
      </c>
      <c r="AA115" s="9">
        <f t="shared" si="48"/>
        <v>0.14535052560772399</v>
      </c>
      <c r="AB115" s="22">
        <f t="shared" si="49"/>
        <v>1.5442444507083126</v>
      </c>
      <c r="AC115" s="10">
        <f t="shared" si="50"/>
        <v>3.4583535296471221E-2</v>
      </c>
      <c r="AD115" s="10"/>
      <c r="AE115" s="17">
        <f t="shared" si="51"/>
        <v>8.5724950584182405E-7</v>
      </c>
      <c r="AF115" s="10"/>
      <c r="AG115" s="10"/>
      <c r="AI115" s="30">
        <f t="shared" si="52"/>
        <v>0.38663448126281041</v>
      </c>
      <c r="AJ115" s="31">
        <f t="shared" si="58"/>
        <v>0.1494862221013625</v>
      </c>
      <c r="AK115" s="31">
        <f t="shared" si="53"/>
        <v>0.38234347587042006</v>
      </c>
      <c r="AL115" s="31">
        <f t="shared" si="59"/>
        <v>0.14618653354067448</v>
      </c>
      <c r="AM115" s="31">
        <f t="shared" si="60"/>
        <v>0.14782717145737972</v>
      </c>
      <c r="AN115" s="31">
        <f t="shared" si="61"/>
        <v>-3.8066458794776104E-2</v>
      </c>
      <c r="AO115" s="31">
        <f t="shared" si="62"/>
        <v>1.449055285174387E-3</v>
      </c>
      <c r="AP115" s="31">
        <f t="shared" si="63"/>
        <v>-9.0333769381789608E-4</v>
      </c>
      <c r="AQ115" s="31">
        <f t="shared" si="64"/>
        <v>8.1601898907223493E-7</v>
      </c>
      <c r="AR115" s="31">
        <f t="shared" si="65"/>
        <v>3.4386867099487012E-5</v>
      </c>
      <c r="AS115" s="32">
        <f t="shared" si="66"/>
        <v>4.2910053923903568E-3</v>
      </c>
      <c r="AT115" s="33">
        <f t="shared" si="67"/>
        <v>1.1098351544785253E-2</v>
      </c>
      <c r="AU115" s="34">
        <f t="shared" si="68"/>
        <v>-0.41084247817994513</v>
      </c>
      <c r="AV115" s="35">
        <f t="shared" si="69"/>
        <v>6.3423783666949771E-2</v>
      </c>
      <c r="AW115" s="36">
        <f t="shared" si="70"/>
        <v>1.841272727752312E-5</v>
      </c>
      <c r="AX115" s="36">
        <f t="shared" si="71"/>
        <v>0.1494862221013625</v>
      </c>
      <c r="AY115" s="37">
        <f t="shared" si="72"/>
        <v>0.16879154187703868</v>
      </c>
      <c r="AZ115" s="37">
        <f t="shared" si="73"/>
        <v>1.449055285174387E-3</v>
      </c>
      <c r="BA115" s="38">
        <f t="shared" si="74"/>
        <v>1.6827472127021008E-5</v>
      </c>
      <c r="BB115" s="39">
        <f t="shared" si="75"/>
        <v>-2.004109649658269E-3</v>
      </c>
      <c r="BC115" s="21"/>
    </row>
    <row r="116" spans="12:55" x14ac:dyDescent="0.25">
      <c r="L116" s="116">
        <v>2.02</v>
      </c>
      <c r="M116" s="117">
        <f t="shared" si="38"/>
        <v>104.71285480508998</v>
      </c>
      <c r="N116" s="118">
        <f t="shared" si="39"/>
        <v>1.0471285480508998</v>
      </c>
      <c r="O116" s="119">
        <f t="shared" si="40"/>
        <v>0.26904041262951905</v>
      </c>
      <c r="P116" s="119">
        <f t="shared" si="41"/>
        <v>0.26595872526114978</v>
      </c>
      <c r="Q116" s="119">
        <f t="shared" si="42"/>
        <v>0.13808082525903806</v>
      </c>
      <c r="R116" s="118">
        <f t="shared" si="43"/>
        <v>0.38434344661359865</v>
      </c>
      <c r="S116" s="118">
        <f t="shared" si="44"/>
        <v>0.37994103608735685</v>
      </c>
      <c r="T116" s="120">
        <f t="shared" si="45"/>
        <v>1.9381218441564563E-5</v>
      </c>
      <c r="U116" s="121">
        <f t="shared" si="46"/>
        <v>2.866734319401581E-7</v>
      </c>
      <c r="V116" s="121">
        <f t="shared" si="47"/>
        <v>7.4244608503880837E-7</v>
      </c>
      <c r="W116" s="121">
        <f t="shared" si="54"/>
        <v>2.0772871131258261E-13</v>
      </c>
      <c r="X116" s="121">
        <f t="shared" si="55"/>
        <v>-6.5426125543379197</v>
      </c>
      <c r="Y116" s="121">
        <f t="shared" si="56"/>
        <v>-6.1293350784690546</v>
      </c>
      <c r="Z116" s="122">
        <f t="shared" si="57"/>
        <v>0.17079827206054038</v>
      </c>
      <c r="AA116" s="9">
        <f t="shared" si="48"/>
        <v>0.14146846575889019</v>
      </c>
      <c r="AB116" s="22">
        <f t="shared" si="49"/>
        <v>1.5443680534358666</v>
      </c>
      <c r="AC116" s="10">
        <f t="shared" si="50"/>
        <v>3.2235365310542288E-2</v>
      </c>
      <c r="AD116" s="10"/>
      <c r="AE116" s="17">
        <f t="shared" si="51"/>
        <v>7.4244608503880837E-7</v>
      </c>
      <c r="AF116" s="10"/>
      <c r="AG116" s="10"/>
      <c r="AI116" s="30">
        <f t="shared" si="52"/>
        <v>0.38434344661359865</v>
      </c>
      <c r="AJ116" s="31">
        <f t="shared" si="58"/>
        <v>0.14771988495482016</v>
      </c>
      <c r="AK116" s="31">
        <f t="shared" si="53"/>
        <v>0.37994103608735685</v>
      </c>
      <c r="AL116" s="31">
        <f t="shared" si="59"/>
        <v>0.1443551909031342</v>
      </c>
      <c r="AM116" s="31">
        <f t="shared" si="60"/>
        <v>0.1460278473197564</v>
      </c>
      <c r="AN116" s="31">
        <f t="shared" si="61"/>
        <v>-0.10294377839242319</v>
      </c>
      <c r="AO116" s="31">
        <f t="shared" si="62"/>
        <v>1.0597421509708336E-2</v>
      </c>
      <c r="AP116" s="31">
        <f t="shared" si="63"/>
        <v>-6.3345659602545012E-2</v>
      </c>
      <c r="AQ116" s="31">
        <f t="shared" si="64"/>
        <v>4.0126725904815032E-3</v>
      </c>
      <c r="AR116" s="31">
        <f t="shared" si="65"/>
        <v>6.5210415442462678E-3</v>
      </c>
      <c r="AS116" s="32">
        <f t="shared" si="66"/>
        <v>4.4024105262417956E-3</v>
      </c>
      <c r="AT116" s="33">
        <f t="shared" si="67"/>
        <v>1.1454366049508263E-2</v>
      </c>
      <c r="AU116" s="34">
        <f t="shared" si="68"/>
        <v>-0.4132774758688651</v>
      </c>
      <c r="AV116" s="35">
        <f t="shared" si="69"/>
        <v>6.316704106142608E-2</v>
      </c>
      <c r="AW116" s="36">
        <f t="shared" si="70"/>
        <v>1.9381218441564563E-5</v>
      </c>
      <c r="AX116" s="36">
        <f t="shared" si="71"/>
        <v>0.14771988495482016</v>
      </c>
      <c r="AY116" s="37">
        <f t="shared" si="72"/>
        <v>0.17079827206054038</v>
      </c>
      <c r="AZ116" s="37">
        <f t="shared" si="73"/>
        <v>1.0597421509708336E-2</v>
      </c>
      <c r="BA116" s="38">
        <f t="shared" si="74"/>
        <v>1.7264355004869786E-5</v>
      </c>
      <c r="BB116" s="39">
        <f t="shared" si="75"/>
        <v>-2.0159876871651957E-3</v>
      </c>
      <c r="BC116" s="21"/>
    </row>
    <row r="117" spans="12:55" x14ac:dyDescent="0.25">
      <c r="L117" s="116">
        <v>2.04</v>
      </c>
      <c r="M117" s="117">
        <f t="shared" si="38"/>
        <v>109.64781961431861</v>
      </c>
      <c r="N117" s="118">
        <f t="shared" si="39"/>
        <v>1.096478196143186</v>
      </c>
      <c r="O117" s="119">
        <f t="shared" si="40"/>
        <v>0.26747281333096345</v>
      </c>
      <c r="P117" s="119">
        <f t="shared" si="41"/>
        <v>0.26431565166663762</v>
      </c>
      <c r="Q117" s="119">
        <f t="shared" si="42"/>
        <v>0.13494562666192689</v>
      </c>
      <c r="R117" s="118">
        <f t="shared" si="43"/>
        <v>0.38210401904423352</v>
      </c>
      <c r="S117" s="118">
        <f t="shared" si="44"/>
        <v>0.37759378809519661</v>
      </c>
      <c r="T117" s="120">
        <f t="shared" si="45"/>
        <v>2.0342183213650373E-5</v>
      </c>
      <c r="U117" s="121">
        <f t="shared" si="46"/>
        <v>2.468891227012022E-7</v>
      </c>
      <c r="V117" s="121">
        <f t="shared" si="47"/>
        <v>6.4295565628379977E-7</v>
      </c>
      <c r="W117" s="121">
        <f t="shared" si="54"/>
        <v>1.5686869902413488E-13</v>
      </c>
      <c r="X117" s="121">
        <f t="shared" si="55"/>
        <v>-6.6074980435427815</v>
      </c>
      <c r="Y117" s="121">
        <f t="shared" si="56"/>
        <v>-6.191818978701507</v>
      </c>
      <c r="Z117" s="122">
        <f t="shared" si="57"/>
        <v>0.17278908494731648</v>
      </c>
      <c r="AA117" s="9">
        <f t="shared" si="48"/>
        <v>0.13769008897970425</v>
      </c>
      <c r="AB117" s="22">
        <f t="shared" si="49"/>
        <v>1.5444833814177963</v>
      </c>
      <c r="AC117" s="10">
        <f t="shared" si="50"/>
        <v>3.004439662348922E-2</v>
      </c>
      <c r="AD117" s="10"/>
      <c r="AE117" s="17">
        <f t="shared" si="51"/>
        <v>6.4295565628379977E-7</v>
      </c>
      <c r="AF117" s="10"/>
      <c r="AG117" s="10"/>
      <c r="AI117" s="30">
        <f t="shared" si="52"/>
        <v>0.38210401904423352</v>
      </c>
      <c r="AJ117" s="31">
        <f t="shared" si="58"/>
        <v>0.14600348136975597</v>
      </c>
      <c r="AK117" s="31">
        <f t="shared" si="53"/>
        <v>0.37759378809519661</v>
      </c>
      <c r="AL117" s="31">
        <f t="shared" si="59"/>
        <v>0.14257706880808024</v>
      </c>
      <c r="AM117" s="31">
        <f t="shared" si="60"/>
        <v>0.14428010399731128</v>
      </c>
      <c r="AN117" s="31">
        <f t="shared" si="61"/>
        <v>-0.167829267597285</v>
      </c>
      <c r="AO117" s="31">
        <f t="shared" si="62"/>
        <v>2.8166663062241099E-2</v>
      </c>
      <c r="AP117" s="31">
        <f t="shared" si="63"/>
        <v>-0.12582955983499744</v>
      </c>
      <c r="AQ117" s="31">
        <f t="shared" si="64"/>
        <v>1.5833078128269201E-2</v>
      </c>
      <c r="AR117" s="31">
        <f t="shared" si="65"/>
        <v>2.1117882869196369E-2</v>
      </c>
      <c r="AS117" s="32">
        <f t="shared" si="66"/>
        <v>4.5102309490369086E-3</v>
      </c>
      <c r="AT117" s="33">
        <f t="shared" si="67"/>
        <v>1.1803673147219083E-2</v>
      </c>
      <c r="AU117" s="34">
        <f t="shared" si="68"/>
        <v>-0.41567906484127448</v>
      </c>
      <c r="AV117" s="35">
        <f t="shared" si="69"/>
        <v>6.2910206268997598E-2</v>
      </c>
      <c r="AW117" s="36">
        <f t="shared" si="70"/>
        <v>2.0342183213650373E-5</v>
      </c>
      <c r="AX117" s="36">
        <f t="shared" si="71"/>
        <v>0.14600348136975597</v>
      </c>
      <c r="AY117" s="37">
        <f t="shared" si="72"/>
        <v>0.17278908494731648</v>
      </c>
      <c r="AZ117" s="37">
        <f t="shared" si="73"/>
        <v>2.8166663062241099E-2</v>
      </c>
      <c r="BA117" s="38">
        <f t="shared" si="74"/>
        <v>1.7687180192301603E-5</v>
      </c>
      <c r="BB117" s="39">
        <f t="shared" si="75"/>
        <v>-2.0277027553232902E-3</v>
      </c>
      <c r="BC117" s="21"/>
    </row>
    <row r="118" spans="12:55" x14ac:dyDescent="0.25">
      <c r="L118" s="116">
        <v>2.06</v>
      </c>
      <c r="M118" s="117">
        <f t="shared" si="38"/>
        <v>114.81536214968835</v>
      </c>
      <c r="N118" s="118">
        <f t="shared" si="39"/>
        <v>1.1481536214968835</v>
      </c>
      <c r="O118" s="119">
        <f t="shared" si="40"/>
        <v>0.26594055000068173</v>
      </c>
      <c r="P118" s="119">
        <f t="shared" si="41"/>
        <v>0.26271048898362626</v>
      </c>
      <c r="Q118" s="119">
        <f t="shared" si="42"/>
        <v>0.13188110000136344</v>
      </c>
      <c r="R118" s="118">
        <f t="shared" si="43"/>
        <v>0.37991507142954534</v>
      </c>
      <c r="S118" s="118">
        <f t="shared" si="44"/>
        <v>0.37530069854803755</v>
      </c>
      <c r="T118" s="120">
        <f t="shared" si="45"/>
        <v>2.1292437089594494E-5</v>
      </c>
      <c r="U118" s="121">
        <f t="shared" si="46"/>
        <v>2.126223140891961E-7</v>
      </c>
      <c r="V118" s="121">
        <f t="shared" si="47"/>
        <v>5.5674602804023046E-7</v>
      </c>
      <c r="W118" s="121">
        <f t="shared" si="54"/>
        <v>1.1842113050345333E-13</v>
      </c>
      <c r="X118" s="121">
        <f t="shared" si="55"/>
        <v>-6.6723911594868817</v>
      </c>
      <c r="Y118" s="121">
        <f t="shared" si="56"/>
        <v>-6.2543428726439263</v>
      </c>
      <c r="Z118" s="122">
        <f t="shared" si="57"/>
        <v>0.1747643701323299</v>
      </c>
      <c r="AA118" s="9">
        <f t="shared" si="48"/>
        <v>0.13401262607562775</v>
      </c>
      <c r="AB118" s="22">
        <f t="shared" si="49"/>
        <v>1.5445909776092832</v>
      </c>
      <c r="AC118" s="10">
        <f t="shared" si="50"/>
        <v>2.8000314324904369E-2</v>
      </c>
      <c r="AD118" s="10"/>
      <c r="AE118" s="17">
        <f t="shared" si="51"/>
        <v>5.5674602804023046E-7</v>
      </c>
      <c r="AF118" s="10"/>
      <c r="AG118" s="10"/>
      <c r="AI118" s="30">
        <f t="shared" si="52"/>
        <v>0.37991507142954534</v>
      </c>
      <c r="AJ118" s="31">
        <f t="shared" si="58"/>
        <v>0.14433546149931653</v>
      </c>
      <c r="AK118" s="31">
        <f t="shared" si="53"/>
        <v>0.37530069854803755</v>
      </c>
      <c r="AL118" s="31">
        <f t="shared" si="59"/>
        <v>0.14085061433064494</v>
      </c>
      <c r="AM118" s="31">
        <f t="shared" si="60"/>
        <v>0.14258239169643594</v>
      </c>
      <c r="AN118" s="31">
        <f t="shared" si="61"/>
        <v>-0.23272238354138519</v>
      </c>
      <c r="AO118" s="31">
        <f t="shared" si="62"/>
        <v>5.4159707801183593E-2</v>
      </c>
      <c r="AP118" s="31">
        <f t="shared" si="63"/>
        <v>-0.18835345377741675</v>
      </c>
      <c r="AQ118" s="31">
        <f t="shared" si="64"/>
        <v>3.547702354988147E-2</v>
      </c>
      <c r="AR118" s="31">
        <f t="shared" si="65"/>
        <v>4.3834064711332547E-2</v>
      </c>
      <c r="AS118" s="32">
        <f t="shared" si="66"/>
        <v>4.6143728815077889E-3</v>
      </c>
      <c r="AT118" s="33">
        <f t="shared" si="67"/>
        <v>1.2145801071131017E-2</v>
      </c>
      <c r="AU118" s="34">
        <f t="shared" si="68"/>
        <v>-0.41804828684295536</v>
      </c>
      <c r="AV118" s="35">
        <f t="shared" si="69"/>
        <v>6.2653444147765455E-2</v>
      </c>
      <c r="AW118" s="36">
        <f t="shared" si="70"/>
        <v>2.1292437089594494E-5</v>
      </c>
      <c r="AX118" s="36">
        <f t="shared" si="71"/>
        <v>0.14433546149931653</v>
      </c>
      <c r="AY118" s="37">
        <f t="shared" si="72"/>
        <v>0.1747643701323299</v>
      </c>
      <c r="AZ118" s="37">
        <f t="shared" si="73"/>
        <v>5.4159707801183593E-2</v>
      </c>
      <c r="BA118" s="38">
        <f t="shared" si="74"/>
        <v>1.8095579927481524E-5</v>
      </c>
      <c r="BB118" s="39">
        <f t="shared" si="75"/>
        <v>-2.0392599358192943E-3</v>
      </c>
      <c r="BC118" s="21"/>
    </row>
    <row r="119" spans="12:55" x14ac:dyDescent="0.25">
      <c r="L119" s="116">
        <v>2.08</v>
      </c>
      <c r="M119" s="117">
        <f t="shared" si="38"/>
        <v>120.22644346174135</v>
      </c>
      <c r="N119" s="118">
        <f t="shared" si="39"/>
        <v>1.2022644346174136</v>
      </c>
      <c r="O119" s="119">
        <f t="shared" si="40"/>
        <v>0.26444284870022372</v>
      </c>
      <c r="P119" s="119">
        <f t="shared" si="41"/>
        <v>0.26114251860944621</v>
      </c>
      <c r="Q119" s="119">
        <f t="shared" si="42"/>
        <v>0.12888569740044747</v>
      </c>
      <c r="R119" s="118">
        <f t="shared" si="43"/>
        <v>0.37777549814317679</v>
      </c>
      <c r="S119" s="118">
        <f t="shared" si="44"/>
        <v>0.37306074087063745</v>
      </c>
      <c r="T119" s="120">
        <f t="shared" si="45"/>
        <v>2.222893613896258E-5</v>
      </c>
      <c r="U119" s="121">
        <f t="shared" si="46"/>
        <v>1.8310854208217689E-7</v>
      </c>
      <c r="V119" s="121">
        <f t="shared" si="47"/>
        <v>4.820529763775228E-7</v>
      </c>
      <c r="W119" s="121">
        <f t="shared" si="54"/>
        <v>8.9367774796164405E-14</v>
      </c>
      <c r="X119" s="121">
        <f t="shared" si="55"/>
        <v>-6.7372913952252249</v>
      </c>
      <c r="Y119" s="121">
        <f t="shared" si="56"/>
        <v>-6.3169052312960901</v>
      </c>
      <c r="Z119" s="122">
        <f t="shared" si="57"/>
        <v>0.17672452682305345</v>
      </c>
      <c r="AA119" s="9">
        <f t="shared" si="48"/>
        <v>0.13043338181249348</v>
      </c>
      <c r="AB119" s="22">
        <f t="shared" si="49"/>
        <v>1.5446913503680266</v>
      </c>
      <c r="AC119" s="10">
        <f t="shared" si="50"/>
        <v>2.6093460777653323E-2</v>
      </c>
      <c r="AD119" s="10"/>
      <c r="AE119" s="17">
        <f t="shared" si="51"/>
        <v>4.820529763775228E-7</v>
      </c>
      <c r="AF119" s="10"/>
      <c r="AG119" s="10"/>
      <c r="AI119" s="30">
        <f t="shared" si="52"/>
        <v>0.37777549814317679</v>
      </c>
      <c r="AJ119" s="31">
        <f t="shared" si="58"/>
        <v>0.14271432699732536</v>
      </c>
      <c r="AK119" s="31">
        <f t="shared" si="53"/>
        <v>0.37306074087063745</v>
      </c>
      <c r="AL119" s="31">
        <f t="shared" si="59"/>
        <v>0.13917431637894889</v>
      </c>
      <c r="AM119" s="31">
        <f t="shared" si="60"/>
        <v>0.14093320722006766</v>
      </c>
      <c r="AN119" s="31">
        <f t="shared" si="61"/>
        <v>-0.29762261927972844</v>
      </c>
      <c r="AO119" s="31">
        <f t="shared" si="62"/>
        <v>8.857922350692618E-2</v>
      </c>
      <c r="AP119" s="31">
        <f t="shared" si="63"/>
        <v>-0.2509158124295805</v>
      </c>
      <c r="AQ119" s="31">
        <f t="shared" si="64"/>
        <v>6.2958744927196428E-2</v>
      </c>
      <c r="AR119" s="31">
        <f t="shared" si="65"/>
        <v>7.4678221313992793E-2</v>
      </c>
      <c r="AS119" s="32">
        <f t="shared" si="66"/>
        <v>4.7147572725393383E-3</v>
      </c>
      <c r="AT119" s="33">
        <f t="shared" si="67"/>
        <v>1.2480315149375958E-2</v>
      </c>
      <c r="AU119" s="34">
        <f t="shared" si="68"/>
        <v>-0.42038616392913486</v>
      </c>
      <c r="AV119" s="35">
        <f t="shared" si="69"/>
        <v>6.2396909866042911E-2</v>
      </c>
      <c r="AW119" s="36">
        <f t="shared" si="70"/>
        <v>2.222893613896258E-5</v>
      </c>
      <c r="AX119" s="36">
        <f t="shared" si="71"/>
        <v>0.14271432699732536</v>
      </c>
      <c r="AY119" s="37">
        <f t="shared" si="72"/>
        <v>0.17672452682305345</v>
      </c>
      <c r="AZ119" s="37">
        <f t="shared" si="73"/>
        <v>8.857922350692618E-2</v>
      </c>
      <c r="BA119" s="38">
        <f t="shared" si="74"/>
        <v>1.848924420603662E-5</v>
      </c>
      <c r="BB119" s="39">
        <f t="shared" si="75"/>
        <v>-2.0506642142884626E-3</v>
      </c>
      <c r="BC119" s="21"/>
    </row>
    <row r="120" spans="12:55" x14ac:dyDescent="0.25">
      <c r="L120" s="116">
        <v>2.1</v>
      </c>
      <c r="M120" s="117">
        <f t="shared" si="38"/>
        <v>125.89254117941677</v>
      </c>
      <c r="N120" s="118">
        <f t="shared" si="39"/>
        <v>1.2589254117941677</v>
      </c>
      <c r="O120" s="119">
        <f t="shared" si="40"/>
        <v>0.26297895045069797</v>
      </c>
      <c r="P120" s="119">
        <f t="shared" si="41"/>
        <v>0.25961102719938395</v>
      </c>
      <c r="Q120" s="119">
        <f t="shared" si="42"/>
        <v>0.12595790090139594</v>
      </c>
      <c r="R120" s="118">
        <f t="shared" si="43"/>
        <v>0.37568421492956855</v>
      </c>
      <c r="S120" s="118">
        <f t="shared" si="44"/>
        <v>0.37087289599911993</v>
      </c>
      <c r="T120" s="120">
        <f t="shared" si="45"/>
        <v>2.3148789850493213E-5</v>
      </c>
      <c r="U120" s="121">
        <f t="shared" si="46"/>
        <v>1.5768911748219617E-7</v>
      </c>
      <c r="V120" s="121">
        <f t="shared" si="47"/>
        <v>4.1734519751509525E-7</v>
      </c>
      <c r="W120" s="121">
        <f t="shared" si="54"/>
        <v>6.7421279898051291E-14</v>
      </c>
      <c r="X120" s="121">
        <f t="shared" si="55"/>
        <v>-6.8021982773782099</v>
      </c>
      <c r="Y120" s="121">
        <f t="shared" si="56"/>
        <v>-6.3795045796581116</v>
      </c>
      <c r="Z120" s="122">
        <f t="shared" si="57"/>
        <v>0.17866996209228989</v>
      </c>
      <c r="AA120" s="9">
        <f t="shared" si="48"/>
        <v>0.12694973294115436</v>
      </c>
      <c r="AB120" s="22">
        <f t="shared" si="49"/>
        <v>1.5447849755624881</v>
      </c>
      <c r="AC120" s="10">
        <f t="shared" si="50"/>
        <v>2.4314795566037207E-2</v>
      </c>
      <c r="AD120" s="10"/>
      <c r="AE120" s="17">
        <f t="shared" si="51"/>
        <v>4.1734519751509525E-7</v>
      </c>
      <c r="AF120" s="10"/>
      <c r="AG120" s="10"/>
      <c r="AI120" s="30">
        <f t="shared" si="52"/>
        <v>0.37568421492956855</v>
      </c>
      <c r="AJ120" s="31">
        <f t="shared" si="58"/>
        <v>0.14113862934724625</v>
      </c>
      <c r="AK120" s="31">
        <f t="shared" si="53"/>
        <v>0.37087289599911993</v>
      </c>
      <c r="AL120" s="31">
        <f t="shared" si="59"/>
        <v>0.13754670498677404</v>
      </c>
      <c r="AM120" s="31">
        <f t="shared" si="60"/>
        <v>0.13933109277208489</v>
      </c>
      <c r="AN120" s="31">
        <f t="shared" si="61"/>
        <v>-0.36252950143271345</v>
      </c>
      <c r="AO120" s="31">
        <f t="shared" si="62"/>
        <v>0.13142763940905178</v>
      </c>
      <c r="AP120" s="31">
        <f t="shared" si="63"/>
        <v>-0.31351516079160202</v>
      </c>
      <c r="AQ120" s="31">
        <f t="shared" si="64"/>
        <v>9.8291756046184064E-2</v>
      </c>
      <c r="AR120" s="31">
        <f t="shared" si="65"/>
        <v>0.11365849493337647</v>
      </c>
      <c r="AS120" s="32">
        <f t="shared" si="66"/>
        <v>4.8113189304486159E-3</v>
      </c>
      <c r="AT120" s="33">
        <f t="shared" si="67"/>
        <v>1.2806816840443026E-2</v>
      </c>
      <c r="AU120" s="34">
        <f t="shared" si="68"/>
        <v>-0.42269369772009835</v>
      </c>
      <c r="AV120" s="35">
        <f t="shared" si="69"/>
        <v>6.2140749281865734E-2</v>
      </c>
      <c r="AW120" s="36">
        <f t="shared" si="70"/>
        <v>2.3148789850493213E-5</v>
      </c>
      <c r="AX120" s="36">
        <f t="shared" si="71"/>
        <v>0.14113862934724625</v>
      </c>
      <c r="AY120" s="37">
        <f t="shared" si="72"/>
        <v>0.17866996209228989</v>
      </c>
      <c r="AZ120" s="37">
        <f t="shared" si="73"/>
        <v>0.13142763940905178</v>
      </c>
      <c r="BA120" s="38">
        <f t="shared" si="74"/>
        <v>1.8867917374308297E-5</v>
      </c>
      <c r="BB120" s="39">
        <f t="shared" si="75"/>
        <v>-2.0619204766834068E-3</v>
      </c>
      <c r="BC120" s="21"/>
    </row>
    <row r="121" spans="12:55" x14ac:dyDescent="0.25">
      <c r="L121" s="116">
        <v>2.12</v>
      </c>
      <c r="M121" s="117">
        <f t="shared" si="38"/>
        <v>131.82567385564084</v>
      </c>
      <c r="N121" s="118">
        <f t="shared" si="39"/>
        <v>1.3182567385564083</v>
      </c>
      <c r="O121" s="119">
        <f t="shared" si="40"/>
        <v>0.26154811112340676</v>
      </c>
      <c r="P121" s="119">
        <f t="shared" si="41"/>
        <v>0.25811530714619008</v>
      </c>
      <c r="Q121" s="119">
        <f t="shared" si="42"/>
        <v>0.12309622224681348</v>
      </c>
      <c r="R121" s="118">
        <f t="shared" si="43"/>
        <v>0.37364015874772394</v>
      </c>
      <c r="S121" s="118">
        <f t="shared" si="44"/>
        <v>0.36873615306598584</v>
      </c>
      <c r="T121" s="120">
        <f t="shared" si="45"/>
        <v>2.404927172651956E-5</v>
      </c>
      <c r="U121" s="121">
        <f t="shared" si="46"/>
        <v>1.3579651858284939E-7</v>
      </c>
      <c r="V121" s="121">
        <f t="shared" si="47"/>
        <v>3.6129379663634111E-7</v>
      </c>
      <c r="W121" s="121">
        <f t="shared" si="54"/>
        <v>5.0849022409533761E-14</v>
      </c>
      <c r="X121" s="121">
        <f t="shared" si="55"/>
        <v>-6.8671113639261989</v>
      </c>
      <c r="Y121" s="121">
        <f t="shared" si="56"/>
        <v>-6.4421394951431177</v>
      </c>
      <c r="Z121" s="122">
        <f t="shared" si="57"/>
        <v>0.18060108925698443</v>
      </c>
      <c r="AA121" s="9">
        <f t="shared" si="48"/>
        <v>0.12355912627488712</v>
      </c>
      <c r="AB121" s="22">
        <f t="shared" si="49"/>
        <v>1.5448722985607357</v>
      </c>
      <c r="AC121" s="10">
        <f t="shared" si="50"/>
        <v>2.2655857712283602E-2</v>
      </c>
      <c r="AD121" s="10"/>
      <c r="AE121" s="17">
        <f t="shared" si="51"/>
        <v>3.6129379663634111E-7</v>
      </c>
      <c r="AF121" s="10"/>
      <c r="AG121" s="10"/>
      <c r="AI121" s="30">
        <f t="shared" si="52"/>
        <v>0.37364015874772394</v>
      </c>
      <c r="AJ121" s="31">
        <f t="shared" si="58"/>
        <v>0.13960696822902435</v>
      </c>
      <c r="AK121" s="31">
        <f t="shared" si="53"/>
        <v>0.36873615306598584</v>
      </c>
      <c r="AL121" s="31">
        <f t="shared" si="59"/>
        <v>0.13596635057790213</v>
      </c>
      <c r="AM121" s="31">
        <f t="shared" si="60"/>
        <v>0.13777463476759999</v>
      </c>
      <c r="AN121" s="31">
        <f t="shared" si="61"/>
        <v>-0.42744258798070245</v>
      </c>
      <c r="AO121" s="31">
        <f t="shared" si="62"/>
        <v>0.18270716601964054</v>
      </c>
      <c r="AP121" s="31">
        <f t="shared" si="63"/>
        <v>-0.37615007627660813</v>
      </c>
      <c r="AQ121" s="31">
        <f t="shared" si="64"/>
        <v>0.1414888798828981</v>
      </c>
      <c r="AR121" s="31">
        <f t="shared" si="65"/>
        <v>0.160782562072812</v>
      </c>
      <c r="AS121" s="32">
        <f t="shared" si="66"/>
        <v>4.9040056817380995E-3</v>
      </c>
      <c r="AT121" s="33">
        <f t="shared" si="67"/>
        <v>1.3124942720756117E-2</v>
      </c>
      <c r="AU121" s="34">
        <f t="shared" si="68"/>
        <v>-0.42497186878308124</v>
      </c>
      <c r="AV121" s="35">
        <f t="shared" si="69"/>
        <v>6.1885099317816807E-2</v>
      </c>
      <c r="AW121" s="36">
        <f t="shared" si="70"/>
        <v>2.404927172651956E-5</v>
      </c>
      <c r="AX121" s="36">
        <f t="shared" si="71"/>
        <v>0.13960696822902435</v>
      </c>
      <c r="AY121" s="37">
        <f t="shared" si="72"/>
        <v>0.18060108925698443</v>
      </c>
      <c r="AZ121" s="37">
        <f t="shared" si="73"/>
        <v>0.18270716601964054</v>
      </c>
      <c r="BA121" s="38">
        <f t="shared" si="74"/>
        <v>1.9231394830345487E-5</v>
      </c>
      <c r="BB121" s="39">
        <f t="shared" si="75"/>
        <v>-2.0730335062589329E-3</v>
      </c>
      <c r="BC121" s="21"/>
    </row>
    <row r="122" spans="12:55" x14ac:dyDescent="0.25">
      <c r="L122" s="116">
        <v>2.14</v>
      </c>
      <c r="M122" s="117">
        <f t="shared" si="38"/>
        <v>138.0384264602886</v>
      </c>
      <c r="N122" s="118">
        <f t="shared" si="39"/>
        <v>1.3803842646028861</v>
      </c>
      <c r="O122" s="119">
        <f t="shared" si="40"/>
        <v>0.26014960131302733</v>
      </c>
      <c r="P122" s="119">
        <f t="shared" si="41"/>
        <v>0.25665465702235157</v>
      </c>
      <c r="Q122" s="119">
        <f t="shared" si="42"/>
        <v>0.12029920262605469</v>
      </c>
      <c r="R122" s="118">
        <f t="shared" si="43"/>
        <v>0.37164228759003909</v>
      </c>
      <c r="S122" s="118">
        <f t="shared" si="44"/>
        <v>0.36664951003193086</v>
      </c>
      <c r="T122" s="120">
        <f t="shared" si="45"/>
        <v>2.4927827744749181E-5</v>
      </c>
      <c r="U122" s="121">
        <f t="shared" si="46"/>
        <v>1.1694179556305628E-7</v>
      </c>
      <c r="V122" s="121">
        <f t="shared" si="47"/>
        <v>3.1274573367966667E-7</v>
      </c>
      <c r="W122" s="121">
        <f t="shared" si="54"/>
        <v>3.8339182181973386E-14</v>
      </c>
      <c r="X122" s="121">
        <f t="shared" si="55"/>
        <v>-6.9320302421462419</v>
      </c>
      <c r="Y122" s="121">
        <f t="shared" si="56"/>
        <v>-6.504808606021486</v>
      </c>
      <c r="Z122" s="122">
        <f t="shared" si="57"/>
        <v>0.18251832637311327</v>
      </c>
      <c r="AA122" s="9">
        <f t="shared" si="48"/>
        <v>0.12025907681814675</v>
      </c>
      <c r="AB122" s="22">
        <f t="shared" si="49"/>
        <v>1.544953736105791</v>
      </c>
      <c r="AC122" s="10">
        <f t="shared" si="50"/>
        <v>2.1108730049238335E-2</v>
      </c>
      <c r="AD122" s="10"/>
      <c r="AE122" s="17">
        <f t="shared" si="51"/>
        <v>3.1274573367966667E-7</v>
      </c>
      <c r="AF122" s="10"/>
      <c r="AG122" s="10"/>
      <c r="AI122" s="30">
        <f t="shared" si="52"/>
        <v>0.37164228759003909</v>
      </c>
      <c r="AJ122" s="31">
        <f t="shared" si="58"/>
        <v>0.13811798992515731</v>
      </c>
      <c r="AK122" s="31">
        <f t="shared" si="53"/>
        <v>0.36664951003193086</v>
      </c>
      <c r="AL122" s="31">
        <f t="shared" si="59"/>
        <v>0.13443186320665496</v>
      </c>
      <c r="AM122" s="31">
        <f t="shared" si="60"/>
        <v>0.13626246265203376</v>
      </c>
      <c r="AN122" s="31">
        <f t="shared" si="61"/>
        <v>-0.49236146620074539</v>
      </c>
      <c r="AO122" s="31">
        <f t="shared" si="62"/>
        <v>0.24241981339934773</v>
      </c>
      <c r="AP122" s="31">
        <f t="shared" si="63"/>
        <v>-0.43881918715497648</v>
      </c>
      <c r="AQ122" s="31">
        <f t="shared" si="64"/>
        <v>0.19256227901535428</v>
      </c>
      <c r="AR122" s="31">
        <f t="shared" si="65"/>
        <v>0.21605765838464353</v>
      </c>
      <c r="AS122" s="32">
        <f t="shared" si="66"/>
        <v>4.9927775581082301E-3</v>
      </c>
      <c r="AT122" s="33">
        <f t="shared" si="67"/>
        <v>1.3434363431794915E-2</v>
      </c>
      <c r="AU122" s="34">
        <f t="shared" si="68"/>
        <v>-0.42722163612475583</v>
      </c>
      <c r="AV122" s="35">
        <f t="shared" si="69"/>
        <v>6.163008832928616E-2</v>
      </c>
      <c r="AW122" s="36">
        <f t="shared" si="70"/>
        <v>2.4927827744749181E-5</v>
      </c>
      <c r="AX122" s="36">
        <f t="shared" si="71"/>
        <v>0.13811798992515731</v>
      </c>
      <c r="AY122" s="37">
        <f t="shared" si="72"/>
        <v>0.18251832637311327</v>
      </c>
      <c r="AZ122" s="37">
        <f t="shared" si="73"/>
        <v>0.24241981339934773</v>
      </c>
      <c r="BA122" s="38">
        <f t="shared" si="74"/>
        <v>1.9579519835718549E-5</v>
      </c>
      <c r="BB122" s="39">
        <f t="shared" si="75"/>
        <v>-2.0840079810963701E-3</v>
      </c>
      <c r="BC122" s="21"/>
    </row>
    <row r="123" spans="12:55" x14ac:dyDescent="0.25">
      <c r="L123" s="116">
        <v>2.16</v>
      </c>
      <c r="M123" s="117">
        <f t="shared" si="38"/>
        <v>144.54397707459285</v>
      </c>
      <c r="N123" s="118">
        <f t="shared" si="39"/>
        <v>1.4454397707459286</v>
      </c>
      <c r="O123" s="119">
        <f t="shared" si="40"/>
        <v>0.25878270619543109</v>
      </c>
      <c r="P123" s="119">
        <f t="shared" si="41"/>
        <v>0.25522838198683329</v>
      </c>
      <c r="Q123" s="119">
        <f t="shared" si="42"/>
        <v>0.11756541239086218</v>
      </c>
      <c r="R123" s="118">
        <f t="shared" si="43"/>
        <v>0.3696895802791873</v>
      </c>
      <c r="S123" s="118">
        <f t="shared" si="44"/>
        <v>0.36461197426690473</v>
      </c>
      <c r="T123" s="120">
        <f t="shared" si="45"/>
        <v>2.5782082815968165E-5</v>
      </c>
      <c r="U123" s="121">
        <f t="shared" si="46"/>
        <v>1.0070371063403029E-7</v>
      </c>
      <c r="V123" s="121">
        <f t="shared" si="47"/>
        <v>2.7070071951103813E-7</v>
      </c>
      <c r="W123" s="121">
        <f t="shared" si="54"/>
        <v>2.8898983027129484E-14</v>
      </c>
      <c r="X123" s="121">
        <f t="shared" si="55"/>
        <v>-6.9969545266837834</v>
      </c>
      <c r="Y123" s="121">
        <f t="shared" si="56"/>
        <v>-6.5675105898916355</v>
      </c>
      <c r="Z123" s="122">
        <f t="shared" si="57"/>
        <v>0.1844220948475383</v>
      </c>
      <c r="AA123" s="9">
        <f t="shared" si="48"/>
        <v>0.11704716594529915</v>
      </c>
      <c r="AB123" s="22">
        <f t="shared" si="49"/>
        <v>1.5450296780831581</v>
      </c>
      <c r="AC123" s="10">
        <f t="shared" si="50"/>
        <v>1.9666005641336123E-2</v>
      </c>
      <c r="AD123" s="10"/>
      <c r="AE123" s="17">
        <f t="shared" si="51"/>
        <v>2.7070071951103813E-7</v>
      </c>
      <c r="AF123" s="10"/>
      <c r="AG123" s="10"/>
      <c r="AI123" s="30">
        <f t="shared" si="52"/>
        <v>0.3696895802791873</v>
      </c>
      <c r="AJ123" s="31">
        <f t="shared" si="58"/>
        <v>0.13667038576700166</v>
      </c>
      <c r="AK123" s="31">
        <f t="shared" si="53"/>
        <v>0.36461197426690473</v>
      </c>
      <c r="AL123" s="31">
        <f t="shared" si="59"/>
        <v>0.13294189177881</v>
      </c>
      <c r="AM123" s="31">
        <f t="shared" si="60"/>
        <v>0.13479324773149784</v>
      </c>
      <c r="AN123" s="31">
        <f t="shared" si="61"/>
        <v>-0.5572857507382869</v>
      </c>
      <c r="AO123" s="31">
        <f t="shared" si="62"/>
        <v>0.31056740797593602</v>
      </c>
      <c r="AP123" s="31">
        <f t="shared" si="63"/>
        <v>-0.50152117102512594</v>
      </c>
      <c r="AQ123" s="31">
        <f t="shared" si="64"/>
        <v>0.25152348498641364</v>
      </c>
      <c r="AR123" s="31">
        <f t="shared" si="65"/>
        <v>0.27949060230588207</v>
      </c>
      <c r="AS123" s="32">
        <f t="shared" si="66"/>
        <v>5.0776060122825761E-3</v>
      </c>
      <c r="AT123" s="33">
        <f t="shared" si="67"/>
        <v>1.3734782593677644E-2</v>
      </c>
      <c r="AU123" s="34">
        <f t="shared" si="68"/>
        <v>-0.42944393679214787</v>
      </c>
      <c r="AV123" s="35">
        <f t="shared" si="69"/>
        <v>6.1375836466338082E-2</v>
      </c>
      <c r="AW123" s="36">
        <f t="shared" si="70"/>
        <v>2.5782082815968165E-5</v>
      </c>
      <c r="AX123" s="36">
        <f t="shared" si="71"/>
        <v>0.13667038576700166</v>
      </c>
      <c r="AY123" s="37">
        <f t="shared" si="72"/>
        <v>0.1844220948475383</v>
      </c>
      <c r="AZ123" s="37">
        <f t="shared" si="73"/>
        <v>0.31056740797593602</v>
      </c>
      <c r="BA123" s="38">
        <f t="shared" si="74"/>
        <v>1.9912180440323827E-5</v>
      </c>
      <c r="BB123" s="39">
        <f t="shared" si="75"/>
        <v>-2.0948484721568187E-3</v>
      </c>
      <c r="BC123" s="4"/>
    </row>
    <row r="124" spans="12:55" x14ac:dyDescent="0.25">
      <c r="L124" s="116">
        <v>2.1800000000000002</v>
      </c>
      <c r="M124" s="117">
        <f t="shared" si="38"/>
        <v>151.3561248436209</v>
      </c>
      <c r="N124" s="118">
        <f t="shared" si="39"/>
        <v>1.5135612484362091</v>
      </c>
      <c r="O124" s="119">
        <f t="shared" si="40"/>
        <v>0.25744672537204782</v>
      </c>
      <c r="P124" s="119">
        <f t="shared" si="41"/>
        <v>0.25383579415795049</v>
      </c>
      <c r="Q124" s="119">
        <f t="shared" si="42"/>
        <v>0.11489345074409563</v>
      </c>
      <c r="R124" s="118">
        <f t="shared" si="43"/>
        <v>0.36778103624578262</v>
      </c>
      <c r="S124" s="118">
        <f t="shared" si="44"/>
        <v>0.36262256308278645</v>
      </c>
      <c r="T124" s="120">
        <f t="shared" si="45"/>
        <v>2.66098453733517E-5</v>
      </c>
      <c r="U124" s="121">
        <f t="shared" si="46"/>
        <v>8.6719375613779947E-8</v>
      </c>
      <c r="V124" s="121">
        <f t="shared" si="47"/>
        <v>2.3429111964958906E-7</v>
      </c>
      <c r="W124" s="121">
        <f t="shared" si="54"/>
        <v>2.1777419637770367E-14</v>
      </c>
      <c r="X124" s="121">
        <f t="shared" si="55"/>
        <v>-7.0618838577483327</v>
      </c>
      <c r="Y124" s="121">
        <f t="shared" si="56"/>
        <v>-6.630244172180972</v>
      </c>
      <c r="Z124" s="122">
        <f t="shared" si="57"/>
        <v>0.18631281815669007</v>
      </c>
      <c r="AA124" s="9">
        <f t="shared" si="48"/>
        <v>0.11392103962799681</v>
      </c>
      <c r="AB124" s="22">
        <f t="shared" si="49"/>
        <v>1.5451004891860234</v>
      </c>
      <c r="AC124" s="10">
        <f t="shared" si="50"/>
        <v>1.8320756149602175E-2</v>
      </c>
      <c r="AD124" s="10"/>
      <c r="AE124" s="17">
        <f t="shared" si="51"/>
        <v>2.3429111964958906E-7</v>
      </c>
      <c r="AF124" s="10"/>
      <c r="AG124" s="10"/>
      <c r="AI124" s="30">
        <f t="shared" si="52"/>
        <v>0.36778103624578262</v>
      </c>
      <c r="AJ124" s="31">
        <f t="shared" si="58"/>
        <v>0.13526289062202168</v>
      </c>
      <c r="AK124" s="31">
        <f t="shared" si="53"/>
        <v>0.36262256308278645</v>
      </c>
      <c r="AL124" s="31">
        <f t="shared" si="59"/>
        <v>0.13149512325672943</v>
      </c>
      <c r="AM124" s="31">
        <f t="shared" si="60"/>
        <v>0.13336570201668888</v>
      </c>
      <c r="AN124" s="31">
        <f t="shared" si="61"/>
        <v>-0.62221508180283625</v>
      </c>
      <c r="AO124" s="31">
        <f t="shared" si="62"/>
        <v>0.38715160802291021</v>
      </c>
      <c r="AP124" s="31">
        <f t="shared" si="63"/>
        <v>-0.5642547533144624</v>
      </c>
      <c r="AQ124" s="31">
        <f t="shared" si="64"/>
        <v>0.31838342663796482</v>
      </c>
      <c r="AR124" s="31">
        <f t="shared" si="65"/>
        <v>0.35108781749119738</v>
      </c>
      <c r="AS124" s="32">
        <f t="shared" si="66"/>
        <v>5.1584731629961689E-3</v>
      </c>
      <c r="AT124" s="33">
        <f t="shared" si="67"/>
        <v>1.402593569166203E-2</v>
      </c>
      <c r="AU124" s="34">
        <f t="shared" si="68"/>
        <v>-0.43163968556736076</v>
      </c>
      <c r="AV124" s="35">
        <f t="shared" si="69"/>
        <v>6.1122456027616998E-2</v>
      </c>
      <c r="AW124" s="36">
        <f t="shared" si="70"/>
        <v>2.66098453733517E-5</v>
      </c>
      <c r="AX124" s="36">
        <f t="shared" si="71"/>
        <v>0.13526289062202168</v>
      </c>
      <c r="AY124" s="37">
        <f t="shared" si="72"/>
        <v>0.18631281815669007</v>
      </c>
      <c r="AZ124" s="37">
        <f t="shared" si="73"/>
        <v>0.38715160802291021</v>
      </c>
      <c r="BA124" s="38">
        <f t="shared" si="74"/>
        <v>2.0229306521553604E-5</v>
      </c>
      <c r="BB124" s="39">
        <f t="shared" si="75"/>
        <v>-2.1055594417920039E-3</v>
      </c>
      <c r="BC124" s="21"/>
    </row>
    <row r="125" spans="12:55" x14ac:dyDescent="0.25">
      <c r="L125" s="116">
        <v>2.2000000000000002</v>
      </c>
      <c r="M125" s="117">
        <f t="shared" si="38"/>
        <v>158.48931924611153</v>
      </c>
      <c r="N125" s="118">
        <f t="shared" si="39"/>
        <v>1.5848931924611154</v>
      </c>
      <c r="O125" s="119">
        <f t="shared" si="40"/>
        <v>0.2561409727025073</v>
      </c>
      <c r="P125" s="119">
        <f t="shared" si="41"/>
        <v>0.25247621295398748</v>
      </c>
      <c r="Q125" s="119">
        <f t="shared" si="42"/>
        <v>0.11228194540501456</v>
      </c>
      <c r="R125" s="118">
        <f t="shared" si="43"/>
        <v>0.36591567528929614</v>
      </c>
      <c r="S125" s="118">
        <f t="shared" si="44"/>
        <v>0.36068030421998215</v>
      </c>
      <c r="T125" s="120">
        <f t="shared" si="45"/>
        <v>2.7409110233409885E-5</v>
      </c>
      <c r="U125" s="121">
        <f t="shared" si="46"/>
        <v>7.4676181154148688E-8</v>
      </c>
      <c r="V125" s="121">
        <f t="shared" si="47"/>
        <v>2.0276447864732364E-7</v>
      </c>
      <c r="W125" s="121">
        <f t="shared" si="54"/>
        <v>1.6406611954700089E-14</v>
      </c>
      <c r="X125" s="121">
        <f t="shared" si="55"/>
        <v>-7.1268178994279223</v>
      </c>
      <c r="Y125" s="121">
        <f t="shared" si="56"/>
        <v>-6.6930081246771929</v>
      </c>
      <c r="Z125" s="122">
        <f t="shared" si="57"/>
        <v>0.18819092066927864</v>
      </c>
      <c r="AA125" s="9">
        <f t="shared" si="48"/>
        <v>0.11087840670989668</v>
      </c>
      <c r="AB125" s="22">
        <f t="shared" si="49"/>
        <v>1.5451665104833996</v>
      </c>
      <c r="AC125" s="10">
        <f t="shared" si="50"/>
        <v>1.7066502040499164E-2</v>
      </c>
      <c r="AD125" s="10"/>
      <c r="AE125" s="17">
        <f t="shared" si="51"/>
        <v>2.0276447864732364E-7</v>
      </c>
      <c r="AF125" s="10"/>
      <c r="AG125" s="10"/>
      <c r="AI125" s="30">
        <f t="shared" si="52"/>
        <v>0.36591567528929614</v>
      </c>
      <c r="AJ125" s="31">
        <f t="shared" si="58"/>
        <v>0.1338942814224216</v>
      </c>
      <c r="AK125" s="31">
        <f t="shared" si="53"/>
        <v>0.36068030421998215</v>
      </c>
      <c r="AL125" s="31">
        <f t="shared" si="59"/>
        <v>0.13009028185221888</v>
      </c>
      <c r="AM125" s="31">
        <f t="shared" si="60"/>
        <v>0.13197857708220354</v>
      </c>
      <c r="AN125" s="31">
        <f t="shared" si="61"/>
        <v>-0.68714912348242585</v>
      </c>
      <c r="AO125" s="31">
        <f t="shared" si="62"/>
        <v>0.47217391790266611</v>
      </c>
      <c r="AP125" s="31">
        <f t="shared" si="63"/>
        <v>-0.62701870581068331</v>
      </c>
      <c r="AQ125" s="31">
        <f t="shared" si="64"/>
        <v>0.39315245743650423</v>
      </c>
      <c r="AR125" s="31">
        <f t="shared" si="65"/>
        <v>0.43085535410489606</v>
      </c>
      <c r="AS125" s="32">
        <f t="shared" si="66"/>
        <v>5.2353710693139877E-3</v>
      </c>
      <c r="AT125" s="33">
        <f t="shared" si="67"/>
        <v>1.4307588941563811E-2</v>
      </c>
      <c r="AU125" s="34">
        <f t="shared" si="68"/>
        <v>-0.43380977475072946</v>
      </c>
      <c r="AV125" s="35">
        <f t="shared" si="69"/>
        <v>6.0870051806087518E-2</v>
      </c>
      <c r="AW125" s="36">
        <f t="shared" si="70"/>
        <v>2.7409110233409885E-5</v>
      </c>
      <c r="AX125" s="36">
        <f t="shared" si="71"/>
        <v>0.1338942814224216</v>
      </c>
      <c r="AY125" s="37">
        <f t="shared" si="72"/>
        <v>0.18819092066927864</v>
      </c>
      <c r="AZ125" s="37">
        <f t="shared" si="73"/>
        <v>0.47217391790266611</v>
      </c>
      <c r="BA125" s="38">
        <f t="shared" si="74"/>
        <v>2.0530866938486228E-5</v>
      </c>
      <c r="BB125" s="39">
        <f t="shared" si="75"/>
        <v>-2.1161452426864853E-3</v>
      </c>
      <c r="BC125" s="21"/>
    </row>
    <row r="126" spans="12:55" x14ac:dyDescent="0.25">
      <c r="L126" s="116">
        <v>2.2200000000000002</v>
      </c>
      <c r="M126" s="117">
        <f t="shared" si="38"/>
        <v>165.95869074375622</v>
      </c>
      <c r="N126" s="118">
        <f t="shared" si="39"/>
        <v>1.6595869074375622</v>
      </c>
      <c r="O126" s="119">
        <f t="shared" si="40"/>
        <v>0.2548647761271311</v>
      </c>
      <c r="P126" s="119">
        <f t="shared" si="41"/>
        <v>0.25114896540313209</v>
      </c>
      <c r="Q126" s="119">
        <f t="shared" si="42"/>
        <v>0.10972955225426216</v>
      </c>
      <c r="R126" s="118">
        <f t="shared" si="43"/>
        <v>0.364092537324473</v>
      </c>
      <c r="S126" s="118">
        <f t="shared" si="44"/>
        <v>0.35878423629018874</v>
      </c>
      <c r="T126" s="120">
        <f t="shared" si="45"/>
        <v>2.8178059870583318E-5</v>
      </c>
      <c r="U126" s="121">
        <f t="shared" si="46"/>
        <v>6.4304839986549442E-8</v>
      </c>
      <c r="V126" s="121">
        <f t="shared" si="47"/>
        <v>1.7546832723564093E-7</v>
      </c>
      <c r="W126" s="121">
        <f t="shared" si="54"/>
        <v>1.2357320897378926E-14</v>
      </c>
      <c r="X126" s="121">
        <f t="shared" si="55"/>
        <v>-7.1917563381124054</v>
      </c>
      <c r="Y126" s="121">
        <f t="shared" si="56"/>
        <v>-6.755801264087947</v>
      </c>
      <c r="Z126" s="122">
        <f t="shared" si="57"/>
        <v>0.19005682656767103</v>
      </c>
      <c r="AA126" s="9">
        <f t="shared" si="48"/>
        <v>0.10791703722745784</v>
      </c>
      <c r="AB126" s="22">
        <f t="shared" si="49"/>
        <v>1.5452280608962767</v>
      </c>
      <c r="AC126" s="10">
        <f t="shared" si="50"/>
        <v>1.589718454241611E-2</v>
      </c>
      <c r="AD126" s="10"/>
      <c r="AE126" s="17">
        <f t="shared" si="51"/>
        <v>1.7546832723564093E-7</v>
      </c>
      <c r="AF126" s="10"/>
      <c r="AG126" s="10"/>
      <c r="AI126" s="30">
        <f t="shared" si="52"/>
        <v>0.364092537324473</v>
      </c>
      <c r="AJ126" s="31">
        <f t="shared" si="58"/>
        <v>0.13256337573537277</v>
      </c>
      <c r="AK126" s="31">
        <f t="shared" si="53"/>
        <v>0.35878423629018874</v>
      </c>
      <c r="AL126" s="31">
        <f t="shared" si="59"/>
        <v>0.128726128210334</v>
      </c>
      <c r="AM126" s="31">
        <f t="shared" si="60"/>
        <v>0.13063066294291809</v>
      </c>
      <c r="AN126" s="31">
        <f t="shared" si="61"/>
        <v>-0.75208756216690897</v>
      </c>
      <c r="AO126" s="31">
        <f t="shared" si="62"/>
        <v>0.56563570116616413</v>
      </c>
      <c r="AP126" s="31">
        <f t="shared" si="63"/>
        <v>-0.68981184522143746</v>
      </c>
      <c r="AQ126" s="31">
        <f t="shared" si="64"/>
        <v>0.47584038180780441</v>
      </c>
      <c r="AR126" s="31">
        <f t="shared" si="65"/>
        <v>0.51879890902644799</v>
      </c>
      <c r="AS126" s="32">
        <f t="shared" si="66"/>
        <v>5.3083010342842574E-3</v>
      </c>
      <c r="AT126" s="33">
        <f t="shared" si="67"/>
        <v>1.4579538139650445E-2</v>
      </c>
      <c r="AU126" s="34">
        <f t="shared" si="68"/>
        <v>-0.43595507402445843</v>
      </c>
      <c r="AV126" s="35">
        <f t="shared" si="69"/>
        <v>6.0618721426104659E-2</v>
      </c>
      <c r="AW126" s="36">
        <f t="shared" si="70"/>
        <v>2.8178059870583318E-5</v>
      </c>
      <c r="AX126" s="36">
        <f t="shared" si="71"/>
        <v>0.13256337573537277</v>
      </c>
      <c r="AY126" s="37">
        <f t="shared" si="72"/>
        <v>0.19005682656767103</v>
      </c>
      <c r="AZ126" s="37">
        <f t="shared" si="73"/>
        <v>0.56563570116616413</v>
      </c>
      <c r="BA126" s="38">
        <f t="shared" si="74"/>
        <v>2.0816866801114736E-5</v>
      </c>
      <c r="BB126" s="39">
        <f t="shared" si="75"/>
        <v>-2.1266101171924802E-3</v>
      </c>
      <c r="BC126" s="21"/>
    </row>
    <row r="127" spans="12:55" x14ac:dyDescent="0.25">
      <c r="L127" s="116">
        <v>2.2400000000000002</v>
      </c>
      <c r="M127" s="117">
        <f t="shared" si="38"/>
        <v>173.78008287493768</v>
      </c>
      <c r="N127" s="118">
        <f t="shared" si="39"/>
        <v>1.7378008287493767</v>
      </c>
      <c r="O127" s="119">
        <f t="shared" si="40"/>
        <v>0.25361747748070446</v>
      </c>
      <c r="P127" s="119">
        <f t="shared" si="41"/>
        <v>0.24985338642424598</v>
      </c>
      <c r="Q127" s="119">
        <f t="shared" si="42"/>
        <v>0.1072349549614089</v>
      </c>
      <c r="R127" s="118">
        <f t="shared" si="43"/>
        <v>0.3623106821152921</v>
      </c>
      <c r="S127" s="118">
        <f t="shared" si="44"/>
        <v>0.35693340917749428</v>
      </c>
      <c r="T127" s="120">
        <f t="shared" si="45"/>
        <v>2.8915064247572882E-5</v>
      </c>
      <c r="U127" s="121">
        <f t="shared" si="46"/>
        <v>5.5373390870015579E-8</v>
      </c>
      <c r="V127" s="121">
        <f t="shared" si="47"/>
        <v>1.5183697727625401E-7</v>
      </c>
      <c r="W127" s="121">
        <f t="shared" si="54"/>
        <v>9.3052235023538256E-15</v>
      </c>
      <c r="X127" s="121">
        <f t="shared" si="55"/>
        <v>-7.2566988810203732</v>
      </c>
      <c r="Y127" s="121">
        <f t="shared" si="56"/>
        <v>-6.818622450631417</v>
      </c>
      <c r="Z127" s="122">
        <f t="shared" si="57"/>
        <v>0.19191095886232995</v>
      </c>
      <c r="AA127" s="9">
        <f t="shared" si="48"/>
        <v>0.10503476077558967</v>
      </c>
      <c r="AB127" s="22">
        <f t="shared" si="49"/>
        <v>1.5452854385866446</v>
      </c>
      <c r="AC127" s="10">
        <f t="shared" si="50"/>
        <v>1.4807139257413211E-2</v>
      </c>
      <c r="AD127" s="10"/>
      <c r="AE127" s="17">
        <f t="shared" si="51"/>
        <v>1.5183697727625401E-7</v>
      </c>
      <c r="AF127" s="10"/>
      <c r="AG127" s="10"/>
      <c r="AI127" s="30">
        <f t="shared" si="52"/>
        <v>0.3623106821152921</v>
      </c>
      <c r="AJ127" s="31">
        <f t="shared" si="58"/>
        <v>0.13126903037484824</v>
      </c>
      <c r="AK127" s="31">
        <f t="shared" si="53"/>
        <v>0.35693340917749428</v>
      </c>
      <c r="AL127" s="31">
        <f t="shared" si="59"/>
        <v>0.12740145858706856</v>
      </c>
      <c r="AM127" s="31">
        <f t="shared" si="60"/>
        <v>0.12932078694883462</v>
      </c>
      <c r="AN127" s="31">
        <f t="shared" si="61"/>
        <v>-0.81703010507487672</v>
      </c>
      <c r="AO127" s="31">
        <f t="shared" si="62"/>
        <v>0.66753819259866409</v>
      </c>
      <c r="AP127" s="31">
        <f t="shared" si="63"/>
        <v>-0.75263303176490748</v>
      </c>
      <c r="AQ127" s="31">
        <f t="shared" si="64"/>
        <v>0.56645648050363628</v>
      </c>
      <c r="AR127" s="31">
        <f t="shared" si="65"/>
        <v>0.61492384502570541</v>
      </c>
      <c r="AS127" s="32">
        <f t="shared" si="66"/>
        <v>5.3772729377978279E-3</v>
      </c>
      <c r="AT127" s="33">
        <f t="shared" si="67"/>
        <v>1.4841607502167732E-2</v>
      </c>
      <c r="AU127" s="34">
        <f t="shared" si="68"/>
        <v>-0.43807643038895616</v>
      </c>
      <c r="AV127" s="35">
        <f t="shared" si="69"/>
        <v>6.0368555671329954E-2</v>
      </c>
      <c r="AW127" s="36">
        <f t="shared" si="70"/>
        <v>2.8915064247572882E-5</v>
      </c>
      <c r="AX127" s="36">
        <f t="shared" si="71"/>
        <v>0.13126903037484824</v>
      </c>
      <c r="AY127" s="37">
        <f t="shared" si="72"/>
        <v>0.19191095886232995</v>
      </c>
      <c r="AZ127" s="37">
        <f t="shared" si="73"/>
        <v>0.66753819259866409</v>
      </c>
      <c r="BA127" s="38">
        <f t="shared" si="74"/>
        <v>2.1087344854109129E-5</v>
      </c>
      <c r="BB127" s="39">
        <f t="shared" si="75"/>
        <v>-2.1369581970192984E-3</v>
      </c>
      <c r="BC127" s="4"/>
    </row>
    <row r="128" spans="12:55" x14ac:dyDescent="0.25">
      <c r="L128" s="116">
        <v>2.2599999999999998</v>
      </c>
      <c r="M128" s="117">
        <f t="shared" si="38"/>
        <v>181.9700858609983</v>
      </c>
      <c r="N128" s="118">
        <f t="shared" si="39"/>
        <v>1.819700858609983</v>
      </c>
      <c r="O128" s="119">
        <f t="shared" si="40"/>
        <v>0.25239843229882236</v>
      </c>
      <c r="P128" s="119">
        <f t="shared" si="41"/>
        <v>0.2485888190799454</v>
      </c>
      <c r="Q128" s="119">
        <f t="shared" si="42"/>
        <v>0.10479686459764473</v>
      </c>
      <c r="R128" s="118">
        <f t="shared" si="43"/>
        <v>0.36056918899831769</v>
      </c>
      <c r="S128" s="118">
        <f t="shared" si="44"/>
        <v>0.35512688439992202</v>
      </c>
      <c r="T128" s="120">
        <f t="shared" si="45"/>
        <v>2.9618679341718713E-5</v>
      </c>
      <c r="U128" s="121">
        <f t="shared" si="46"/>
        <v>4.7682030936856245E-8</v>
      </c>
      <c r="V128" s="121">
        <f t="shared" si="47"/>
        <v>1.3138004713503419E-7</v>
      </c>
      <c r="W128" s="121">
        <f t="shared" si="54"/>
        <v>7.005357915510458E-15</v>
      </c>
      <c r="X128" s="121">
        <f t="shared" si="55"/>
        <v>-7.321645254822239</v>
      </c>
      <c r="Y128" s="121">
        <f t="shared" si="56"/>
        <v>-6.8814705866570138</v>
      </c>
      <c r="Z128" s="122">
        <f t="shared" si="57"/>
        <v>0.19375373849436614</v>
      </c>
      <c r="AA128" s="9">
        <f t="shared" si="48"/>
        <v>0.10222946491694783</v>
      </c>
      <c r="AB128" s="22">
        <f t="shared" si="49"/>
        <v>1.5453389222640403</v>
      </c>
      <c r="AC128" s="10">
        <f t="shared" si="50"/>
        <v>1.3791071339793617E-2</v>
      </c>
      <c r="AD128" s="10"/>
      <c r="AE128" s="17">
        <f t="shared" si="51"/>
        <v>1.3138004713503419E-7</v>
      </c>
      <c r="AF128" s="10"/>
      <c r="AG128" s="10"/>
      <c r="AI128" s="30">
        <f t="shared" si="52"/>
        <v>0.36056918899831769</v>
      </c>
      <c r="AJ128" s="31">
        <f t="shared" si="58"/>
        <v>0.13001014005490455</v>
      </c>
      <c r="AK128" s="31">
        <f t="shared" si="53"/>
        <v>0.35512688439992202</v>
      </c>
      <c r="AL128" s="31">
        <f t="shared" si="59"/>
        <v>0.12611510402359558</v>
      </c>
      <c r="AM128" s="31">
        <f t="shared" si="60"/>
        <v>0.12804781269957921</v>
      </c>
      <c r="AN128" s="31">
        <f t="shared" si="61"/>
        <v>-0.88197647887674258</v>
      </c>
      <c r="AO128" s="31">
        <f t="shared" si="62"/>
        <v>0.77788250929181713</v>
      </c>
      <c r="AP128" s="31">
        <f t="shared" si="63"/>
        <v>-0.81548116779050428</v>
      </c>
      <c r="AQ128" s="31">
        <f t="shared" si="64"/>
        <v>0.6650095350209646</v>
      </c>
      <c r="AR128" s="31">
        <f t="shared" si="65"/>
        <v>0.71923520895816306</v>
      </c>
      <c r="AS128" s="32">
        <f t="shared" si="66"/>
        <v>5.4423045983956753E-3</v>
      </c>
      <c r="AT128" s="33">
        <f t="shared" si="67"/>
        <v>1.5093648499237319E-2</v>
      </c>
      <c r="AU128" s="34">
        <f t="shared" si="68"/>
        <v>-0.44017466816522521</v>
      </c>
      <c r="AV128" s="35">
        <f t="shared" si="69"/>
        <v>6.0119638803220347E-2</v>
      </c>
      <c r="AW128" s="36">
        <f t="shared" si="70"/>
        <v>2.9618679341718713E-5</v>
      </c>
      <c r="AX128" s="36">
        <f t="shared" si="71"/>
        <v>0.13001014005490455</v>
      </c>
      <c r="AY128" s="37">
        <f t="shared" si="72"/>
        <v>0.19375373849436614</v>
      </c>
      <c r="AZ128" s="37">
        <f t="shared" si="73"/>
        <v>0.77788250929181713</v>
      </c>
      <c r="BA128" s="38">
        <f t="shared" si="74"/>
        <v>2.1342370974100688E-5</v>
      </c>
      <c r="BB128" s="39">
        <f t="shared" si="75"/>
        <v>-2.1471935032450012E-3</v>
      </c>
      <c r="BC128" s="21"/>
    </row>
    <row r="129" spans="1:55" x14ac:dyDescent="0.25">
      <c r="L129" s="116">
        <v>2.2799999999999998</v>
      </c>
      <c r="M129" s="117">
        <f t="shared" si="38"/>
        <v>190.54607179632481</v>
      </c>
      <c r="N129" s="118">
        <f t="shared" si="39"/>
        <v>1.9054607179632481</v>
      </c>
      <c r="O129" s="119">
        <f t="shared" si="40"/>
        <v>0.25120700961798298</v>
      </c>
      <c r="P129" s="119">
        <f t="shared" si="41"/>
        <v>0.24735461480341664</v>
      </c>
      <c r="Q129" s="119">
        <f t="shared" si="42"/>
        <v>0.10241401923596592</v>
      </c>
      <c r="R129" s="118">
        <f t="shared" si="43"/>
        <v>0.35886715659711854</v>
      </c>
      <c r="S129" s="118">
        <f t="shared" si="44"/>
        <v>0.35336373543345234</v>
      </c>
      <c r="T129" s="120">
        <f t="shared" si="45"/>
        <v>3.0287644504689032E-5</v>
      </c>
      <c r="U129" s="121">
        <f t="shared" si="46"/>
        <v>4.1058662280035454E-8</v>
      </c>
      <c r="V129" s="121">
        <f t="shared" si="47"/>
        <v>1.1367249297591369E-7</v>
      </c>
      <c r="W129" s="121">
        <f t="shared" si="54"/>
        <v>5.2727684083296677E-15</v>
      </c>
      <c r="X129" s="121">
        <f t="shared" si="55"/>
        <v>-7.3865952043532239</v>
      </c>
      <c r="Y129" s="121">
        <f t="shared" si="56"/>
        <v>-6.9443446152951269</v>
      </c>
      <c r="Z129" s="122">
        <f t="shared" si="57"/>
        <v>0.19558558352223379</v>
      </c>
      <c r="AA129" s="9">
        <f t="shared" si="48"/>
        <v>9.9499093633716826E-2</v>
      </c>
      <c r="AB129" s="22">
        <f t="shared" si="49"/>
        <v>1.545388772414076</v>
      </c>
      <c r="AC129" s="10">
        <f t="shared" si="50"/>
        <v>1.2844032156886372E-2</v>
      </c>
      <c r="AD129" s="10"/>
      <c r="AE129" s="17">
        <f t="shared" si="51"/>
        <v>1.1367249297591369E-7</v>
      </c>
      <c r="AF129" s="10"/>
      <c r="AG129" s="10"/>
      <c r="AI129" s="30">
        <f t="shared" si="52"/>
        <v>0.35886715659711854</v>
      </c>
      <c r="AJ129" s="31">
        <f t="shared" si="58"/>
        <v>0.12878563608410079</v>
      </c>
      <c r="AK129" s="31">
        <f t="shared" si="53"/>
        <v>0.35336373543345234</v>
      </c>
      <c r="AL129" s="31">
        <f t="shared" si="59"/>
        <v>0.1248659295194829</v>
      </c>
      <c r="AM129" s="31">
        <f t="shared" si="60"/>
        <v>0.12681063897953951</v>
      </c>
      <c r="AN129" s="31">
        <f t="shared" si="61"/>
        <v>-0.94692642840772745</v>
      </c>
      <c r="AO129" s="31">
        <f t="shared" si="62"/>
        <v>0.89666966081701494</v>
      </c>
      <c r="AP129" s="31">
        <f t="shared" si="63"/>
        <v>-0.87835519642861737</v>
      </c>
      <c r="AQ129" s="31">
        <f t="shared" si="64"/>
        <v>0.77150785109315501</v>
      </c>
      <c r="AR129" s="31">
        <f t="shared" si="65"/>
        <v>0.83173774902751851</v>
      </c>
      <c r="AS129" s="32">
        <f t="shared" si="66"/>
        <v>5.5034211636662E-3</v>
      </c>
      <c r="AT129" s="33">
        <f t="shared" si="67"/>
        <v>1.5335538687494337E-2</v>
      </c>
      <c r="AU129" s="34">
        <f t="shared" si="68"/>
        <v>-0.442250589058097</v>
      </c>
      <c r="AV129" s="35">
        <f t="shared" si="69"/>
        <v>5.9872048870020733E-2</v>
      </c>
      <c r="AW129" s="36">
        <f t="shared" si="70"/>
        <v>3.0287644504689032E-5</v>
      </c>
      <c r="AX129" s="36">
        <f t="shared" si="71"/>
        <v>0.12878563608410079</v>
      </c>
      <c r="AY129" s="37">
        <f t="shared" si="72"/>
        <v>0.19558558352223379</v>
      </c>
      <c r="AZ129" s="37">
        <f t="shared" si="73"/>
        <v>0.89666966081701494</v>
      </c>
      <c r="BA129" s="38">
        <f t="shared" si="74"/>
        <v>2.1582043779083136E-5</v>
      </c>
      <c r="BB129" s="39">
        <f t="shared" si="75"/>
        <v>-2.1573199466248636E-3</v>
      </c>
      <c r="BC129" s="21"/>
    </row>
    <row r="130" spans="1:55" x14ac:dyDescent="0.25">
      <c r="L130" s="116">
        <v>2.2999999999999998</v>
      </c>
      <c r="M130" s="117">
        <f t="shared" si="38"/>
        <v>199.52623149688802</v>
      </c>
      <c r="N130" s="118">
        <f t="shared" si="39"/>
        <v>1.9952623149688802</v>
      </c>
      <c r="O130" s="119">
        <f t="shared" si="40"/>
        <v>0.2500425917704901</v>
      </c>
      <c r="P130" s="119">
        <f t="shared" si="41"/>
        <v>0.24615013360034399</v>
      </c>
      <c r="Q130" s="119">
        <f t="shared" si="42"/>
        <v>0.10008518354098017</v>
      </c>
      <c r="R130" s="118">
        <f t="shared" si="43"/>
        <v>0.35720370252927158</v>
      </c>
      <c r="S130" s="118">
        <f t="shared" si="44"/>
        <v>0.35164304800049145</v>
      </c>
      <c r="T130" s="120">
        <f t="shared" si="45"/>
        <v>3.0920878788442957E-5</v>
      </c>
      <c r="U130" s="121">
        <f t="shared" si="46"/>
        <v>3.5355054299806576E-8</v>
      </c>
      <c r="V130" s="121">
        <f t="shared" si="47"/>
        <v>9.8345950223348946E-8</v>
      </c>
      <c r="W130" s="121">
        <f t="shared" si="54"/>
        <v>3.9678529692505461E-15</v>
      </c>
      <c r="X130" s="121">
        <f t="shared" si="55"/>
        <v>-7.4515484914114172</v>
      </c>
      <c r="Y130" s="121">
        <f t="shared" si="56"/>
        <v>-7.0072435191393021</v>
      </c>
      <c r="Z130" s="122">
        <f t="shared" si="57"/>
        <v>0.19740690838572494</v>
      </c>
      <c r="AA130" s="9">
        <f t="shared" si="48"/>
        <v>9.6841645820743547E-2</v>
      </c>
      <c r="AB130" s="22">
        <f t="shared" si="49"/>
        <v>1.5454352324532055</v>
      </c>
      <c r="AC130" s="10">
        <f t="shared" si="50"/>
        <v>1.1961397351103267E-2</v>
      </c>
      <c r="AD130" s="10"/>
      <c r="AE130" s="17">
        <f t="shared" si="51"/>
        <v>9.8345950223348946E-8</v>
      </c>
      <c r="AF130" s="10"/>
      <c r="AG130" s="10"/>
      <c r="AI130" s="30">
        <f t="shared" si="52"/>
        <v>0.35720370252927158</v>
      </c>
      <c r="AJ130" s="31">
        <f t="shared" si="58"/>
        <v>0.12759448510062035</v>
      </c>
      <c r="AK130" s="31">
        <f t="shared" si="53"/>
        <v>0.35164304800049145</v>
      </c>
      <c r="AL130" s="31">
        <f t="shared" si="59"/>
        <v>0.12365283320707594</v>
      </c>
      <c r="AM130" s="31">
        <f t="shared" si="60"/>
        <v>0.12560819871445392</v>
      </c>
      <c r="AN130" s="31">
        <f t="shared" si="61"/>
        <v>-1.0118797154659207</v>
      </c>
      <c r="AO130" s="31">
        <f t="shared" si="62"/>
        <v>1.0239005585713927</v>
      </c>
      <c r="AP130" s="31">
        <f t="shared" si="63"/>
        <v>-0.94125410027279255</v>
      </c>
      <c r="AQ130" s="31">
        <f t="shared" si="64"/>
        <v>0.88595928128034418</v>
      </c>
      <c r="AR130" s="31">
        <f t="shared" si="65"/>
        <v>0.95243593116516456</v>
      </c>
      <c r="AS130" s="32">
        <f t="shared" si="66"/>
        <v>5.560654528780129E-3</v>
      </c>
      <c r="AT130" s="33">
        <f t="shared" si="67"/>
        <v>1.5567180545460481E-2</v>
      </c>
      <c r="AU130" s="34">
        <f t="shared" si="68"/>
        <v>-0.44430497227211507</v>
      </c>
      <c r="AV130" s="35">
        <f t="shared" si="69"/>
        <v>5.9625858005784529E-2</v>
      </c>
      <c r="AW130" s="36">
        <f t="shared" si="70"/>
        <v>3.0920878788442957E-5</v>
      </c>
      <c r="AX130" s="36">
        <f t="shared" si="71"/>
        <v>0.12759448510062035</v>
      </c>
      <c r="AY130" s="37">
        <f t="shared" si="72"/>
        <v>0.19740690838572494</v>
      </c>
      <c r="AZ130" s="37">
        <f t="shared" si="73"/>
        <v>1.0239005585713927</v>
      </c>
      <c r="BA130" s="38">
        <f t="shared" si="74"/>
        <v>2.1806488348157368E-5</v>
      </c>
      <c r="BB130" s="39">
        <f t="shared" si="75"/>
        <v>-2.1673413281566587E-3</v>
      </c>
      <c r="BC130" s="21"/>
    </row>
    <row r="131" spans="1:55" x14ac:dyDescent="0.25">
      <c r="L131" s="116">
        <v>2.3199999999999998</v>
      </c>
      <c r="M131" s="117">
        <f t="shared" si="38"/>
        <v>208.92961308540396</v>
      </c>
      <c r="N131" s="118">
        <f t="shared" si="39"/>
        <v>2.0892961308540396</v>
      </c>
      <c r="O131" s="119">
        <f t="shared" si="40"/>
        <v>0.24890457417512313</v>
      </c>
      <c r="P131" s="119">
        <f t="shared" si="41"/>
        <v>0.24497474422727811</v>
      </c>
      <c r="Q131" s="119">
        <f t="shared" si="42"/>
        <v>9.7809148350246219E-2</v>
      </c>
      <c r="R131" s="118">
        <f t="shared" si="43"/>
        <v>0.35557796310731876</v>
      </c>
      <c r="S131" s="118">
        <f t="shared" si="44"/>
        <v>0.34996392032468304</v>
      </c>
      <c r="T131" s="120">
        <f t="shared" si="45"/>
        <v>3.1517476365264214E-5</v>
      </c>
      <c r="U131" s="121">
        <f t="shared" si="46"/>
        <v>3.0443536860226043E-8</v>
      </c>
      <c r="V131" s="121">
        <f t="shared" si="47"/>
        <v>8.5081214576361109E-8</v>
      </c>
      <c r="W131" s="121">
        <f t="shared" si="54"/>
        <v>2.9852758262122424E-15</v>
      </c>
      <c r="X131" s="121">
        <f t="shared" si="55"/>
        <v>-7.5165048936344068</v>
      </c>
      <c r="Y131" s="121">
        <f t="shared" si="56"/>
        <v>-7.0701663189568213</v>
      </c>
      <c r="Z131" s="122">
        <f t="shared" si="57"/>
        <v>0.19921812324521851</v>
      </c>
      <c r="AA131" s="9">
        <f t="shared" si="48"/>
        <v>9.4255173818913157E-2</v>
      </c>
      <c r="AB131" s="22">
        <f t="shared" si="49"/>
        <v>1.5454785298137923</v>
      </c>
      <c r="AC131" s="10">
        <f t="shared" si="50"/>
        <v>1.1138846226124542E-2</v>
      </c>
      <c r="AD131" s="10"/>
      <c r="AE131" s="17">
        <f t="shared" si="51"/>
        <v>8.5081214576361109E-8</v>
      </c>
      <c r="AF131" s="10"/>
      <c r="AG131" s="10"/>
      <c r="AI131" s="30">
        <f t="shared" si="52"/>
        <v>0.35557796310731876</v>
      </c>
      <c r="AJ131" s="31">
        <f t="shared" si="58"/>
        <v>0.12643568784754974</v>
      </c>
      <c r="AK131" s="31">
        <f t="shared" si="53"/>
        <v>0.34996392032468304</v>
      </c>
      <c r="AL131" s="31">
        <f t="shared" si="59"/>
        <v>0.1224747455290211</v>
      </c>
      <c r="AM131" s="31">
        <f t="shared" si="60"/>
        <v>0.12443945795010279</v>
      </c>
      <c r="AN131" s="31">
        <f t="shared" si="61"/>
        <v>-1.0768361176889103</v>
      </c>
      <c r="AO131" s="31">
        <f t="shared" si="62"/>
        <v>1.1595760243593247</v>
      </c>
      <c r="AP131" s="31">
        <f t="shared" si="63"/>
        <v>-1.0041769000903118</v>
      </c>
      <c r="AQ131" s="31">
        <f t="shared" si="64"/>
        <v>1.0083712466749881</v>
      </c>
      <c r="AR131" s="31">
        <f t="shared" si="65"/>
        <v>1.081333954566136</v>
      </c>
      <c r="AS131" s="32">
        <f t="shared" si="66"/>
        <v>5.6140427826357198E-3</v>
      </c>
      <c r="AT131" s="33">
        <f t="shared" si="67"/>
        <v>1.5788500315305865E-2</v>
      </c>
      <c r="AU131" s="34">
        <f t="shared" si="68"/>
        <v>-0.44633857467758542</v>
      </c>
      <c r="AV131" s="35">
        <f t="shared" si="69"/>
        <v>5.9381132719754037E-2</v>
      </c>
      <c r="AW131" s="36">
        <f t="shared" si="70"/>
        <v>3.1517476365264214E-5</v>
      </c>
      <c r="AX131" s="36">
        <f t="shared" si="71"/>
        <v>0.12643568784754974</v>
      </c>
      <c r="AY131" s="37">
        <f t="shared" si="72"/>
        <v>0.19921812324521851</v>
      </c>
      <c r="AZ131" s="37">
        <f t="shared" si="73"/>
        <v>1.1595760243593247</v>
      </c>
      <c r="BA131" s="38">
        <f t="shared" si="74"/>
        <v>2.2015854049551842E-5</v>
      </c>
      <c r="BB131" s="39">
        <f t="shared" si="75"/>
        <v>-2.1772613398906605E-3</v>
      </c>
      <c r="BC131" s="21"/>
    </row>
    <row r="132" spans="1:55" x14ac:dyDescent="0.25">
      <c r="L132" s="116">
        <v>2.34</v>
      </c>
      <c r="M132" s="117">
        <f t="shared" si="38"/>
        <v>218.77616239495524</v>
      </c>
      <c r="N132" s="118">
        <f t="shared" si="39"/>
        <v>2.1877616239495525</v>
      </c>
      <c r="O132" s="119">
        <f t="shared" si="40"/>
        <v>0.24779236512444064</v>
      </c>
      <c r="P132" s="119">
        <f t="shared" si="41"/>
        <v>0.24382782434772704</v>
      </c>
      <c r="Q132" s="119">
        <f t="shared" si="42"/>
        <v>9.5584730248881256E-2</v>
      </c>
      <c r="R132" s="118">
        <f t="shared" si="43"/>
        <v>0.35398909303491521</v>
      </c>
      <c r="S132" s="118">
        <f t="shared" si="44"/>
        <v>0.3483254633538958</v>
      </c>
      <c r="T132" s="120">
        <f t="shared" si="45"/>
        <v>3.2076701163724035E-5</v>
      </c>
      <c r="U132" s="121">
        <f t="shared" si="46"/>
        <v>2.6214150988315823E-8</v>
      </c>
      <c r="V132" s="121">
        <f t="shared" si="47"/>
        <v>7.3601713912270952E-8</v>
      </c>
      <c r="W132" s="121">
        <f t="shared" si="54"/>
        <v>2.2455811198718072E-15</v>
      </c>
      <c r="X132" s="121">
        <f t="shared" si="55"/>
        <v>-7.581464203449416</v>
      </c>
      <c r="Y132" s="121">
        <f t="shared" si="56"/>
        <v>-7.1331120724291424</v>
      </c>
      <c r="Z132" s="122">
        <f t="shared" si="57"/>
        <v>0.20101963339042059</v>
      </c>
      <c r="AA132" s="9">
        <f t="shared" si="48"/>
        <v>9.1737781987701231E-2</v>
      </c>
      <c r="AB132" s="22">
        <f t="shared" si="49"/>
        <v>1.5455188769633559</v>
      </c>
      <c r="AC132" s="10">
        <f t="shared" si="50"/>
        <v>1.0372342383548561E-2</v>
      </c>
      <c r="AD132" s="10"/>
      <c r="AE132" s="17">
        <f t="shared" si="51"/>
        <v>7.3601713912270952E-8</v>
      </c>
      <c r="AF132" s="10"/>
      <c r="AG132" s="10"/>
      <c r="AI132" s="30">
        <f t="shared" si="52"/>
        <v>0.35398909303491521</v>
      </c>
      <c r="AJ132" s="31">
        <f t="shared" si="58"/>
        <v>0.12530827798768185</v>
      </c>
      <c r="AK132" s="31">
        <f t="shared" si="53"/>
        <v>0.3483254633538958</v>
      </c>
      <c r="AL132" s="31">
        <f t="shared" si="59"/>
        <v>0.1213306284207062</v>
      </c>
      <c r="AM132" s="31">
        <f t="shared" si="60"/>
        <v>0.12330341485361217</v>
      </c>
      <c r="AN132" s="31">
        <f t="shared" si="61"/>
        <v>-1.1417954275039195</v>
      </c>
      <c r="AO132" s="31">
        <f t="shared" si="62"/>
        <v>1.3036967982688583</v>
      </c>
      <c r="AP132" s="31">
        <f t="shared" si="63"/>
        <v>-1.0671226535626328</v>
      </c>
      <c r="AQ132" s="31">
        <f t="shared" si="64"/>
        <v>1.1387507577465548</v>
      </c>
      <c r="AR132" s="31">
        <f t="shared" si="65"/>
        <v>1.2184357664236634</v>
      </c>
      <c r="AS132" s="32">
        <f t="shared" si="66"/>
        <v>5.6636296810194109E-3</v>
      </c>
      <c r="AT132" s="33">
        <f t="shared" si="67"/>
        <v>1.5999446854315331E-2</v>
      </c>
      <c r="AU132" s="34">
        <f t="shared" si="68"/>
        <v>-0.4483521310202736</v>
      </c>
      <c r="AV132" s="35">
        <f t="shared" si="69"/>
        <v>5.9137934175865693E-2</v>
      </c>
      <c r="AW132" s="36">
        <f t="shared" si="70"/>
        <v>3.2076701163724035E-5</v>
      </c>
      <c r="AX132" s="36">
        <f t="shared" si="71"/>
        <v>0.12530827798768185</v>
      </c>
      <c r="AY132" s="37">
        <f t="shared" si="72"/>
        <v>0.20101963339042059</v>
      </c>
      <c r="AZ132" s="37">
        <f t="shared" si="73"/>
        <v>1.3036967982688583</v>
      </c>
      <c r="BA132" s="38">
        <f t="shared" si="74"/>
        <v>2.2210312474585926E-5</v>
      </c>
      <c r="BB132" s="39">
        <f t="shared" si="75"/>
        <v>-2.1870835659525542E-3</v>
      </c>
      <c r="BC132" s="21"/>
    </row>
    <row r="133" spans="1:55" x14ac:dyDescent="0.25">
      <c r="L133" s="116">
        <v>2.36</v>
      </c>
      <c r="M133" s="117">
        <f t="shared" si="38"/>
        <v>229.08676527677744</v>
      </c>
      <c r="N133" s="118">
        <f t="shared" si="39"/>
        <v>2.2908676527677745</v>
      </c>
      <c r="O133" s="119">
        <f t="shared" si="40"/>
        <v>0.24670538556949761</v>
      </c>
      <c r="P133" s="119">
        <f t="shared" si="41"/>
        <v>0.24270876066720259</v>
      </c>
      <c r="Q133" s="119">
        <f t="shared" si="42"/>
        <v>9.3410771138995222E-2</v>
      </c>
      <c r="R133" s="118">
        <f t="shared" si="43"/>
        <v>0.35243626509928233</v>
      </c>
      <c r="S133" s="118">
        <f t="shared" si="44"/>
        <v>0.34672680095314656</v>
      </c>
      <c r="T133" s="120">
        <f t="shared" si="45"/>
        <v>3.259798083600983E-5</v>
      </c>
      <c r="U133" s="121">
        <f t="shared" si="46"/>
        <v>2.2572193931702388E-8</v>
      </c>
      <c r="V133" s="121">
        <f t="shared" si="47"/>
        <v>6.3667841593205592E-8</v>
      </c>
      <c r="W133" s="121">
        <f t="shared" si="54"/>
        <v>1.688852256718414E-15</v>
      </c>
      <c r="X133" s="121">
        <f t="shared" si="55"/>
        <v>-7.6464262270930119</v>
      </c>
      <c r="Y133" s="121">
        <f t="shared" si="56"/>
        <v>-7.196079872926318</v>
      </c>
      <c r="Z133" s="122">
        <f t="shared" si="57"/>
        <v>0.20281183871123329</v>
      </c>
      <c r="AA133" s="9">
        <f t="shared" si="48"/>
        <v>8.9287625315845234E-2</v>
      </c>
      <c r="AB133" s="22">
        <f t="shared" si="49"/>
        <v>1.5455564723616906</v>
      </c>
      <c r="AC133" s="10">
        <f t="shared" si="50"/>
        <v>9.6581155398080456E-3</v>
      </c>
      <c r="AD133" s="10"/>
      <c r="AE133" s="17">
        <f t="shared" si="51"/>
        <v>6.3667841593205592E-8</v>
      </c>
      <c r="AF133" s="10"/>
      <c r="AG133" s="10"/>
      <c r="AI133" s="30">
        <f t="shared" si="52"/>
        <v>0.35243626509928233</v>
      </c>
      <c r="AJ133" s="31">
        <f t="shared" si="58"/>
        <v>0.12421132095713161</v>
      </c>
      <c r="AK133" s="31">
        <f t="shared" si="53"/>
        <v>0.34672680095314656</v>
      </c>
      <c r="AL133" s="31">
        <f t="shared" si="59"/>
        <v>0.12021947449920292</v>
      </c>
      <c r="AM133" s="31">
        <f t="shared" si="60"/>
        <v>0.12219909873774926</v>
      </c>
      <c r="AN133" s="31">
        <f t="shared" si="61"/>
        <v>-1.2067574511475154</v>
      </c>
      <c r="AO133" s="31">
        <f t="shared" si="62"/>
        <v>1.4562635459000481</v>
      </c>
      <c r="AP133" s="31">
        <f t="shared" si="63"/>
        <v>-1.1300904540598085</v>
      </c>
      <c r="AQ133" s="31">
        <f t="shared" si="64"/>
        <v>1.2771044343571041</v>
      </c>
      <c r="AR133" s="31">
        <f t="shared" si="65"/>
        <v>1.3637450759073528</v>
      </c>
      <c r="AS133" s="32">
        <f t="shared" si="66"/>
        <v>5.7094641461357676E-3</v>
      </c>
      <c r="AT133" s="33">
        <f t="shared" si="67"/>
        <v>1.6199990499069086E-2</v>
      </c>
      <c r="AU133" s="34">
        <f t="shared" si="68"/>
        <v>-0.45034635416669389</v>
      </c>
      <c r="AV133" s="35">
        <f t="shared" si="69"/>
        <v>5.889631846195223E-2</v>
      </c>
      <c r="AW133" s="36">
        <f t="shared" si="70"/>
        <v>3.259798083600983E-5</v>
      </c>
      <c r="AX133" s="36">
        <f t="shared" si="71"/>
        <v>0.12421132095713161</v>
      </c>
      <c r="AY133" s="37">
        <f t="shared" si="72"/>
        <v>0.20281183871123329</v>
      </c>
      <c r="AZ133" s="37">
        <f t="shared" si="73"/>
        <v>1.4562635459000481</v>
      </c>
      <c r="BA133" s="38">
        <f t="shared" si="74"/>
        <v>2.2390055475042224E-5</v>
      </c>
      <c r="BB133" s="39">
        <f t="shared" si="75"/>
        <v>-2.1968114837399703E-3</v>
      </c>
      <c r="BC133" s="21"/>
    </row>
    <row r="134" spans="1:55" x14ac:dyDescent="0.25">
      <c r="L134" s="116">
        <v>2.38</v>
      </c>
      <c r="M134" s="117">
        <f t="shared" si="38"/>
        <v>239.88329190194912</v>
      </c>
      <c r="N134" s="118">
        <f t="shared" si="39"/>
        <v>2.3988329190194912</v>
      </c>
      <c r="O134" s="119">
        <f t="shared" si="40"/>
        <v>0.24564306890267906</v>
      </c>
      <c r="P134" s="119">
        <f t="shared" si="41"/>
        <v>0.24161694904841008</v>
      </c>
      <c r="Q134" s="119">
        <f t="shared" si="42"/>
        <v>9.1286137805358075E-2</v>
      </c>
      <c r="R134" s="118">
        <f t="shared" si="43"/>
        <v>0.35091866986097009</v>
      </c>
      <c r="S134" s="118">
        <f t="shared" si="44"/>
        <v>0.34516707006915726</v>
      </c>
      <c r="T134" s="120">
        <f t="shared" si="45"/>
        <v>3.308090016518143E-5</v>
      </c>
      <c r="U134" s="121">
        <f t="shared" si="46"/>
        <v>1.9436104092000553E-8</v>
      </c>
      <c r="V134" s="121">
        <f t="shared" si="47"/>
        <v>5.507203842895699E-8</v>
      </c>
      <c r="W134" s="121">
        <f t="shared" si="54"/>
        <v>1.2699198160678709E-15</v>
      </c>
      <c r="X134" s="121">
        <f t="shared" si="55"/>
        <v>-7.7113907836952427</v>
      </c>
      <c r="Y134" s="121">
        <f t="shared" si="56"/>
        <v>-7.2590688483041941</v>
      </c>
      <c r="Z134" s="122">
        <f t="shared" si="57"/>
        <v>0.20459513323590395</v>
      </c>
      <c r="AA134" s="9">
        <f t="shared" si="48"/>
        <v>8.6902908069126761E-2</v>
      </c>
      <c r="AB134" s="22">
        <f t="shared" si="49"/>
        <v>1.5455915013593657</v>
      </c>
      <c r="AC134" s="10">
        <f t="shared" si="50"/>
        <v>8.9926444567199441E-3</v>
      </c>
      <c r="AD134" s="10"/>
      <c r="AE134" s="17">
        <f t="shared" si="51"/>
        <v>5.507203842895699E-8</v>
      </c>
      <c r="AF134" s="10"/>
      <c r="AG134" s="10"/>
      <c r="AI134" s="30">
        <f t="shared" si="52"/>
        <v>0.35091866986097009</v>
      </c>
      <c r="AJ134" s="31">
        <f t="shared" si="58"/>
        <v>0.12314391285699251</v>
      </c>
      <c r="AK134" s="31">
        <f t="shared" si="53"/>
        <v>0.34516707006915726</v>
      </c>
      <c r="AL134" s="31">
        <f t="shared" si="59"/>
        <v>0.11914030626012652</v>
      </c>
      <c r="AM134" s="31">
        <f t="shared" si="60"/>
        <v>0.12112556910847692</v>
      </c>
      <c r="AN134" s="31">
        <f t="shared" si="61"/>
        <v>-1.2717220077497462</v>
      </c>
      <c r="AO134" s="31">
        <f t="shared" si="62"/>
        <v>1.6172768649950455</v>
      </c>
      <c r="AP134" s="31">
        <f t="shared" si="63"/>
        <v>-1.1930794294376845</v>
      </c>
      <c r="AQ134" s="31">
        <f t="shared" si="64"/>
        <v>1.4234385249473509</v>
      </c>
      <c r="AR134" s="31">
        <f t="shared" si="65"/>
        <v>1.5172653674094139</v>
      </c>
      <c r="AS134" s="32">
        <f t="shared" si="66"/>
        <v>5.7515997918128337E-3</v>
      </c>
      <c r="AT134" s="33">
        <f t="shared" si="67"/>
        <v>1.6390121945040859E-2</v>
      </c>
      <c r="AU134" s="34">
        <f t="shared" si="68"/>
        <v>-0.45232193539104859</v>
      </c>
      <c r="AV134" s="35">
        <f t="shared" si="69"/>
        <v>5.8656336850082341E-2</v>
      </c>
      <c r="AW134" s="36">
        <f t="shared" si="70"/>
        <v>3.308090016518143E-5</v>
      </c>
      <c r="AX134" s="36">
        <f t="shared" si="71"/>
        <v>0.12314391285699251</v>
      </c>
      <c r="AY134" s="37">
        <f t="shared" si="72"/>
        <v>0.20459513323590395</v>
      </c>
      <c r="AZ134" s="37">
        <f t="shared" si="73"/>
        <v>1.6172768649950455</v>
      </c>
      <c r="BA134" s="38">
        <f t="shared" si="74"/>
        <v>2.2555293301226798E-5</v>
      </c>
      <c r="BB134" s="39">
        <f t="shared" si="75"/>
        <v>-2.2064484653221881E-3</v>
      </c>
      <c r="BC134" s="21"/>
    </row>
    <row r="135" spans="1:55" x14ac:dyDescent="0.25">
      <c r="L135" s="116">
        <v>2.4</v>
      </c>
      <c r="M135" s="117">
        <f t="shared" si="38"/>
        <v>251.18864315095806</v>
      </c>
      <c r="N135" s="118">
        <f t="shared" si="39"/>
        <v>2.5118864315095806</v>
      </c>
      <c r="O135" s="119">
        <f t="shared" si="40"/>
        <v>0.24460486073928042</v>
      </c>
      <c r="P135" s="119">
        <f t="shared" si="41"/>
        <v>0.24055179460772097</v>
      </c>
      <c r="Q135" s="119">
        <f t="shared" si="42"/>
        <v>8.9209721478560849E-2</v>
      </c>
      <c r="R135" s="118">
        <f t="shared" si="43"/>
        <v>0.34943551534182921</v>
      </c>
      <c r="S135" s="118">
        <f t="shared" si="44"/>
        <v>0.34364542086817285</v>
      </c>
      <c r="T135" s="120">
        <f t="shared" si="45"/>
        <v>3.3525194013865915E-5</v>
      </c>
      <c r="U135" s="121">
        <f t="shared" si="46"/>
        <v>1.6735638858896854E-8</v>
      </c>
      <c r="V135" s="121">
        <f t="shared" si="47"/>
        <v>4.7634525149552131E-8</v>
      </c>
      <c r="W135" s="121">
        <f t="shared" si="54"/>
        <v>9.547411740028449E-16</v>
      </c>
      <c r="X135" s="121">
        <f t="shared" si="55"/>
        <v>-7.7763577044237504</v>
      </c>
      <c r="Y135" s="121">
        <f t="shared" si="56"/>
        <v>-7.3220781597411753</v>
      </c>
      <c r="Z135" s="122">
        <f t="shared" si="57"/>
        <v>0.20636990471700778</v>
      </c>
      <c r="AA135" s="9">
        <f t="shared" si="48"/>
        <v>8.4581882474265763E-2</v>
      </c>
      <c r="AB135" s="22">
        <f t="shared" si="49"/>
        <v>1.5456241370409591</v>
      </c>
      <c r="AC135" s="10">
        <f t="shared" si="50"/>
        <v>8.3726409219719838E-3</v>
      </c>
      <c r="AD135" s="10"/>
      <c r="AE135" s="17">
        <f t="shared" si="51"/>
        <v>4.7634525149552131E-8</v>
      </c>
      <c r="AF135" s="10"/>
      <c r="AG135" s="10"/>
      <c r="AI135" s="30">
        <f t="shared" si="52"/>
        <v>0.34943551534182921</v>
      </c>
      <c r="AJ135" s="31">
        <f t="shared" si="58"/>
        <v>0.12210517938220976</v>
      </c>
      <c r="AK135" s="31">
        <f t="shared" si="53"/>
        <v>0.34364542086817285</v>
      </c>
      <c r="AL135" s="31">
        <f t="shared" si="59"/>
        <v>0.11809217528366364</v>
      </c>
      <c r="AM135" s="31">
        <f t="shared" si="60"/>
        <v>0.12008191473592977</v>
      </c>
      <c r="AN135" s="31">
        <f t="shared" si="61"/>
        <v>-1.3366889284782539</v>
      </c>
      <c r="AO135" s="31">
        <f t="shared" si="62"/>
        <v>1.7867372915163426</v>
      </c>
      <c r="AP135" s="31">
        <f t="shared" si="63"/>
        <v>-1.2560887408746657</v>
      </c>
      <c r="AQ135" s="31">
        <f t="shared" si="64"/>
        <v>1.5777589249521031</v>
      </c>
      <c r="AR135" s="31">
        <f t="shared" si="65"/>
        <v>1.6789999131133562</v>
      </c>
      <c r="AS135" s="32">
        <f t="shared" si="66"/>
        <v>5.7900944736563598E-3</v>
      </c>
      <c r="AT135" s="33">
        <f t="shared" si="67"/>
        <v>1.6569851144043846E-2</v>
      </c>
      <c r="AU135" s="34">
        <f t="shared" si="68"/>
        <v>-0.45427954468257514</v>
      </c>
      <c r="AV135" s="35">
        <f t="shared" si="69"/>
        <v>5.8418036045866088E-2</v>
      </c>
      <c r="AW135" s="36">
        <f t="shared" si="70"/>
        <v>3.3525194013865915E-5</v>
      </c>
      <c r="AX135" s="36">
        <f t="shared" si="71"/>
        <v>0.12210517938220976</v>
      </c>
      <c r="AY135" s="37">
        <f t="shared" si="72"/>
        <v>0.20636990471700778</v>
      </c>
      <c r="AZ135" s="37">
        <f t="shared" si="73"/>
        <v>1.7867372915163426</v>
      </c>
      <c r="BA135" s="38">
        <f t="shared" si="74"/>
        <v>2.2706252837868076E-5</v>
      </c>
      <c r="BB135" s="39">
        <f t="shared" si="75"/>
        <v>-2.2159977789393908E-3</v>
      </c>
      <c r="BC135" s="21"/>
    </row>
    <row r="136" spans="1:55" x14ac:dyDescent="0.25">
      <c r="L136" s="116">
        <v>2.42</v>
      </c>
      <c r="M136" s="117">
        <f t="shared" si="38"/>
        <v>263.02679918953817</v>
      </c>
      <c r="N136" s="118">
        <f t="shared" si="39"/>
        <v>2.6302679918953817</v>
      </c>
      <c r="O136" s="119">
        <f t="shared" si="40"/>
        <v>0.24359021869840261</v>
      </c>
      <c r="P136" s="119">
        <f t="shared" si="41"/>
        <v>0.2395127117940255</v>
      </c>
      <c r="Q136" s="119">
        <f t="shared" si="42"/>
        <v>8.7180437396805185E-2</v>
      </c>
      <c r="R136" s="118">
        <f t="shared" si="43"/>
        <v>0.34798602671200374</v>
      </c>
      <c r="S136" s="118">
        <f t="shared" si="44"/>
        <v>0.34216101684860789</v>
      </c>
      <c r="T136" s="120">
        <f t="shared" si="45"/>
        <v>3.3930739908658901E-5</v>
      </c>
      <c r="U136" s="121">
        <f t="shared" si="46"/>
        <v>1.4410304846778457E-8</v>
      </c>
      <c r="V136" s="121">
        <f t="shared" si="47"/>
        <v>4.1199599984973592E-8</v>
      </c>
      <c r="W136" s="121">
        <f t="shared" si="54"/>
        <v>7.1766633400132542E-16</v>
      </c>
      <c r="X136" s="121">
        <f t="shared" si="55"/>
        <v>-7.8413268316861267</v>
      </c>
      <c r="Y136" s="121">
        <f t="shared" si="56"/>
        <v>-7.385107000597011</v>
      </c>
      <c r="Z136" s="122">
        <f t="shared" si="57"/>
        <v>0.20813653427898124</v>
      </c>
      <c r="AA136" s="9">
        <f t="shared" si="48"/>
        <v>8.2322847437968097E-2</v>
      </c>
      <c r="AB136" s="22">
        <f t="shared" si="49"/>
        <v>1.5456545410161888</v>
      </c>
      <c r="AC136" s="10">
        <f t="shared" si="50"/>
        <v>7.7950347194218903E-3</v>
      </c>
      <c r="AD136" s="10"/>
      <c r="AE136" s="17">
        <f t="shared" si="51"/>
        <v>4.1199599984973592E-8</v>
      </c>
      <c r="AF136" s="10"/>
      <c r="AG136" s="10"/>
      <c r="AI136" s="30">
        <f t="shared" si="52"/>
        <v>0.34798602671200374</v>
      </c>
      <c r="AJ136" s="31">
        <f t="shared" si="58"/>
        <v>0.12109427478680738</v>
      </c>
      <c r="AK136" s="31">
        <f t="shared" si="53"/>
        <v>0.34216101684860789</v>
      </c>
      <c r="AL136" s="31">
        <f t="shared" si="59"/>
        <v>0.11707416145087333</v>
      </c>
      <c r="AM136" s="31">
        <f t="shared" si="60"/>
        <v>0.11906725274888602</v>
      </c>
      <c r="AN136" s="31">
        <f t="shared" si="61"/>
        <v>-1.4016580557406302</v>
      </c>
      <c r="AO136" s="31">
        <f t="shared" si="62"/>
        <v>1.9646453052226036</v>
      </c>
      <c r="AP136" s="31">
        <f t="shared" si="63"/>
        <v>-1.3191175817305014</v>
      </c>
      <c r="AQ136" s="31">
        <f t="shared" si="64"/>
        <v>1.740071194430526</v>
      </c>
      <c r="AR136" s="31">
        <f t="shared" si="65"/>
        <v>1.8489517849016563</v>
      </c>
      <c r="AS136" s="32">
        <f t="shared" si="66"/>
        <v>5.8250098633958469E-3</v>
      </c>
      <c r="AT136" s="33">
        <f t="shared" si="67"/>
        <v>1.6739206221681641E-2</v>
      </c>
      <c r="AU136" s="34">
        <f t="shared" si="68"/>
        <v>-0.45621983108911568</v>
      </c>
      <c r="AV136" s="35">
        <f t="shared" si="69"/>
        <v>5.8181458429403886E-2</v>
      </c>
      <c r="AW136" s="36">
        <f t="shared" si="70"/>
        <v>3.3930739908658901E-5</v>
      </c>
      <c r="AX136" s="36">
        <f t="shared" si="71"/>
        <v>0.12109427478680738</v>
      </c>
      <c r="AY136" s="37">
        <f t="shared" si="72"/>
        <v>0.20813653427898124</v>
      </c>
      <c r="AZ136" s="37">
        <f t="shared" si="73"/>
        <v>1.9646453052226036</v>
      </c>
      <c r="BA136" s="38">
        <f t="shared" si="74"/>
        <v>2.2843175934885673E-5</v>
      </c>
      <c r="BB136" s="39">
        <f t="shared" si="75"/>
        <v>-2.2254625906786129E-3</v>
      </c>
      <c r="BC136" s="21"/>
    </row>
    <row r="137" spans="1:55" x14ac:dyDescent="0.25">
      <c r="L137" s="116">
        <v>2.44</v>
      </c>
      <c r="M137" s="117">
        <f t="shared" si="38"/>
        <v>275.42287033381683</v>
      </c>
      <c r="N137" s="118">
        <f t="shared" si="39"/>
        <v>2.7542287033381685</v>
      </c>
      <c r="O137" s="119">
        <f t="shared" si="40"/>
        <v>0.24259861218366735</v>
      </c>
      <c r="P137" s="119">
        <f t="shared" si="41"/>
        <v>0.23849912445101473</v>
      </c>
      <c r="Q137" s="119">
        <f t="shared" si="42"/>
        <v>8.5197224367334692E-2</v>
      </c>
      <c r="R137" s="118">
        <f t="shared" si="43"/>
        <v>0.34656944597666767</v>
      </c>
      <c r="S137" s="118">
        <f t="shared" si="44"/>
        <v>0.34071303493002109</v>
      </c>
      <c r="T137" s="120">
        <f t="shared" si="45"/>
        <v>3.4297550347284103E-5</v>
      </c>
      <c r="U137" s="121">
        <f t="shared" si="46"/>
        <v>1.2408005623043761E-8</v>
      </c>
      <c r="V137" s="121">
        <f t="shared" si="47"/>
        <v>3.5632427051072015E-8</v>
      </c>
      <c r="W137" s="121">
        <f t="shared" si="54"/>
        <v>5.3937375066665801E-16</v>
      </c>
      <c r="X137" s="121">
        <f t="shared" si="55"/>
        <v>-7.9062980183814018</v>
      </c>
      <c r="Y137" s="121">
        <f t="shared" si="56"/>
        <v>-7.4481545953029462</v>
      </c>
      <c r="Z137" s="122">
        <f t="shared" si="57"/>
        <v>0.20989539611004474</v>
      </c>
      <c r="AA137" s="9">
        <f t="shared" si="48"/>
        <v>8.0124147300184814E-2</v>
      </c>
      <c r="AB137" s="22">
        <f t="shared" si="49"/>
        <v>1.5456828641619644</v>
      </c>
      <c r="AC137" s="10">
        <f t="shared" si="50"/>
        <v>7.256959531814538E-3</v>
      </c>
      <c r="AD137" s="10"/>
      <c r="AE137" s="17">
        <f t="shared" si="51"/>
        <v>3.5632427051072015E-8</v>
      </c>
      <c r="AF137" s="10"/>
      <c r="AG137" s="10"/>
      <c r="AI137" s="30">
        <f t="shared" si="52"/>
        <v>0.34656944597666767</v>
      </c>
      <c r="AJ137" s="31">
        <f t="shared" si="58"/>
        <v>0.12011038088457437</v>
      </c>
      <c r="AK137" s="31">
        <f t="shared" si="53"/>
        <v>0.34071303493002109</v>
      </c>
      <c r="AL137" s="31">
        <f t="shared" si="59"/>
        <v>0.11608537217122576</v>
      </c>
      <c r="AM137" s="31">
        <f t="shared" si="60"/>
        <v>0.11808072775272643</v>
      </c>
      <c r="AN137" s="31">
        <f t="shared" si="61"/>
        <v>-1.4666292424359053</v>
      </c>
      <c r="AO137" s="31">
        <f t="shared" si="62"/>
        <v>2.1510013347681176</v>
      </c>
      <c r="AP137" s="31">
        <f t="shared" si="63"/>
        <v>-1.3821651764364367</v>
      </c>
      <c r="AQ137" s="31">
        <f t="shared" si="64"/>
        <v>1.9103805749535661</v>
      </c>
      <c r="AR137" s="31">
        <f t="shared" si="65"/>
        <v>2.0271238656382606</v>
      </c>
      <c r="AS137" s="32">
        <f t="shared" si="66"/>
        <v>5.8564110466465813E-3</v>
      </c>
      <c r="AT137" s="33">
        <f t="shared" si="67"/>
        <v>1.6898232416717014E-2</v>
      </c>
      <c r="AU137" s="34">
        <f t="shared" si="68"/>
        <v>-0.45814342307845557</v>
      </c>
      <c r="AV137" s="35">
        <f t="shared" si="69"/>
        <v>5.7946642286100913E-2</v>
      </c>
      <c r="AW137" s="36">
        <f t="shared" si="70"/>
        <v>3.4297550347284103E-5</v>
      </c>
      <c r="AX137" s="36">
        <f t="shared" si="71"/>
        <v>0.12011038088457437</v>
      </c>
      <c r="AY137" s="37">
        <f t="shared" si="72"/>
        <v>0.20989539611004474</v>
      </c>
      <c r="AZ137" s="37">
        <f t="shared" si="73"/>
        <v>2.1510013347681176</v>
      </c>
      <c r="BA137" s="38">
        <f t="shared" si="74"/>
        <v>2.2966317829986593E-5</v>
      </c>
      <c r="BB137" s="39">
        <f t="shared" si="75"/>
        <v>-2.2348459662363688E-3</v>
      </c>
      <c r="BC137" s="21"/>
    </row>
    <row r="138" spans="1:55" s="3" customFormat="1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116">
        <v>2.46</v>
      </c>
      <c r="M138" s="117">
        <f t="shared" si="38"/>
        <v>288.40315031266073</v>
      </c>
      <c r="N138" s="118">
        <f t="shared" si="39"/>
        <v>2.8840315031266073</v>
      </c>
      <c r="O138" s="119">
        <f t="shared" si="40"/>
        <v>0.24162952216420733</v>
      </c>
      <c r="P138" s="119">
        <f t="shared" si="41"/>
        <v>0.23751046586389973</v>
      </c>
      <c r="Q138" s="119">
        <f t="shared" si="42"/>
        <v>8.3259044328414633E-2</v>
      </c>
      <c r="R138" s="118">
        <f t="shared" si="43"/>
        <v>0.34518503166315334</v>
      </c>
      <c r="S138" s="118">
        <f t="shared" si="44"/>
        <v>0.33930066551985677</v>
      </c>
      <c r="T138" s="120">
        <f t="shared" si="45"/>
        <v>3.4625764908374963E-5</v>
      </c>
      <c r="U138" s="121">
        <f t="shared" si="46"/>
        <v>1.0683876835383816E-8</v>
      </c>
      <c r="V138" s="121">
        <f t="shared" si="47"/>
        <v>3.0816250922278467E-8</v>
      </c>
      <c r="W138" s="121">
        <f t="shared" si="54"/>
        <v>4.0531248637466731E-16</v>
      </c>
      <c r="X138" s="121">
        <f t="shared" si="55"/>
        <v>-7.9712711272045293</v>
      </c>
      <c r="Y138" s="121">
        <f t="shared" si="56"/>
        <v>-7.5112201982848799</v>
      </c>
      <c r="Z138" s="122">
        <f t="shared" si="57"/>
        <v>0.21164685719983239</v>
      </c>
      <c r="AA138" s="9">
        <f t="shared" si="48"/>
        <v>7.7984170620667356E-2</v>
      </c>
      <c r="AB138" s="22">
        <f t="shared" si="49"/>
        <v>1.5457092473182183</v>
      </c>
      <c r="AC138" s="10">
        <f t="shared" si="50"/>
        <v>6.7557397215763267E-3</v>
      </c>
      <c r="AD138" s="17"/>
      <c r="AE138" s="17">
        <f t="shared" si="51"/>
        <v>3.0816250922278467E-8</v>
      </c>
      <c r="AF138" s="17"/>
      <c r="AG138" s="17"/>
      <c r="AI138" s="30">
        <f t="shared" si="52"/>
        <v>0.34518503166315334</v>
      </c>
      <c r="AJ138" s="31">
        <f t="shared" si="58"/>
        <v>0.11915270608429218</v>
      </c>
      <c r="AK138" s="31">
        <f t="shared" si="53"/>
        <v>0.33930066551985677</v>
      </c>
      <c r="AL138" s="31">
        <f t="shared" si="59"/>
        <v>0.11512494162221772</v>
      </c>
      <c r="AM138" s="31">
        <f t="shared" si="60"/>
        <v>0.11712151097080076</v>
      </c>
      <c r="AN138" s="31">
        <f t="shared" si="61"/>
        <v>-1.5316023512590329</v>
      </c>
      <c r="AO138" s="31">
        <f t="shared" si="62"/>
        <v>2.3458057623821977</v>
      </c>
      <c r="AP138" s="31">
        <f t="shared" si="63"/>
        <v>-1.4452307794183703</v>
      </c>
      <c r="AQ138" s="31">
        <f t="shared" si="64"/>
        <v>2.0886920057782303</v>
      </c>
      <c r="AR138" s="31">
        <f t="shared" si="65"/>
        <v>2.2135188598691005</v>
      </c>
      <c r="AS138" s="32">
        <f t="shared" si="66"/>
        <v>5.884366143296571E-3</v>
      </c>
      <c r="AT138" s="33">
        <f t="shared" si="67"/>
        <v>1.7046991044034589E-2</v>
      </c>
      <c r="AU138" s="34">
        <f t="shared" si="68"/>
        <v>-0.46005092891964949</v>
      </c>
      <c r="AV138" s="35">
        <f t="shared" si="69"/>
        <v>5.7713622028182879E-2</v>
      </c>
      <c r="AW138" s="36">
        <f t="shared" si="70"/>
        <v>3.4625764908374963E-5</v>
      </c>
      <c r="AX138" s="36">
        <f t="shared" si="71"/>
        <v>0.11915270608429218</v>
      </c>
      <c r="AY138" s="37">
        <f t="shared" si="72"/>
        <v>0.21164685719983239</v>
      </c>
      <c r="AZ138" s="37">
        <f t="shared" si="73"/>
        <v>2.3458057623821977</v>
      </c>
      <c r="BA138" s="38">
        <f t="shared" si="74"/>
        <v>2.3075945659986555E-5</v>
      </c>
      <c r="BB138" s="39">
        <f t="shared" si="75"/>
        <v>-2.2441508727787779E-3</v>
      </c>
      <c r="BC138" s="21"/>
    </row>
    <row r="139" spans="1:55" x14ac:dyDescent="0.25">
      <c r="L139" s="116">
        <v>2.48</v>
      </c>
      <c r="M139" s="117">
        <f t="shared" ref="M139:M202" si="76">10^L139</f>
        <v>301.99517204020168</v>
      </c>
      <c r="N139" s="118">
        <f t="shared" ref="N139:N202" si="77">M139/100</f>
        <v>3.019951720402017</v>
      </c>
      <c r="O139" s="119">
        <f t="shared" ref="O139:O202" si="78">$C$8+(($C$7-$C$8)/((1+(α*N139)^n_VGM)^(1-1/n_VGM)))</f>
        <v>0.24068244095633484</v>
      </c>
      <c r="P139" s="119">
        <f t="shared" ref="P139:P202" si="79">thetar+(thetas-thetar)*(1-EXP(-((k/N139)^p)))</f>
        <v>0.23654617879153333</v>
      </c>
      <c r="Q139" s="119">
        <f t="shared" ref="Q139:Q202" si="80">(R139-$C$8/$C$7)/(1-$C$8/$C$7)</f>
        <v>8.1364881912669676E-2</v>
      </c>
      <c r="R139" s="118">
        <f t="shared" ref="R139:R202" si="81">O139/$C$7</f>
        <v>0.3438320585090498</v>
      </c>
      <c r="S139" s="118">
        <f t="shared" ref="S139:S202" si="82">P139/thetas</f>
        <v>0.33792311255933338</v>
      </c>
      <c r="T139" s="120">
        <f t="shared" ref="T139:T202" si="83">(S139-R139)^2</f>
        <v>3.4915642236670028E-5</v>
      </c>
      <c r="U139" s="121">
        <f t="shared" ref="U139:U202" si="84">(Q139^P_GRT)*(1-(1-Q139^(1/(1-1/n_VGM)))^(1-1/n_VGM))^2</f>
        <v>9.199282801387211E-9</v>
      </c>
      <c r="V139" s="121">
        <f t="shared" ref="V139:V202" si="85">AE139</f>
        <v>2.664998120586988E-8</v>
      </c>
      <c r="W139" s="121">
        <f t="shared" si="54"/>
        <v>3.0452687480421395E-16</v>
      </c>
      <c r="X139" s="121">
        <f t="shared" si="55"/>
        <v>-8.036246029995894</v>
      </c>
      <c r="Y139" s="121">
        <f t="shared" si="56"/>
        <v>-7.5743030929109505</v>
      </c>
      <c r="Z139" s="122">
        <f t="shared" si="57"/>
        <v>0.21339127712266406</v>
      </c>
      <c r="AA139" s="9">
        <f t="shared" ref="AA139:AA202" si="86">-LN(λ_GRT*(1-S139))</f>
        <v>7.5901348997936491E-2</v>
      </c>
      <c r="AB139" s="22">
        <f t="shared" ref="AB139:AB202" si="87">IF(S139&lt;thetaRL,_xlfn.GAMMA(a),IF(S139=1,0,EXP(GAMMALN(a))*(1-_xlfn.GAMMA.DIST(AA139,a,1,TRUE))))</f>
        <v>1.5457338219402241</v>
      </c>
      <c r="AC139" s="10">
        <f t="shared" ref="AC139:AC202" si="88">(1/(λ_GRT*k^β_GRT))*($AF$13-AB139)</f>
        <v>6.2888779382525919E-3</v>
      </c>
      <c r="AD139" s="10"/>
      <c r="AE139" s="17">
        <f t="shared" ref="AE139:AE202" si="89">IF(S139&lt;thetaRL,0,(S139^P_GRT)*((AC139/$AD$11)^2))</f>
        <v>2.664998120586988E-8</v>
      </c>
      <c r="AF139" s="10"/>
      <c r="AG139" s="10"/>
      <c r="AI139" s="30">
        <f t="shared" ref="AI139:AI202" si="90">R139-$R$216</f>
        <v>0.3438320585090498</v>
      </c>
      <c r="AJ139" s="31">
        <f t="shared" si="58"/>
        <v>0.11822048445857064</v>
      </c>
      <c r="AK139" s="31">
        <f t="shared" ref="AK139:AK202" si="91">S139-$S$216</f>
        <v>0.33792311255933338</v>
      </c>
      <c r="AL139" s="31">
        <f t="shared" si="59"/>
        <v>0.1141920300017879</v>
      </c>
      <c r="AM139" s="31">
        <f t="shared" si="60"/>
        <v>0.11618879940906093</v>
      </c>
      <c r="AN139" s="31">
        <f t="shared" si="61"/>
        <v>-1.5965772540503975</v>
      </c>
      <c r="AO139" s="31">
        <f t="shared" si="62"/>
        <v>2.5490589281511076</v>
      </c>
      <c r="AP139" s="31">
        <f t="shared" si="63"/>
        <v>-1.5083136740444409</v>
      </c>
      <c r="AQ139" s="31">
        <f t="shared" si="64"/>
        <v>2.27501013930944</v>
      </c>
      <c r="AR139" s="31">
        <f t="shared" si="65"/>
        <v>2.4081393039525398</v>
      </c>
      <c r="AS139" s="32">
        <f t="shared" si="66"/>
        <v>5.9089459497164154E-3</v>
      </c>
      <c r="AT139" s="33">
        <f t="shared" si="67"/>
        <v>1.7185558482647682E-2</v>
      </c>
      <c r="AU139" s="34">
        <f t="shared" si="68"/>
        <v>-0.46194293708494349</v>
      </c>
      <c r="AV139" s="35">
        <f t="shared" si="69"/>
        <v>5.7482428407580687E-2</v>
      </c>
      <c r="AW139" s="36">
        <f t="shared" si="70"/>
        <v>3.4915642236670028E-5</v>
      </c>
      <c r="AX139" s="36">
        <f t="shared" si="71"/>
        <v>0.11822048445857064</v>
      </c>
      <c r="AY139" s="37">
        <f t="shared" si="72"/>
        <v>0.21339127712266406</v>
      </c>
      <c r="AZ139" s="37">
        <f t="shared" si="73"/>
        <v>2.5490589281511076</v>
      </c>
      <c r="BA139" s="38">
        <f t="shared" si="74"/>
        <v>2.3172337057711434E-5</v>
      </c>
      <c r="BB139" s="39">
        <f t="shared" si="75"/>
        <v>-2.2533801809021632E-3</v>
      </c>
      <c r="BC139" s="21"/>
    </row>
    <row r="140" spans="1:55" x14ac:dyDescent="0.25">
      <c r="L140" s="116">
        <v>2.5</v>
      </c>
      <c r="M140" s="117">
        <f t="shared" si="76"/>
        <v>316.22776601683825</v>
      </c>
      <c r="N140" s="118">
        <f t="shared" si="77"/>
        <v>3.1622776601683826</v>
      </c>
      <c r="O140" s="119">
        <f t="shared" si="78"/>
        <v>0.2397568720062489</v>
      </c>
      <c r="P140" s="119">
        <f t="shared" si="79"/>
        <v>0.2356057154848557</v>
      </c>
      <c r="Q140" s="119">
        <f t="shared" si="80"/>
        <v>7.951374401249782E-2</v>
      </c>
      <c r="R140" s="118">
        <f t="shared" si="81"/>
        <v>0.34250981715178419</v>
      </c>
      <c r="S140" s="118">
        <f t="shared" si="82"/>
        <v>0.33657959354979389</v>
      </c>
      <c r="T140" s="120">
        <f t="shared" si="83"/>
        <v>3.5167551969602848E-5</v>
      </c>
      <c r="U140" s="121">
        <f t="shared" si="84"/>
        <v>7.9209522068655461E-9</v>
      </c>
      <c r="V140" s="121">
        <f t="shared" si="85"/>
        <v>2.3046098276207083E-8</v>
      </c>
      <c r="W140" s="121">
        <f t="shared" ref="W140:W203" si="92">(U140-V140)^2</f>
        <v>2.2877004361891775E-16</v>
      </c>
      <c r="X140" s="121">
        <f t="shared" ref="X140:X203" si="93">LOG(U140)</f>
        <v>-8.1012226071314828</v>
      </c>
      <c r="Y140" s="121">
        <f t="shared" ref="Y140:Y203" si="94">LOG(V140)</f>
        <v>-7.6374025904715115</v>
      </c>
      <c r="Z140" s="122">
        <f t="shared" ref="Z140:Z203" si="95">(X140-Y140)^2</f>
        <v>0.21512900785445604</v>
      </c>
      <c r="AA140" s="9">
        <f t="shared" si="86"/>
        <v>7.3874155919788034E-2</v>
      </c>
      <c r="AB140" s="22">
        <f t="shared" si="87"/>
        <v>1.5457567107099746</v>
      </c>
      <c r="AC140" s="10">
        <f t="shared" si="88"/>
        <v>5.8540435037185293E-3</v>
      </c>
      <c r="AD140" s="10"/>
      <c r="AE140" s="17">
        <f t="shared" si="89"/>
        <v>2.3046098276207083E-8</v>
      </c>
      <c r="AF140" s="10"/>
      <c r="AG140" s="10"/>
      <c r="AI140" s="30">
        <f t="shared" si="90"/>
        <v>0.34250981715178419</v>
      </c>
      <c r="AJ140" s="31">
        <f t="shared" ref="AJ140:AJ203" si="96">AI140^2</f>
        <v>0.11731297484534864</v>
      </c>
      <c r="AK140" s="31">
        <f t="shared" si="91"/>
        <v>0.33657959354979389</v>
      </c>
      <c r="AL140" s="31">
        <f t="shared" ref="AL140:AL203" si="97">AK140^2</f>
        <v>0.11328582279414445</v>
      </c>
      <c r="AM140" s="31">
        <f t="shared" ref="AM140:AM203" si="98">AI140*AK140</f>
        <v>0.11528181504376174</v>
      </c>
      <c r="AN140" s="31">
        <f t="shared" ref="AN140:AN203" si="99">X140-$X$216</f>
        <v>-1.6615538311859863</v>
      </c>
      <c r="AO140" s="31">
        <f t="shared" ref="AO140:AO203" si="100">AN140^2</f>
        <v>2.7607611339288289</v>
      </c>
      <c r="AP140" s="31">
        <f t="shared" ref="AP140:AP203" si="101">Y140-$Y$216</f>
        <v>-1.5714131716050019</v>
      </c>
      <c r="AQ140" s="31">
        <f t="shared" ref="AQ140:AQ203" si="102">AP140^2</f>
        <v>2.4693393558936911</v>
      </c>
      <c r="AR140" s="31">
        <f t="shared" ref="AR140:AR203" si="103">AN140*AP140</f>
        <v>2.6109875756564129</v>
      </c>
      <c r="AS140" s="32">
        <f t="shared" ref="AS140:AS203" si="104">R140-S140</f>
        <v>5.9302236019903032E-3</v>
      </c>
      <c r="AT140" s="33">
        <f t="shared" ref="AT140:AT203" si="105">AS140/R140</f>
        <v>1.731402519000589E-2</v>
      </c>
      <c r="AU140" s="34">
        <f t="shared" ref="AU140:AU203" si="106">X140-Y140</f>
        <v>-0.4638200166599713</v>
      </c>
      <c r="AV140" s="35">
        <f t="shared" ref="AV140:AV203" si="107">AU140/X140</f>
        <v>5.7253088719185656E-2</v>
      </c>
      <c r="AW140" s="36">
        <f t="shared" ref="AW140:AW203" si="108">AS140^2</f>
        <v>3.5167551969602848E-5</v>
      </c>
      <c r="AX140" s="36">
        <f t="shared" ref="AX140:AX203" si="109">AJ140</f>
        <v>0.11731297484534864</v>
      </c>
      <c r="AY140" s="37">
        <f t="shared" ref="AY140:AY203" si="110">AU140^2</f>
        <v>0.21512900785445604</v>
      </c>
      <c r="AZ140" s="37">
        <f t="shared" ref="AZ140:AZ203" si="111">AO140</f>
        <v>2.7607611339288289</v>
      </c>
      <c r="BA140" s="38">
        <f t="shared" ref="BA140:BA203" si="112">AS140/255</f>
        <v>2.3255778831334521E-5</v>
      </c>
      <c r="BB140" s="39">
        <f t="shared" ref="BB140:BB203" si="113">AU140/205</f>
        <v>-2.2625366666340066E-3</v>
      </c>
      <c r="BC140" s="21"/>
    </row>
    <row r="141" spans="1:55" x14ac:dyDescent="0.25">
      <c r="L141" s="116">
        <v>2.52</v>
      </c>
      <c r="M141" s="117">
        <f t="shared" si="76"/>
        <v>331.13112148259137</v>
      </c>
      <c r="N141" s="118">
        <f t="shared" si="77"/>
        <v>3.3113112148259138</v>
      </c>
      <c r="O141" s="119">
        <f t="shared" si="78"/>
        <v>0.23885232967409961</v>
      </c>
      <c r="P141" s="119">
        <f t="shared" si="79"/>
        <v>0.23468853769254816</v>
      </c>
      <c r="Q141" s="119">
        <f t="shared" si="80"/>
        <v>7.7704659348199201E-2</v>
      </c>
      <c r="R141" s="118">
        <f t="shared" si="81"/>
        <v>0.34121761382014232</v>
      </c>
      <c r="S141" s="118">
        <f t="shared" si="82"/>
        <v>0.33526933956078309</v>
      </c>
      <c r="T141" s="120">
        <f t="shared" si="83"/>
        <v>3.5381966664555618E-5</v>
      </c>
      <c r="U141" s="121">
        <f t="shared" si="84"/>
        <v>6.8202336486681872E-9</v>
      </c>
      <c r="V141" s="121">
        <f t="shared" si="85"/>
        <v>1.9928837724043155E-8</v>
      </c>
      <c r="W141" s="121">
        <f t="shared" si="92"/>
        <v>1.7183550080493724E-16</v>
      </c>
      <c r="X141" s="121">
        <f t="shared" si="93"/>
        <v>-8.1662007469580153</v>
      </c>
      <c r="Y141" s="121">
        <f t="shared" si="94"/>
        <v>-7.700518029184793</v>
      </c>
      <c r="Z141" s="122">
        <f t="shared" si="95"/>
        <v>0.21686039363265466</v>
      </c>
      <c r="AA141" s="9">
        <f t="shared" si="86"/>
        <v>7.1901105644506039E-2</v>
      </c>
      <c r="AB141" s="22">
        <f t="shared" si="87"/>
        <v>1.5457780281090481</v>
      </c>
      <c r="AC141" s="10">
        <f t="shared" si="88"/>
        <v>5.4490615290234429E-3</v>
      </c>
      <c r="AD141" s="10"/>
      <c r="AE141" s="17">
        <f t="shared" si="89"/>
        <v>1.9928837724043155E-8</v>
      </c>
      <c r="AF141" s="10"/>
      <c r="AG141" s="10"/>
      <c r="AI141" s="30">
        <f t="shared" si="90"/>
        <v>0.34121761382014232</v>
      </c>
      <c r="AJ141" s="31">
        <f t="shared" si="96"/>
        <v>0.11642945998111177</v>
      </c>
      <c r="AK141" s="31">
        <f t="shared" si="91"/>
        <v>0.33526933956078309</v>
      </c>
      <c r="AL141" s="31">
        <f t="shared" si="97"/>
        <v>0.11240553004952367</v>
      </c>
      <c r="AM141" s="31">
        <f t="shared" si="98"/>
        <v>0.11439980403198545</v>
      </c>
      <c r="AN141" s="31">
        <f t="shared" si="99"/>
        <v>-1.7265319710125189</v>
      </c>
      <c r="AO141" s="31">
        <f t="shared" si="100"/>
        <v>2.9809126469283731</v>
      </c>
      <c r="AP141" s="31">
        <f t="shared" si="101"/>
        <v>-1.6345286103182834</v>
      </c>
      <c r="AQ141" s="31">
        <f t="shared" si="102"/>
        <v>2.6716837779490188</v>
      </c>
      <c r="AR141" s="31">
        <f t="shared" si="103"/>
        <v>2.8220659032491793</v>
      </c>
      <c r="AS141" s="32">
        <f t="shared" si="104"/>
        <v>5.9482742593592319E-3</v>
      </c>
      <c r="AT141" s="33">
        <f t="shared" si="105"/>
        <v>1.7432494743646498E-2</v>
      </c>
      <c r="AU141" s="34">
        <f t="shared" si="106"/>
        <v>-0.46568271777322234</v>
      </c>
      <c r="AV141" s="35">
        <f t="shared" si="107"/>
        <v>5.7025626996335281E-2</v>
      </c>
      <c r="AW141" s="36">
        <f t="shared" si="108"/>
        <v>3.5381966664555618E-5</v>
      </c>
      <c r="AX141" s="36">
        <f t="shared" si="109"/>
        <v>0.11642945998111177</v>
      </c>
      <c r="AY141" s="37">
        <f t="shared" si="110"/>
        <v>0.21686039363265466</v>
      </c>
      <c r="AZ141" s="37">
        <f t="shared" si="111"/>
        <v>2.9809126469283731</v>
      </c>
      <c r="BA141" s="38">
        <f t="shared" si="112"/>
        <v>2.3326565722977382E-5</v>
      </c>
      <c r="BB141" s="39">
        <f t="shared" si="113"/>
        <v>-2.271623013527914E-3</v>
      </c>
      <c r="BC141" s="21"/>
    </row>
    <row r="142" spans="1:55" s="3" customFormat="1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116">
        <v>2.54</v>
      </c>
      <c r="M142" s="117">
        <f t="shared" si="76"/>
        <v>346.73685045253183</v>
      </c>
      <c r="N142" s="118">
        <f t="shared" si="77"/>
        <v>3.4673685045253184</v>
      </c>
      <c r="O142" s="119">
        <f t="shared" si="78"/>
        <v>0.23796833901969205</v>
      </c>
      <c r="P142" s="119">
        <f t="shared" si="79"/>
        <v>0.23379411665473598</v>
      </c>
      <c r="Q142" s="119">
        <f t="shared" si="80"/>
        <v>7.5936678039384073E-2</v>
      </c>
      <c r="R142" s="118">
        <f t="shared" si="81"/>
        <v>0.33995477002813151</v>
      </c>
      <c r="S142" s="118">
        <f t="shared" si="82"/>
        <v>0.33399159522105143</v>
      </c>
      <c r="T142" s="120">
        <f t="shared" si="83"/>
        <v>3.5559453779794607E-5</v>
      </c>
      <c r="U142" s="121">
        <f t="shared" si="84"/>
        <v>5.8724544216612303E-9</v>
      </c>
      <c r="V142" s="121">
        <f t="shared" si="85"/>
        <v>1.7232616641649215E-8</v>
      </c>
      <c r="W142" s="121">
        <f t="shared" si="92"/>
        <v>1.2905328566444235E-16</v>
      </c>
      <c r="X142" s="121">
        <f t="shared" si="93"/>
        <v>-8.2311803452609293</v>
      </c>
      <c r="Y142" s="121">
        <f t="shared" si="94"/>
        <v>-7.7636487732339976</v>
      </c>
      <c r="Z142" s="122">
        <f t="shared" si="95"/>
        <v>0.21858577084197406</v>
      </c>
      <c r="AA142" s="18">
        <f t="shared" si="86"/>
        <v>6.9980752111952718E-2</v>
      </c>
      <c r="AB142" s="22">
        <f t="shared" si="87"/>
        <v>1.5457978809552664</v>
      </c>
      <c r="AC142" s="10">
        <f t="shared" si="88"/>
        <v>5.07190271911989E-3</v>
      </c>
      <c r="AD142" s="17"/>
      <c r="AE142" s="17">
        <f t="shared" si="89"/>
        <v>1.7232616641649215E-8</v>
      </c>
      <c r="AF142" s="17"/>
      <c r="AG142" s="17"/>
      <c r="AI142" s="30">
        <f t="shared" si="90"/>
        <v>0.33995477002813151</v>
      </c>
      <c r="AJ142" s="31">
        <f t="shared" si="96"/>
        <v>0.11556924566487979</v>
      </c>
      <c r="AK142" s="31">
        <f t="shared" si="91"/>
        <v>0.33399159522105143</v>
      </c>
      <c r="AL142" s="31">
        <f t="shared" si="97"/>
        <v>0.11155038567830267</v>
      </c>
      <c r="AM142" s="31">
        <f t="shared" si="98"/>
        <v>0.11354203594470133</v>
      </c>
      <c r="AN142" s="31">
        <f t="shared" si="99"/>
        <v>-1.7915115693154329</v>
      </c>
      <c r="AO142" s="31">
        <f t="shared" si="100"/>
        <v>3.2095137029910452</v>
      </c>
      <c r="AP142" s="31">
        <f t="shared" si="101"/>
        <v>-1.697659354367488</v>
      </c>
      <c r="AQ142" s="31">
        <f t="shared" si="102"/>
        <v>2.8820472834714366</v>
      </c>
      <c r="AR142" s="31">
        <f t="shared" si="103"/>
        <v>3.0413763741059232</v>
      </c>
      <c r="AS142" s="32">
        <f t="shared" si="104"/>
        <v>5.963174807080085E-3</v>
      </c>
      <c r="AT142" s="33">
        <f t="shared" si="105"/>
        <v>1.7541082911078518E-2</v>
      </c>
      <c r="AU142" s="34">
        <f t="shared" si="106"/>
        <v>-0.46753157202693174</v>
      </c>
      <c r="AV142" s="35">
        <f t="shared" si="107"/>
        <v>5.680006419688171E-2</v>
      </c>
      <c r="AW142" s="36">
        <f t="shared" si="108"/>
        <v>3.5559453779794607E-5</v>
      </c>
      <c r="AX142" s="36">
        <f t="shared" si="109"/>
        <v>0.11556924566487979</v>
      </c>
      <c r="AY142" s="37">
        <f t="shared" si="110"/>
        <v>0.21858577084197406</v>
      </c>
      <c r="AZ142" s="37">
        <f t="shared" si="111"/>
        <v>3.2095137029910452</v>
      </c>
      <c r="BA142" s="38">
        <f t="shared" si="112"/>
        <v>2.3384999243451314E-5</v>
      </c>
      <c r="BB142" s="39">
        <f t="shared" si="113"/>
        <v>-2.2806418147655206E-3</v>
      </c>
      <c r="BC142" s="21"/>
    </row>
    <row r="143" spans="1:55" x14ac:dyDescent="0.25">
      <c r="L143" s="116">
        <v>2.56</v>
      </c>
      <c r="M143" s="117">
        <f t="shared" si="76"/>
        <v>363.07805477010152</v>
      </c>
      <c r="N143" s="118">
        <f t="shared" si="77"/>
        <v>3.6307805477010153</v>
      </c>
      <c r="O143" s="119">
        <f t="shared" si="78"/>
        <v>0.2371044355900781</v>
      </c>
      <c r="P143" s="119">
        <f t="shared" si="79"/>
        <v>0.23292193308554648</v>
      </c>
      <c r="Q143" s="119">
        <f t="shared" si="80"/>
        <v>7.4208871180156163E-2</v>
      </c>
      <c r="R143" s="118">
        <f t="shared" si="81"/>
        <v>0.33872062227154015</v>
      </c>
      <c r="S143" s="118">
        <f t="shared" si="82"/>
        <v>0.33274561869363783</v>
      </c>
      <c r="T143" s="120">
        <f t="shared" si="83"/>
        <v>3.5700667755945475E-5</v>
      </c>
      <c r="U143" s="121">
        <f t="shared" si="84"/>
        <v>5.056368245247939E-9</v>
      </c>
      <c r="V143" s="121">
        <f t="shared" si="85"/>
        <v>1.4900669709093806E-8</v>
      </c>
      <c r="W143" s="121">
        <f t="shared" si="92"/>
        <v>9.6910271311077907E-17</v>
      </c>
      <c r="X143" s="121">
        <f t="shared" si="93"/>
        <v>-8.2961613047700844</v>
      </c>
      <c r="Y143" s="121">
        <f t="shared" si="94"/>
        <v>-7.8267942118274787</v>
      </c>
      <c r="Z143" s="122">
        <f t="shared" si="95"/>
        <v>0.22030546793739267</v>
      </c>
      <c r="AA143" s="9">
        <f t="shared" si="86"/>
        <v>6.8111687883742042E-2</v>
      </c>
      <c r="AB143" s="22">
        <f t="shared" si="87"/>
        <v>1.5458163689053155</v>
      </c>
      <c r="AC143" s="10">
        <f t="shared" si="88"/>
        <v>4.7206738242096865E-3</v>
      </c>
      <c r="AD143" s="10"/>
      <c r="AE143" s="17">
        <f t="shared" si="89"/>
        <v>1.4900669709093806E-8</v>
      </c>
      <c r="AF143" s="10"/>
      <c r="AG143" s="10"/>
      <c r="AI143" s="30">
        <f t="shared" si="90"/>
        <v>0.33872062227154015</v>
      </c>
      <c r="AJ143" s="31">
        <f t="shared" si="96"/>
        <v>0.11473165995201938</v>
      </c>
      <c r="AK143" s="31">
        <f t="shared" si="91"/>
        <v>0.33274561869363783</v>
      </c>
      <c r="AL143" s="31">
        <f t="shared" si="97"/>
        <v>0.11071964675981183</v>
      </c>
      <c r="AM143" s="31">
        <f t="shared" si="98"/>
        <v>0.11270780302203763</v>
      </c>
      <c r="AN143" s="31">
        <f t="shared" si="99"/>
        <v>-1.8564925288245879</v>
      </c>
      <c r="AO143" s="31">
        <f t="shared" si="100"/>
        <v>3.4465645095815134</v>
      </c>
      <c r="AP143" s="31">
        <f t="shared" si="101"/>
        <v>-1.7608047929609691</v>
      </c>
      <c r="AQ143" s="31">
        <f t="shared" si="102"/>
        <v>3.1004335189143215</v>
      </c>
      <c r="AR143" s="31">
        <f t="shared" si="103"/>
        <v>3.2689209428505648</v>
      </c>
      <c r="AS143" s="32">
        <f t="shared" si="104"/>
        <v>5.9750035779023158E-3</v>
      </c>
      <c r="AT143" s="33">
        <f t="shared" si="105"/>
        <v>1.763991674859516E-2</v>
      </c>
      <c r="AU143" s="34">
        <f t="shared" si="106"/>
        <v>-0.4693670929426057</v>
      </c>
      <c r="AV143" s="35">
        <f t="shared" si="107"/>
        <v>5.6576418381924592E-2</v>
      </c>
      <c r="AW143" s="36">
        <f t="shared" si="108"/>
        <v>3.5700667755945475E-5</v>
      </c>
      <c r="AX143" s="36">
        <f t="shared" si="109"/>
        <v>0.11473165995201938</v>
      </c>
      <c r="AY143" s="37">
        <f t="shared" si="110"/>
        <v>0.22030546793739267</v>
      </c>
      <c r="AZ143" s="37">
        <f t="shared" si="111"/>
        <v>3.4465645095815134</v>
      </c>
      <c r="BA143" s="38">
        <f t="shared" si="112"/>
        <v>2.3431386580009083E-5</v>
      </c>
      <c r="BB143" s="39">
        <f t="shared" si="113"/>
        <v>-2.289595575329784E-3</v>
      </c>
      <c r="BC143" s="21"/>
    </row>
    <row r="144" spans="1:55" x14ac:dyDescent="0.25">
      <c r="L144" s="116">
        <v>2.58</v>
      </c>
      <c r="M144" s="117">
        <f t="shared" si="76"/>
        <v>380.18939632056163</v>
      </c>
      <c r="N144" s="118">
        <f t="shared" si="77"/>
        <v>3.8018939632056163</v>
      </c>
      <c r="O144" s="119">
        <f t="shared" si="78"/>
        <v>0.23626016520925447</v>
      </c>
      <c r="P144" s="119">
        <f t="shared" si="79"/>
        <v>0.23207147714528831</v>
      </c>
      <c r="Q144" s="119">
        <f t="shared" si="80"/>
        <v>7.2520330418508916E-2</v>
      </c>
      <c r="R144" s="118">
        <f t="shared" si="81"/>
        <v>0.3375145217275064</v>
      </c>
      <c r="S144" s="118">
        <f t="shared" si="82"/>
        <v>0.3315306816361262</v>
      </c>
      <c r="T144" s="120">
        <f t="shared" si="83"/>
        <v>3.5806342239208994E-5</v>
      </c>
      <c r="U144" s="121">
        <f t="shared" si="84"/>
        <v>4.3536796042220838E-9</v>
      </c>
      <c r="V144" s="121">
        <f t="shared" si="85"/>
        <v>1.288386725972293E-8</v>
      </c>
      <c r="W144" s="121">
        <f t="shared" si="92"/>
        <v>7.2764101438059016E-17</v>
      </c>
      <c r="X144" s="121">
        <f t="shared" si="93"/>
        <v>-8.3611435346973746</v>
      </c>
      <c r="Y144" s="121">
        <f t="shared" si="94"/>
        <v>-7.8899537582909387</v>
      </c>
      <c r="Z144" s="122">
        <f t="shared" si="95"/>
        <v>0.22201980538994706</v>
      </c>
      <c r="AA144" s="9">
        <f t="shared" si="86"/>
        <v>6.6292543111721378E-2</v>
      </c>
      <c r="AB144" s="22">
        <f t="shared" si="87"/>
        <v>1.5458335849253888</v>
      </c>
      <c r="AC144" s="10">
        <f t="shared" si="88"/>
        <v>4.393608698598543E-3</v>
      </c>
      <c r="AD144" s="10"/>
      <c r="AE144" s="17">
        <f t="shared" si="89"/>
        <v>1.288386725972293E-8</v>
      </c>
      <c r="AF144" s="10"/>
      <c r="AG144" s="10"/>
      <c r="AI144" s="30">
        <f t="shared" si="90"/>
        <v>0.3375145217275064</v>
      </c>
      <c r="AJ144" s="31">
        <f t="shared" si="96"/>
        <v>0.11391605237694739</v>
      </c>
      <c r="AK144" s="31">
        <f t="shared" si="91"/>
        <v>0.3315306816361262</v>
      </c>
      <c r="AL144" s="31">
        <f t="shared" si="97"/>
        <v>0.10991259286611446</v>
      </c>
      <c r="AM144" s="31">
        <f t="shared" si="98"/>
        <v>0.11189641945041133</v>
      </c>
      <c r="AN144" s="31">
        <f t="shared" si="99"/>
        <v>-1.9214747587518781</v>
      </c>
      <c r="AO144" s="31">
        <f t="shared" si="100"/>
        <v>3.692065248520588</v>
      </c>
      <c r="AP144" s="31">
        <f t="shared" si="101"/>
        <v>-1.8239643394244291</v>
      </c>
      <c r="AQ144" s="31">
        <f t="shared" si="102"/>
        <v>3.3268459114919944</v>
      </c>
      <c r="AR144" s="31">
        <f t="shared" si="103"/>
        <v>3.5047014390675839</v>
      </c>
      <c r="AS144" s="32">
        <f t="shared" si="104"/>
        <v>5.9838400913801992E-3</v>
      </c>
      <c r="AT144" s="33">
        <f t="shared" si="105"/>
        <v>1.7729133729574086E-2</v>
      </c>
      <c r="AU144" s="34">
        <f t="shared" si="106"/>
        <v>-0.47118977640643589</v>
      </c>
      <c r="AV144" s="35">
        <f t="shared" si="107"/>
        <v>5.6354704885889784E-2</v>
      </c>
      <c r="AW144" s="36">
        <f t="shared" si="108"/>
        <v>3.5806342239208994E-5</v>
      </c>
      <c r="AX144" s="36">
        <f t="shared" si="109"/>
        <v>0.11391605237694739</v>
      </c>
      <c r="AY144" s="37">
        <f t="shared" si="110"/>
        <v>0.22201980538994706</v>
      </c>
      <c r="AZ144" s="37">
        <f t="shared" si="111"/>
        <v>3.692065248520588</v>
      </c>
      <c r="BA144" s="38">
        <f t="shared" si="112"/>
        <v>2.3466039574039997E-5</v>
      </c>
      <c r="BB144" s="39">
        <f t="shared" si="113"/>
        <v>-2.2984867141777362E-3</v>
      </c>
      <c r="BC144" s="21"/>
    </row>
    <row r="145" spans="12:55" x14ac:dyDescent="0.25">
      <c r="L145" s="116">
        <v>2.6</v>
      </c>
      <c r="M145" s="117">
        <f t="shared" si="76"/>
        <v>398.10717055349761</v>
      </c>
      <c r="N145" s="118">
        <f t="shared" si="77"/>
        <v>3.9810717055349762</v>
      </c>
      <c r="O145" s="119">
        <f t="shared" si="78"/>
        <v>0.23543508377015718</v>
      </c>
      <c r="P145" s="119">
        <f t="shared" si="79"/>
        <v>0.23124224840298357</v>
      </c>
      <c r="Q145" s="119">
        <f t="shared" si="80"/>
        <v>7.087016754031436E-2</v>
      </c>
      <c r="R145" s="118">
        <f t="shared" si="81"/>
        <v>0.33633583395736744</v>
      </c>
      <c r="S145" s="118">
        <f t="shared" si="82"/>
        <v>0.33034606914711939</v>
      </c>
      <c r="T145" s="120">
        <f t="shared" si="83"/>
        <v>3.5877282482085787E-5</v>
      </c>
      <c r="U145" s="121">
        <f t="shared" si="84"/>
        <v>3.748634084495905E-9</v>
      </c>
      <c r="V145" s="121">
        <f t="shared" si="85"/>
        <v>1.1139691168049504E-8</v>
      </c>
      <c r="W145" s="121">
        <f t="shared" si="92"/>
        <v>5.4627724812347829E-17</v>
      </c>
      <c r="X145" s="121">
        <f t="shared" si="93"/>
        <v>-8.4261269503066725</v>
      </c>
      <c r="Y145" s="121">
        <f t="shared" si="94"/>
        <v>-7.9531268491866269</v>
      </c>
      <c r="Z145" s="122">
        <f t="shared" si="95"/>
        <v>0.2237290956595733</v>
      </c>
      <c r="AA145" s="9">
        <f t="shared" si="86"/>
        <v>6.452198453399971E-2</v>
      </c>
      <c r="AB145" s="22">
        <f t="shared" si="87"/>
        <v>1.5458496157317916</v>
      </c>
      <c r="AC145" s="10">
        <f t="shared" si="88"/>
        <v>4.0890599302163336E-3</v>
      </c>
      <c r="AD145" s="10"/>
      <c r="AE145" s="17">
        <f t="shared" si="89"/>
        <v>1.1139691168049504E-8</v>
      </c>
      <c r="AF145" s="10"/>
      <c r="AG145" s="10"/>
      <c r="AI145" s="30">
        <f t="shared" si="90"/>
        <v>0.33633583395736744</v>
      </c>
      <c r="AJ145" s="31">
        <f t="shared" si="96"/>
        <v>0.11312179320379784</v>
      </c>
      <c r="AK145" s="31">
        <f t="shared" si="91"/>
        <v>0.33034606914711939</v>
      </c>
      <c r="AL145" s="31">
        <f t="shared" si="97"/>
        <v>0.10912852540095339</v>
      </c>
      <c r="AM145" s="31">
        <f t="shared" si="98"/>
        <v>0.11110722066113457</v>
      </c>
      <c r="AN145" s="31">
        <f t="shared" si="99"/>
        <v>-1.986458174361176</v>
      </c>
      <c r="AO145" s="31">
        <f t="shared" si="100"/>
        <v>3.9460160784863363</v>
      </c>
      <c r="AP145" s="31">
        <f t="shared" si="101"/>
        <v>-1.8871374303201174</v>
      </c>
      <c r="AQ145" s="31">
        <f t="shared" si="102"/>
        <v>3.5612876809152159</v>
      </c>
      <c r="AR145" s="31">
        <f t="shared" si="103"/>
        <v>3.7487195746023412</v>
      </c>
      <c r="AS145" s="32">
        <f t="shared" si="104"/>
        <v>5.9897648102480439E-3</v>
      </c>
      <c r="AT145" s="33">
        <f t="shared" si="105"/>
        <v>1.7808880902673255E-2</v>
      </c>
      <c r="AU145" s="34">
        <f t="shared" si="106"/>
        <v>-0.47300010112004554</v>
      </c>
      <c r="AV145" s="35">
        <f t="shared" si="107"/>
        <v>5.6134936479070079E-2</v>
      </c>
      <c r="AW145" s="36">
        <f t="shared" si="108"/>
        <v>3.5877282482085787E-5</v>
      </c>
      <c r="AX145" s="36">
        <f t="shared" si="109"/>
        <v>0.11312179320379784</v>
      </c>
      <c r="AY145" s="37">
        <f t="shared" si="110"/>
        <v>0.2237290956595733</v>
      </c>
      <c r="AZ145" s="37">
        <f t="shared" si="111"/>
        <v>3.9460160784863363</v>
      </c>
      <c r="BA145" s="38">
        <f t="shared" si="112"/>
        <v>2.3489273765678602E-5</v>
      </c>
      <c r="BB145" s="39">
        <f t="shared" si="113"/>
        <v>-2.3073175664392463E-3</v>
      </c>
      <c r="BC145" s="21"/>
    </row>
    <row r="146" spans="12:55" x14ac:dyDescent="0.25">
      <c r="L146" s="116">
        <v>2.62</v>
      </c>
      <c r="M146" s="117">
        <f t="shared" si="76"/>
        <v>416.86938347033572</v>
      </c>
      <c r="N146" s="118">
        <f t="shared" si="77"/>
        <v>4.1686938347033573</v>
      </c>
      <c r="O146" s="119">
        <f t="shared" si="78"/>
        <v>0.23462875702911795</v>
      </c>
      <c r="P146" s="119">
        <f t="shared" si="79"/>
        <v>0.23043375578994907</v>
      </c>
      <c r="Q146" s="119">
        <f t="shared" si="80"/>
        <v>6.9257514058235853E-2</v>
      </c>
      <c r="R146" s="118">
        <f t="shared" si="81"/>
        <v>0.33518393861302564</v>
      </c>
      <c r="S146" s="118">
        <f t="shared" si="82"/>
        <v>0.32919107969992728</v>
      </c>
      <c r="T146" s="120">
        <f t="shared" si="83"/>
        <v>3.5914357952302512E-5</v>
      </c>
      <c r="U146" s="121">
        <f t="shared" si="84"/>
        <v>3.2276655545277717E-9</v>
      </c>
      <c r="V146" s="121">
        <f t="shared" si="85"/>
        <v>9.6313475889955815E-9</v>
      </c>
      <c r="W146" s="121">
        <f t="shared" si="92"/>
        <v>4.1007143598565789E-17</v>
      </c>
      <c r="X146" s="121">
        <f t="shared" si="93"/>
        <v>-8.4911114725088268</v>
      </c>
      <c r="Y146" s="121">
        <f t="shared" si="94"/>
        <v>-8.016312943454956</v>
      </c>
      <c r="Z146" s="122">
        <f t="shared" si="95"/>
        <v>0.22543364319171935</v>
      </c>
      <c r="AA146" s="9">
        <f t="shared" si="86"/>
        <v>6.2798714497794408E-2</v>
      </c>
      <c r="AB146" s="22">
        <f t="shared" si="87"/>
        <v>1.5458645422033381</v>
      </c>
      <c r="AC146" s="10">
        <f t="shared" si="88"/>
        <v>3.8054910060101137E-3</v>
      </c>
      <c r="AD146" s="10"/>
      <c r="AE146" s="17">
        <f t="shared" si="89"/>
        <v>9.6313475889955815E-9</v>
      </c>
      <c r="AF146" s="10"/>
      <c r="AG146" s="10"/>
      <c r="AI146" s="30">
        <f t="shared" si="90"/>
        <v>0.33518393861302564</v>
      </c>
      <c r="AJ146" s="31">
        <f t="shared" si="96"/>
        <v>0.11234827270414055</v>
      </c>
      <c r="AK146" s="31">
        <f t="shared" si="91"/>
        <v>0.32919107969992728</v>
      </c>
      <c r="AL146" s="31">
        <f t="shared" si="97"/>
        <v>0.10836676695400388</v>
      </c>
      <c r="AM146" s="31">
        <f t="shared" si="98"/>
        <v>0.11033956265009606</v>
      </c>
      <c r="AN146" s="31">
        <f t="shared" si="99"/>
        <v>-2.0514426965633303</v>
      </c>
      <c r="AO146" s="31">
        <f t="shared" si="100"/>
        <v>4.2084171372830284</v>
      </c>
      <c r="AP146" s="31">
        <f t="shared" si="101"/>
        <v>-1.9503235245884465</v>
      </c>
      <c r="AQ146" s="31">
        <f t="shared" si="102"/>
        <v>3.8037618505631006</v>
      </c>
      <c r="AR146" s="31">
        <f t="shared" si="103"/>
        <v>4.0009769504526211</v>
      </c>
      <c r="AS146" s="32">
        <f t="shared" si="104"/>
        <v>5.9928589130983645E-3</v>
      </c>
      <c r="AT146" s="33">
        <f t="shared" si="105"/>
        <v>1.7879314080192849E-2</v>
      </c>
      <c r="AU146" s="34">
        <f t="shared" si="106"/>
        <v>-0.47479852905387077</v>
      </c>
      <c r="AV146" s="35">
        <f t="shared" si="107"/>
        <v>5.5917123522768258E-2</v>
      </c>
      <c r="AW146" s="36">
        <f t="shared" si="108"/>
        <v>3.5914357952302512E-5</v>
      </c>
      <c r="AX146" s="36">
        <f t="shared" si="109"/>
        <v>0.11234827270414055</v>
      </c>
      <c r="AY146" s="37">
        <f t="shared" si="110"/>
        <v>0.22543364319171935</v>
      </c>
      <c r="AZ146" s="37">
        <f t="shared" si="111"/>
        <v>4.2084171372830284</v>
      </c>
      <c r="BA146" s="38">
        <f t="shared" si="112"/>
        <v>2.3501407502346527E-5</v>
      </c>
      <c r="BB146" s="39">
        <f t="shared" si="113"/>
        <v>-2.3160903856286378E-3</v>
      </c>
      <c r="BC146" s="21"/>
    </row>
    <row r="147" spans="12:55" x14ac:dyDescent="0.25">
      <c r="L147" s="116">
        <v>2.64</v>
      </c>
      <c r="M147" s="117">
        <f t="shared" si="76"/>
        <v>436.51583224016622</v>
      </c>
      <c r="N147" s="118">
        <f t="shared" si="77"/>
        <v>4.3651583224016619</v>
      </c>
      <c r="O147" s="119">
        <f t="shared" si="78"/>
        <v>0.23384076040292529</v>
      </c>
      <c r="P147" s="119">
        <f t="shared" si="79"/>
        <v>0.22964551754508855</v>
      </c>
      <c r="Q147" s="119">
        <f t="shared" si="80"/>
        <v>6.7681520805850562E-2</v>
      </c>
      <c r="R147" s="118">
        <f t="shared" si="81"/>
        <v>0.33405822914703615</v>
      </c>
      <c r="S147" s="118">
        <f t="shared" si="82"/>
        <v>0.32806502506441226</v>
      </c>
      <c r="T147" s="120">
        <f t="shared" si="83"/>
        <v>3.5918495175979563E-5</v>
      </c>
      <c r="U147" s="121">
        <f t="shared" si="84"/>
        <v>2.7790923101285587E-9</v>
      </c>
      <c r="V147" s="121">
        <f t="shared" si="85"/>
        <v>8.3269983463904181E-9</v>
      </c>
      <c r="W147" s="121">
        <f t="shared" si="92"/>
        <v>3.0779261387190777E-17</v>
      </c>
      <c r="X147" s="121">
        <f t="shared" si="93"/>
        <v>-8.5560970274890398</v>
      </c>
      <c r="Y147" s="121">
        <f t="shared" si="94"/>
        <v>-8.0795115215856779</v>
      </c>
      <c r="Z147" s="122">
        <f t="shared" si="95"/>
        <v>0.22713374443716342</v>
      </c>
      <c r="AA147" s="9">
        <f t="shared" si="86"/>
        <v>6.1121470008371606E-2</v>
      </c>
      <c r="AB147" s="22">
        <f t="shared" si="87"/>
        <v>1.5458784397672727</v>
      </c>
      <c r="AC147" s="10">
        <f t="shared" si="88"/>
        <v>3.5414689803279285E-3</v>
      </c>
      <c r="AD147" s="10"/>
      <c r="AE147" s="17">
        <f t="shared" si="89"/>
        <v>8.3269983463904181E-9</v>
      </c>
      <c r="AF147" s="10"/>
      <c r="AG147" s="10"/>
      <c r="AI147" s="30">
        <f t="shared" si="90"/>
        <v>0.33405822914703615</v>
      </c>
      <c r="AJ147" s="31">
        <f t="shared" si="96"/>
        <v>0.11159490046085371</v>
      </c>
      <c r="AK147" s="31">
        <f t="shared" si="91"/>
        <v>0.32806502506441226</v>
      </c>
      <c r="AL147" s="31">
        <f t="shared" si="97"/>
        <v>0.10762666067051345</v>
      </c>
      <c r="AM147" s="31">
        <f t="shared" si="98"/>
        <v>0.10959282131809558</v>
      </c>
      <c r="AN147" s="31">
        <f t="shared" si="99"/>
        <v>-2.1164282515435433</v>
      </c>
      <c r="AO147" s="31">
        <f t="shared" si="100"/>
        <v>4.47926854393166</v>
      </c>
      <c r="AP147" s="31">
        <f t="shared" si="101"/>
        <v>-2.0135221027191683</v>
      </c>
      <c r="AQ147" s="31">
        <f t="shared" si="102"/>
        <v>4.0542712581386207</v>
      </c>
      <c r="AR147" s="31">
        <f t="shared" si="103"/>
        <v>4.2614750633022078</v>
      </c>
      <c r="AS147" s="32">
        <f t="shared" si="104"/>
        <v>5.9932040826238819E-3</v>
      </c>
      <c r="AT147" s="33">
        <f t="shared" si="105"/>
        <v>1.794059705676631E-2</v>
      </c>
      <c r="AU147" s="34">
        <f t="shared" si="106"/>
        <v>-0.47658550590336191</v>
      </c>
      <c r="AV147" s="35">
        <f t="shared" si="107"/>
        <v>5.5701274117414441E-2</v>
      </c>
      <c r="AW147" s="36">
        <f t="shared" si="108"/>
        <v>3.5918495175979563E-5</v>
      </c>
      <c r="AX147" s="36">
        <f t="shared" si="109"/>
        <v>0.11159490046085371</v>
      </c>
      <c r="AY147" s="37">
        <f t="shared" si="110"/>
        <v>0.22713374443716342</v>
      </c>
      <c r="AZ147" s="37">
        <f t="shared" si="111"/>
        <v>4.47926854393166</v>
      </c>
      <c r="BA147" s="38">
        <f t="shared" si="112"/>
        <v>2.3502761108328949E-5</v>
      </c>
      <c r="BB147" s="39">
        <f t="shared" si="113"/>
        <v>-2.3248073458700582E-3</v>
      </c>
      <c r="BC147" s="21"/>
    </row>
    <row r="148" spans="12:55" x14ac:dyDescent="0.25">
      <c r="L148" s="116">
        <v>2.66</v>
      </c>
      <c r="M148" s="117">
        <f t="shared" si="76"/>
        <v>457.0881896148756</v>
      </c>
      <c r="N148" s="118">
        <f t="shared" si="77"/>
        <v>4.5708818961487561</v>
      </c>
      <c r="O148" s="119">
        <f t="shared" si="78"/>
        <v>0.23307067876861237</v>
      </c>
      <c r="P148" s="119">
        <f t="shared" si="79"/>
        <v>0.2288770611525256</v>
      </c>
      <c r="Q148" s="119">
        <f t="shared" si="80"/>
        <v>6.6141357537224735E-2</v>
      </c>
      <c r="R148" s="118">
        <f t="shared" si="81"/>
        <v>0.33295811252658913</v>
      </c>
      <c r="S148" s="118">
        <f t="shared" si="82"/>
        <v>0.32696723021789376</v>
      </c>
      <c r="T148" s="120">
        <f t="shared" si="83"/>
        <v>3.589067083663926E-5</v>
      </c>
      <c r="U148" s="121">
        <f t="shared" si="84"/>
        <v>2.3928553923483396E-9</v>
      </c>
      <c r="V148" s="121">
        <f t="shared" si="85"/>
        <v>7.1990951755329787E-9</v>
      </c>
      <c r="W148" s="121">
        <f t="shared" si="92"/>
        <v>2.3099940853466731E-17</v>
      </c>
      <c r="X148" s="121">
        <f t="shared" si="93"/>
        <v>-8.6210835463522066</v>
      </c>
      <c r="Y148" s="121">
        <f t="shared" si="94"/>
        <v>-8.1427220848141282</v>
      </c>
      <c r="Z148" s="122">
        <f t="shared" si="95"/>
        <v>0.22882968788484651</v>
      </c>
      <c r="AA148" s="9">
        <f t="shared" si="86"/>
        <v>5.9489021803391738E-2</v>
      </c>
      <c r="AB148" s="22">
        <f t="shared" si="87"/>
        <v>1.5458913787603428</v>
      </c>
      <c r="AC148" s="10">
        <f t="shared" si="88"/>
        <v>3.2956576153476548E-3</v>
      </c>
      <c r="AD148" s="10"/>
      <c r="AE148" s="17">
        <f t="shared" si="89"/>
        <v>7.1990951755329787E-9</v>
      </c>
      <c r="AF148" s="10"/>
      <c r="AG148" s="10"/>
      <c r="AI148" s="30">
        <f t="shared" si="90"/>
        <v>0.33295811252658913</v>
      </c>
      <c r="AJ148" s="31">
        <f t="shared" si="96"/>
        <v>0.11086110469726879</v>
      </c>
      <c r="AK148" s="31">
        <f t="shared" si="91"/>
        <v>0.32696723021789376</v>
      </c>
      <c r="AL148" s="31">
        <f t="shared" si="97"/>
        <v>0.10690756963636114</v>
      </c>
      <c r="AM148" s="31">
        <f t="shared" si="98"/>
        <v>0.10886639183139664</v>
      </c>
      <c r="AN148" s="31">
        <f t="shared" si="99"/>
        <v>-2.1814147704067102</v>
      </c>
      <c r="AO148" s="31">
        <f t="shared" si="100"/>
        <v>4.7585704005485603</v>
      </c>
      <c r="AP148" s="31">
        <f t="shared" si="101"/>
        <v>-2.0767326659476186</v>
      </c>
      <c r="AQ148" s="31">
        <f t="shared" si="102"/>
        <v>4.3128185658139033</v>
      </c>
      <c r="AR148" s="31">
        <f t="shared" si="103"/>
        <v>4.5302153116842394</v>
      </c>
      <c r="AS148" s="32">
        <f t="shared" si="104"/>
        <v>5.9908823086953777E-3</v>
      </c>
      <c r="AT148" s="33">
        <f t="shared" si="105"/>
        <v>1.7992900858413419E-2</v>
      </c>
      <c r="AU148" s="34">
        <f t="shared" si="106"/>
        <v>-0.47836146153807846</v>
      </c>
      <c r="AV148" s="35">
        <f t="shared" si="107"/>
        <v>5.5487394242975989E-2</v>
      </c>
      <c r="AW148" s="36">
        <f t="shared" si="108"/>
        <v>3.589067083663926E-5</v>
      </c>
      <c r="AX148" s="36">
        <f t="shared" si="109"/>
        <v>0.11086110469726879</v>
      </c>
      <c r="AY148" s="37">
        <f t="shared" si="110"/>
        <v>0.22882968788484651</v>
      </c>
      <c r="AZ148" s="37">
        <f t="shared" si="111"/>
        <v>4.7585704005485603</v>
      </c>
      <c r="BA148" s="38">
        <f t="shared" si="112"/>
        <v>2.3493656112530893E-5</v>
      </c>
      <c r="BB148" s="39">
        <f t="shared" si="113"/>
        <v>-2.3334705440881875E-3</v>
      </c>
      <c r="BC148" s="21"/>
    </row>
    <row r="149" spans="12:55" x14ac:dyDescent="0.25">
      <c r="L149" s="116">
        <v>2.68</v>
      </c>
      <c r="M149" s="117">
        <f t="shared" si="76"/>
        <v>478.63009232263886</v>
      </c>
      <c r="N149" s="118">
        <f t="shared" si="77"/>
        <v>4.7863009232263884</v>
      </c>
      <c r="O149" s="119">
        <f t="shared" si="78"/>
        <v>0.23231810626607535</v>
      </c>
      <c r="P149" s="119">
        <f t="shared" si="79"/>
        <v>0.22812792327217635</v>
      </c>
      <c r="Q149" s="119">
        <f t="shared" si="80"/>
        <v>6.4636212532150655E-2</v>
      </c>
      <c r="R149" s="118">
        <f t="shared" si="81"/>
        <v>0.33188300895153622</v>
      </c>
      <c r="S149" s="118">
        <f t="shared" si="82"/>
        <v>0.32589703324596625</v>
      </c>
      <c r="T149" s="120">
        <f t="shared" si="83"/>
        <v>3.5831905147673877E-5</v>
      </c>
      <c r="U149" s="121">
        <f t="shared" si="84"/>
        <v>2.0602932287355141E-9</v>
      </c>
      <c r="V149" s="121">
        <f t="shared" si="85"/>
        <v>6.2238031152361467E-9</v>
      </c>
      <c r="W149" s="121">
        <f t="shared" si="92"/>
        <v>1.7334814574988512E-17</v>
      </c>
      <c r="X149" s="121">
        <f t="shared" si="93"/>
        <v>-8.686070964796361</v>
      </c>
      <c r="Y149" s="121">
        <f t="shared" si="94"/>
        <v>-8.2059441543408216</v>
      </c>
      <c r="Z149" s="122">
        <f t="shared" si="95"/>
        <v>0.23052175411820947</v>
      </c>
      <c r="AA149" s="9">
        <f t="shared" si="86"/>
        <v>5.7900173451975512E-2</v>
      </c>
      <c r="AB149" s="22">
        <f t="shared" si="87"/>
        <v>1.5459034247665615</v>
      </c>
      <c r="AC149" s="10">
        <f t="shared" si="88"/>
        <v>3.066810964364172E-3</v>
      </c>
      <c r="AD149" s="10"/>
      <c r="AE149" s="17">
        <f t="shared" si="89"/>
        <v>6.2238031152361467E-9</v>
      </c>
      <c r="AF149" s="10"/>
      <c r="AG149" s="10"/>
      <c r="AI149" s="30">
        <f t="shared" si="90"/>
        <v>0.33188300895153622</v>
      </c>
      <c r="AJ149" s="31">
        <f t="shared" si="96"/>
        <v>0.11014633163072547</v>
      </c>
      <c r="AK149" s="31">
        <f t="shared" si="91"/>
        <v>0.32589703324596625</v>
      </c>
      <c r="AL149" s="31">
        <f t="shared" si="97"/>
        <v>0.10620887627852243</v>
      </c>
      <c r="AM149" s="31">
        <f t="shared" si="98"/>
        <v>0.10815968800205011</v>
      </c>
      <c r="AN149" s="31">
        <f t="shared" si="99"/>
        <v>-2.2464021888508645</v>
      </c>
      <c r="AO149" s="31">
        <f t="shared" si="100"/>
        <v>5.046322794073955</v>
      </c>
      <c r="AP149" s="31">
        <f t="shared" si="101"/>
        <v>-2.139954735474312</v>
      </c>
      <c r="AQ149" s="31">
        <f t="shared" si="102"/>
        <v>4.5794062698789331</v>
      </c>
      <c r="AR149" s="31">
        <f t="shared" si="103"/>
        <v>4.8071990018112674</v>
      </c>
      <c r="AS149" s="32">
        <f t="shared" si="104"/>
        <v>5.9859757055699681E-3</v>
      </c>
      <c r="AT149" s="33">
        <f t="shared" si="105"/>
        <v>1.8036403021897636E-2</v>
      </c>
      <c r="AU149" s="34">
        <f t="shared" si="106"/>
        <v>-0.4801268104555394</v>
      </c>
      <c r="AV149" s="35">
        <f t="shared" si="107"/>
        <v>5.5275487893368329E-2</v>
      </c>
      <c r="AW149" s="36">
        <f t="shared" si="108"/>
        <v>3.5831905147673877E-5</v>
      </c>
      <c r="AX149" s="36">
        <f t="shared" si="109"/>
        <v>0.11014633163072547</v>
      </c>
      <c r="AY149" s="37">
        <f t="shared" si="110"/>
        <v>0.23052175411820947</v>
      </c>
      <c r="AZ149" s="37">
        <f t="shared" si="111"/>
        <v>5.046322794073955</v>
      </c>
      <c r="BA149" s="38">
        <f t="shared" si="112"/>
        <v>2.3474414531646933E-5</v>
      </c>
      <c r="BB149" s="39">
        <f t="shared" si="113"/>
        <v>-2.3420820022221436E-3</v>
      </c>
      <c r="BC149" s="21"/>
    </row>
    <row r="150" spans="12:55" x14ac:dyDescent="0.25">
      <c r="L150" s="116">
        <v>2.7</v>
      </c>
      <c r="M150" s="117">
        <f t="shared" si="76"/>
        <v>501.18723362727269</v>
      </c>
      <c r="N150" s="118">
        <f t="shared" si="77"/>
        <v>5.0118723362727273</v>
      </c>
      <c r="O150" s="119">
        <f t="shared" si="78"/>
        <v>0.23158264610360843</v>
      </c>
      <c r="P150" s="119">
        <f t="shared" si="79"/>
        <v>0.22739764966382781</v>
      </c>
      <c r="Q150" s="119">
        <f t="shared" si="80"/>
        <v>6.3165292207216811E-2</v>
      </c>
      <c r="R150" s="118">
        <f t="shared" si="81"/>
        <v>0.33083235157658347</v>
      </c>
      <c r="S150" s="118">
        <f t="shared" si="82"/>
        <v>0.32485378523403974</v>
      </c>
      <c r="T150" s="120">
        <f t="shared" si="83"/>
        <v>3.5743255512196762E-5</v>
      </c>
      <c r="U150" s="121">
        <f t="shared" si="84"/>
        <v>1.7739475590570533E-9</v>
      </c>
      <c r="V150" s="121">
        <f t="shared" si="85"/>
        <v>5.380501160673004E-9</v>
      </c>
      <c r="W150" s="121">
        <f t="shared" si="92"/>
        <v>1.3007228881328986E-17</v>
      </c>
      <c r="X150" s="121">
        <f t="shared" si="93"/>
        <v>-8.7510592228068713</v>
      </c>
      <c r="Y150" s="121">
        <f t="shared" si="94"/>
        <v>-8.2691772705830395</v>
      </c>
      <c r="Z150" s="122">
        <f t="shared" si="95"/>
        <v>0.2322102158790513</v>
      </c>
      <c r="AA150" s="9">
        <f t="shared" si="86"/>
        <v>5.6353760477831437E-2</v>
      </c>
      <c r="AB150" s="22">
        <f t="shared" si="87"/>
        <v>1.545914638933108</v>
      </c>
      <c r="AC150" s="10">
        <f t="shared" si="88"/>
        <v>2.8537673704017532E-3</v>
      </c>
      <c r="AD150" s="10"/>
      <c r="AE150" s="17">
        <f t="shared" si="89"/>
        <v>5.380501160673004E-9</v>
      </c>
      <c r="AF150" s="10"/>
      <c r="AG150" s="10"/>
      <c r="AI150" s="30">
        <f t="shared" si="90"/>
        <v>0.33083235157658347</v>
      </c>
      <c r="AJ150" s="31">
        <f t="shared" si="96"/>
        <v>0.10945004484969213</v>
      </c>
      <c r="AK150" s="31">
        <f t="shared" si="91"/>
        <v>0.32485378523403974</v>
      </c>
      <c r="AL150" s="31">
        <f t="shared" si="97"/>
        <v>0.10552998178088362</v>
      </c>
      <c r="AM150" s="31">
        <f t="shared" si="98"/>
        <v>0.10747214168753177</v>
      </c>
      <c r="AN150" s="31">
        <f t="shared" si="99"/>
        <v>-2.3113904468613748</v>
      </c>
      <c r="AO150" s="31">
        <f t="shared" si="100"/>
        <v>5.3425257978420264</v>
      </c>
      <c r="AP150" s="31">
        <f t="shared" si="101"/>
        <v>-2.20318785171653</v>
      </c>
      <c r="AQ150" s="31">
        <f t="shared" si="102"/>
        <v>4.8540367099512984</v>
      </c>
      <c r="AR150" s="31">
        <f t="shared" si="103"/>
        <v>5.092427353098623</v>
      </c>
      <c r="AS150" s="32">
        <f t="shared" si="104"/>
        <v>5.9785663425437341E-3</v>
      </c>
      <c r="AT150" s="33">
        <f t="shared" si="105"/>
        <v>1.8071286904236667E-2</v>
      </c>
      <c r="AU150" s="34">
        <f t="shared" si="106"/>
        <v>-0.48188195222383179</v>
      </c>
      <c r="AV150" s="35">
        <f t="shared" si="107"/>
        <v>5.5065557203402157E-2</v>
      </c>
      <c r="AW150" s="36">
        <f t="shared" si="108"/>
        <v>3.5743255512196762E-5</v>
      </c>
      <c r="AX150" s="36">
        <f t="shared" si="109"/>
        <v>0.10945004484969213</v>
      </c>
      <c r="AY150" s="37">
        <f t="shared" si="110"/>
        <v>0.2322102158790513</v>
      </c>
      <c r="AZ150" s="37">
        <f t="shared" si="111"/>
        <v>5.3425257978420264</v>
      </c>
      <c r="BA150" s="38">
        <f t="shared" si="112"/>
        <v>2.3445358206053859E-5</v>
      </c>
      <c r="BB150" s="39">
        <f t="shared" si="113"/>
        <v>-2.3506436693845451E-3</v>
      </c>
      <c r="BC150" s="21"/>
    </row>
    <row r="151" spans="12:55" x14ac:dyDescent="0.25">
      <c r="L151" s="116">
        <v>2.72</v>
      </c>
      <c r="M151" s="117">
        <f t="shared" si="76"/>
        <v>524.80746024977293</v>
      </c>
      <c r="N151" s="118">
        <f t="shared" si="77"/>
        <v>5.2480746024977289</v>
      </c>
      <c r="O151" s="119">
        <f t="shared" si="78"/>
        <v>0.23086391036642817</v>
      </c>
      <c r="P151" s="119">
        <f t="shared" si="79"/>
        <v>0.2266857951052626</v>
      </c>
      <c r="Q151" s="119">
        <f t="shared" si="80"/>
        <v>6.1727820732856362E-2</v>
      </c>
      <c r="R151" s="118">
        <f t="shared" si="81"/>
        <v>0.32980558623775458</v>
      </c>
      <c r="S151" s="118">
        <f t="shared" si="82"/>
        <v>0.32383685015037517</v>
      </c>
      <c r="T151" s="120">
        <f t="shared" si="83"/>
        <v>3.5625810480785287E-5</v>
      </c>
      <c r="U151" s="121">
        <f t="shared" si="84"/>
        <v>1.5273963049365599E-9</v>
      </c>
      <c r="V151" s="121">
        <f t="shared" si="85"/>
        <v>4.6513498658827185E-9</v>
      </c>
      <c r="W151" s="121">
        <f t="shared" si="92"/>
        <v>9.7590858509481831E-18</v>
      </c>
      <c r="X151" s="121">
        <f t="shared" si="93"/>
        <v>-8.8160482643734639</v>
      </c>
      <c r="Y151" s="121">
        <f t="shared" si="94"/>
        <v>-8.3324209924369619</v>
      </c>
      <c r="Z151" s="122">
        <f t="shared" si="95"/>
        <v>0.23389533816074326</v>
      </c>
      <c r="AA151" s="9">
        <f t="shared" si="86"/>
        <v>5.4848649505806479E-2</v>
      </c>
      <c r="AB151" s="22">
        <f t="shared" si="87"/>
        <v>1.545925078265725</v>
      </c>
      <c r="AC151" s="10">
        <f t="shared" si="88"/>
        <v>2.6554438543312099E-3</v>
      </c>
      <c r="AD151" s="10"/>
      <c r="AE151" s="17">
        <f t="shared" si="89"/>
        <v>4.6513498658827185E-9</v>
      </c>
      <c r="AF151" s="10"/>
      <c r="AG151" s="10"/>
      <c r="AI151" s="30">
        <f t="shared" si="90"/>
        <v>0.32980558623775458</v>
      </c>
      <c r="AJ151" s="31">
        <f t="shared" si="96"/>
        <v>0.10877172471362898</v>
      </c>
      <c r="AK151" s="31">
        <f t="shared" si="91"/>
        <v>0.32383685015037517</v>
      </c>
      <c r="AL151" s="31">
        <f t="shared" si="97"/>
        <v>0.10487030551531654</v>
      </c>
      <c r="AM151" s="31">
        <f t="shared" si="98"/>
        <v>0.10680320220923237</v>
      </c>
      <c r="AN151" s="31">
        <f t="shared" si="99"/>
        <v>-2.3763794884279674</v>
      </c>
      <c r="AO151" s="31">
        <f t="shared" si="100"/>
        <v>5.6471794730211684</v>
      </c>
      <c r="AP151" s="31">
        <f t="shared" si="101"/>
        <v>-2.2664315735704523</v>
      </c>
      <c r="AQ151" s="31">
        <f t="shared" si="102"/>
        <v>5.1367120776770365</v>
      </c>
      <c r="AR151" s="31">
        <f t="shared" si="103"/>
        <v>5.3859015033583448</v>
      </c>
      <c r="AS151" s="32">
        <f t="shared" si="104"/>
        <v>5.9687360873794115E-3</v>
      </c>
      <c r="AT151" s="33">
        <f t="shared" si="105"/>
        <v>1.8097741022120199E-2</v>
      </c>
      <c r="AU151" s="34">
        <f t="shared" si="106"/>
        <v>-0.48362727193650201</v>
      </c>
      <c r="AV151" s="35">
        <f t="shared" si="107"/>
        <v>5.4857602571311725E-2</v>
      </c>
      <c r="AW151" s="36">
        <f t="shared" si="108"/>
        <v>3.5625810480785287E-5</v>
      </c>
      <c r="AX151" s="36">
        <f t="shared" si="109"/>
        <v>0.10877172471362898</v>
      </c>
      <c r="AY151" s="37">
        <f t="shared" si="110"/>
        <v>0.23389533816074326</v>
      </c>
      <c r="AZ151" s="37">
        <f t="shared" si="111"/>
        <v>5.6471794730211684</v>
      </c>
      <c r="BA151" s="38">
        <f t="shared" si="112"/>
        <v>2.3406808185801613E-5</v>
      </c>
      <c r="BB151" s="39">
        <f t="shared" si="113"/>
        <v>-2.3591574240804975E-3</v>
      </c>
      <c r="BC151" s="21"/>
    </row>
    <row r="152" spans="12:55" x14ac:dyDescent="0.25">
      <c r="L152" s="116">
        <v>2.74</v>
      </c>
      <c r="M152" s="117">
        <f t="shared" si="76"/>
        <v>549.54087385762534</v>
      </c>
      <c r="N152" s="118">
        <f t="shared" si="77"/>
        <v>5.4954087385762538</v>
      </c>
      <c r="O152" s="119">
        <f t="shared" si="78"/>
        <v>0.23016151982824398</v>
      </c>
      <c r="P152" s="119">
        <f t="shared" si="79"/>
        <v>0.2259919233049385</v>
      </c>
      <c r="Q152" s="119">
        <f t="shared" si="80"/>
        <v>6.0323039656487942E-2</v>
      </c>
      <c r="R152" s="118">
        <f t="shared" si="81"/>
        <v>0.3288021711832057</v>
      </c>
      <c r="S152" s="118">
        <f t="shared" si="82"/>
        <v>0.32284560472134072</v>
      </c>
      <c r="T152" s="120">
        <f t="shared" si="83"/>
        <v>3.5480684014614771E-5</v>
      </c>
      <c r="U152" s="121">
        <f t="shared" si="84"/>
        <v>1.3151096446777887E-9</v>
      </c>
      <c r="V152" s="121">
        <f t="shared" si="85"/>
        <v>4.0209169532803552E-9</v>
      </c>
      <c r="W152" s="121">
        <f t="shared" si="92"/>
        <v>7.321393191287065E-18</v>
      </c>
      <c r="X152" s="121">
        <f t="shared" si="93"/>
        <v>-8.8810380372172304</v>
      </c>
      <c r="Y152" s="121">
        <f t="shared" si="94"/>
        <v>-8.3956748965823742</v>
      </c>
      <c r="Z152" s="122">
        <f t="shared" si="95"/>
        <v>0.2355773782869312</v>
      </c>
      <c r="AA152" s="9">
        <f t="shared" si="86"/>
        <v>5.3383737431226722E-2</v>
      </c>
      <c r="AB152" s="22">
        <f t="shared" si="87"/>
        <v>1.5459347959049032</v>
      </c>
      <c r="AC152" s="10">
        <f t="shared" si="88"/>
        <v>2.4708308680000952E-3</v>
      </c>
      <c r="AD152" s="10"/>
      <c r="AE152" s="17">
        <f t="shared" si="89"/>
        <v>4.0209169532803552E-9</v>
      </c>
      <c r="AF152" s="10"/>
      <c r="AG152" s="10"/>
      <c r="AI152" s="30">
        <f t="shared" si="90"/>
        <v>0.3288021711832057</v>
      </c>
      <c r="AJ152" s="31">
        <f t="shared" si="96"/>
        <v>0.10811086777479011</v>
      </c>
      <c r="AK152" s="31">
        <f t="shared" si="91"/>
        <v>0.32284560472134072</v>
      </c>
      <c r="AL152" s="31">
        <f t="shared" si="97"/>
        <v>0.10422928448788818</v>
      </c>
      <c r="AM152" s="31">
        <f t="shared" si="98"/>
        <v>0.10615233578933184</v>
      </c>
      <c r="AN152" s="31">
        <f t="shared" si="99"/>
        <v>-2.4413692612717339</v>
      </c>
      <c r="AO152" s="31">
        <f t="shared" si="100"/>
        <v>5.9602838698824918</v>
      </c>
      <c r="AP152" s="31">
        <f t="shared" si="101"/>
        <v>-2.3296854777158646</v>
      </c>
      <c r="AQ152" s="31">
        <f t="shared" si="102"/>
        <v>5.4274344250801967</v>
      </c>
      <c r="AR152" s="31">
        <f t="shared" si="103"/>
        <v>5.6876225137266667</v>
      </c>
      <c r="AS152" s="32">
        <f t="shared" si="104"/>
        <v>5.9565664618649872E-3</v>
      </c>
      <c r="AT152" s="33">
        <f t="shared" si="105"/>
        <v>1.8115958420925511E-2</v>
      </c>
      <c r="AU152" s="34">
        <f t="shared" si="106"/>
        <v>-0.48536314063485619</v>
      </c>
      <c r="AV152" s="35">
        <f t="shared" si="107"/>
        <v>5.4651622772121253E-2</v>
      </c>
      <c r="AW152" s="36">
        <f t="shared" si="108"/>
        <v>3.5480684014614771E-5</v>
      </c>
      <c r="AX152" s="36">
        <f t="shared" si="109"/>
        <v>0.10811086777479011</v>
      </c>
      <c r="AY152" s="37">
        <f t="shared" si="110"/>
        <v>0.2355773782869312</v>
      </c>
      <c r="AZ152" s="37">
        <f t="shared" si="111"/>
        <v>5.9602838698824918</v>
      </c>
      <c r="BA152" s="38">
        <f t="shared" si="112"/>
        <v>2.3359084164176419E-5</v>
      </c>
      <c r="BB152" s="39">
        <f t="shared" si="113"/>
        <v>-2.3676250762675911E-3</v>
      </c>
      <c r="BC152" s="21"/>
    </row>
    <row r="153" spans="12:55" x14ac:dyDescent="0.25">
      <c r="L153" s="116">
        <v>2.76</v>
      </c>
      <c r="M153" s="117">
        <f t="shared" si="76"/>
        <v>575.43993733715706</v>
      </c>
      <c r="N153" s="118">
        <f t="shared" si="77"/>
        <v>5.7543993733715704</v>
      </c>
      <c r="O153" s="119">
        <f t="shared" si="78"/>
        <v>0.22947510376592103</v>
      </c>
      <c r="P153" s="119">
        <f t="shared" si="79"/>
        <v>0.22531560680970752</v>
      </c>
      <c r="Q153" s="119">
        <f t="shared" si="80"/>
        <v>5.8950207531842047E-2</v>
      </c>
      <c r="R153" s="118">
        <f t="shared" si="81"/>
        <v>0.32782157680845864</v>
      </c>
      <c r="S153" s="118">
        <f t="shared" si="82"/>
        <v>0.32187943829958221</v>
      </c>
      <c r="T153" s="120">
        <f t="shared" si="83"/>
        <v>3.5309010058672161E-5</v>
      </c>
      <c r="U153" s="121">
        <f t="shared" si="84"/>
        <v>1.1323260728245776E-9</v>
      </c>
      <c r="V153" s="121">
        <f t="shared" si="85"/>
        <v>3.475853177117646E-9</v>
      </c>
      <c r="W153" s="121">
        <f t="shared" si="92"/>
        <v>5.4921192885562536E-18</v>
      </c>
      <c r="X153" s="121">
        <f t="shared" si="93"/>
        <v>-8.9460284925499565</v>
      </c>
      <c r="Y153" s="121">
        <f t="shared" si="94"/>
        <v>-8.4589385767902101</v>
      </c>
      <c r="Z153" s="122">
        <f t="shared" si="95"/>
        <v>0.23725658603483682</v>
      </c>
      <c r="AA153" s="9">
        <f t="shared" si="86"/>
        <v>5.1957950611427259E-2</v>
      </c>
      <c r="AB153" s="22">
        <f t="shared" si="87"/>
        <v>1.5459438413840523</v>
      </c>
      <c r="AC153" s="10">
        <f t="shared" si="88"/>
        <v>2.2989873895716234E-3</v>
      </c>
      <c r="AD153" s="10"/>
      <c r="AE153" s="17">
        <f t="shared" si="89"/>
        <v>3.475853177117646E-9</v>
      </c>
      <c r="AF153" s="10"/>
      <c r="AG153" s="10"/>
      <c r="AI153" s="30">
        <f t="shared" si="90"/>
        <v>0.32782157680845864</v>
      </c>
      <c r="AJ153" s="31">
        <f t="shared" si="96"/>
        <v>0.10746698622118414</v>
      </c>
      <c r="AK153" s="31">
        <f t="shared" si="91"/>
        <v>0.32187943829958221</v>
      </c>
      <c r="AL153" s="31">
        <f t="shared" si="97"/>
        <v>0.10360637280005455</v>
      </c>
      <c r="AM153" s="31">
        <f t="shared" si="98"/>
        <v>0.10551902500559002</v>
      </c>
      <c r="AN153" s="31">
        <f t="shared" si="99"/>
        <v>-2.50635971660446</v>
      </c>
      <c r="AO153" s="31">
        <f t="shared" si="100"/>
        <v>6.2818390290175889</v>
      </c>
      <c r="AP153" s="31">
        <f t="shared" si="101"/>
        <v>-2.3929491579237006</v>
      </c>
      <c r="AQ153" s="31">
        <f t="shared" si="102"/>
        <v>5.7262056724077475</v>
      </c>
      <c r="AR153" s="31">
        <f t="shared" si="103"/>
        <v>5.9975913733025275</v>
      </c>
      <c r="AS153" s="32">
        <f t="shared" si="104"/>
        <v>5.9421385088764267E-3</v>
      </c>
      <c r="AT153" s="33">
        <f t="shared" si="105"/>
        <v>1.8126136072941688E-2</v>
      </c>
      <c r="AU153" s="34">
        <f t="shared" si="106"/>
        <v>-0.48708991575974636</v>
      </c>
      <c r="AV153" s="35">
        <f t="shared" si="107"/>
        <v>5.4447615069120721E-2</v>
      </c>
      <c r="AW153" s="36">
        <f t="shared" si="108"/>
        <v>3.5309010058672161E-5</v>
      </c>
      <c r="AX153" s="36">
        <f t="shared" si="109"/>
        <v>0.10746698622118414</v>
      </c>
      <c r="AY153" s="37">
        <f t="shared" si="110"/>
        <v>0.23725658603483682</v>
      </c>
      <c r="AZ153" s="37">
        <f t="shared" si="111"/>
        <v>6.2818390290175889</v>
      </c>
      <c r="BA153" s="38">
        <f t="shared" si="112"/>
        <v>2.3302503956378142E-5</v>
      </c>
      <c r="BB153" s="39">
        <f t="shared" si="113"/>
        <v>-2.3760483695597382E-3</v>
      </c>
      <c r="BC153" s="21"/>
    </row>
    <row r="154" spans="12:55" x14ac:dyDescent="0.25">
      <c r="L154" s="116">
        <v>2.78</v>
      </c>
      <c r="M154" s="117">
        <f t="shared" si="76"/>
        <v>602.55958607435775</v>
      </c>
      <c r="N154" s="118">
        <f t="shared" si="77"/>
        <v>6.0255958607435778</v>
      </c>
      <c r="O154" s="119">
        <f t="shared" si="78"/>
        <v>0.22880429977727007</v>
      </c>
      <c r="P154" s="119">
        <f t="shared" si="79"/>
        <v>0.22465642690803056</v>
      </c>
      <c r="Q154" s="119">
        <f t="shared" si="80"/>
        <v>5.7608599554540091E-2</v>
      </c>
      <c r="R154" s="118">
        <f t="shared" si="81"/>
        <v>0.3268632853961001</v>
      </c>
      <c r="S154" s="118">
        <f t="shared" si="82"/>
        <v>0.32093775272575797</v>
      </c>
      <c r="T154" s="120">
        <f t="shared" si="83"/>
        <v>3.5111937427291889E-5</v>
      </c>
      <c r="U154" s="121">
        <f t="shared" si="84"/>
        <v>9.7494567082049573E-10</v>
      </c>
      <c r="V154" s="121">
        <f t="shared" si="85"/>
        <v>3.0046117184769221E-9</v>
      </c>
      <c r="W154" s="121">
        <f t="shared" si="92"/>
        <v>4.119544265009258E-18</v>
      </c>
      <c r="X154" s="121">
        <f t="shared" si="93"/>
        <v>-9.011019584835072</v>
      </c>
      <c r="Y154" s="121">
        <f t="shared" si="94"/>
        <v>-8.5222116432679762</v>
      </c>
      <c r="Z154" s="122">
        <f t="shared" si="95"/>
        <v>0.23893320373906138</v>
      </c>
      <c r="AA154" s="9">
        <f t="shared" si="86"/>
        <v>5.0570244078871091E-2</v>
      </c>
      <c r="AB154" s="22">
        <f t="shared" si="87"/>
        <v>1.5459522608708003</v>
      </c>
      <c r="AC154" s="10">
        <f t="shared" si="88"/>
        <v>2.1390363393815853E-3</v>
      </c>
      <c r="AD154" s="10"/>
      <c r="AE154" s="17">
        <f t="shared" si="89"/>
        <v>3.0046117184769221E-9</v>
      </c>
      <c r="AF154" s="10"/>
      <c r="AG154" s="10"/>
      <c r="AI154" s="30">
        <f t="shared" si="90"/>
        <v>0.3268632853961001</v>
      </c>
      <c r="AJ154" s="31">
        <f t="shared" si="96"/>
        <v>0.10683960733993239</v>
      </c>
      <c r="AK154" s="31">
        <f t="shared" si="91"/>
        <v>0.32093775272575797</v>
      </c>
      <c r="AL154" s="31">
        <f t="shared" si="97"/>
        <v>0.10300104112465977</v>
      </c>
      <c r="AM154" s="31">
        <f t="shared" si="98"/>
        <v>0.10490276826358243</v>
      </c>
      <c r="AN154" s="31">
        <f t="shared" si="99"/>
        <v>-2.5713508088895756</v>
      </c>
      <c r="AO154" s="31">
        <f t="shared" si="100"/>
        <v>6.6118449823770744</v>
      </c>
      <c r="AP154" s="31">
        <f t="shared" si="101"/>
        <v>-2.4562222244014666</v>
      </c>
      <c r="AQ154" s="31">
        <f t="shared" si="102"/>
        <v>6.0330276156436886</v>
      </c>
      <c r="AR154" s="31">
        <f t="shared" si="103"/>
        <v>6.3158090035272636</v>
      </c>
      <c r="AS154" s="32">
        <f t="shared" si="104"/>
        <v>5.9255326703421263E-3</v>
      </c>
      <c r="AT154" s="33">
        <f t="shared" si="105"/>
        <v>1.8128474304360723E-2</v>
      </c>
      <c r="AU154" s="34">
        <f t="shared" si="106"/>
        <v>-0.48880794156709584</v>
      </c>
      <c r="AV154" s="35">
        <f t="shared" si="107"/>
        <v>5.4245575316441003E-2</v>
      </c>
      <c r="AW154" s="36">
        <f t="shared" si="108"/>
        <v>3.5111937427291889E-5</v>
      </c>
      <c r="AX154" s="36">
        <f t="shared" si="109"/>
        <v>0.10683960733993239</v>
      </c>
      <c r="AY154" s="37">
        <f t="shared" si="110"/>
        <v>0.23893320373906138</v>
      </c>
      <c r="AZ154" s="37">
        <f t="shared" si="111"/>
        <v>6.6118449823770744</v>
      </c>
      <c r="BA154" s="38">
        <f t="shared" si="112"/>
        <v>2.3237383020949516E-5</v>
      </c>
      <c r="BB154" s="39">
        <f t="shared" si="113"/>
        <v>-2.3844289832541262E-3</v>
      </c>
      <c r="BC154" s="21"/>
    </row>
    <row r="155" spans="12:55" x14ac:dyDescent="0.25">
      <c r="L155" s="116">
        <v>2.8</v>
      </c>
      <c r="M155" s="117">
        <f t="shared" si="76"/>
        <v>630.95734448019323</v>
      </c>
      <c r="N155" s="118">
        <f t="shared" si="77"/>
        <v>6.3095734448019325</v>
      </c>
      <c r="O155" s="119">
        <f t="shared" si="78"/>
        <v>0.2281487536019883</v>
      </c>
      <c r="P155" s="119">
        <f t="shared" si="79"/>
        <v>0.22401397352912139</v>
      </c>
      <c r="Q155" s="119">
        <f t="shared" si="80"/>
        <v>5.629750720397661E-2</v>
      </c>
      <c r="R155" s="118">
        <f t="shared" si="81"/>
        <v>0.32592679085998333</v>
      </c>
      <c r="S155" s="118">
        <f t="shared" si="82"/>
        <v>0.32001996218445916</v>
      </c>
      <c r="T155" s="120">
        <f t="shared" si="83"/>
        <v>3.4890625001994589E-5</v>
      </c>
      <c r="U155" s="121">
        <f t="shared" si="84"/>
        <v>8.3943819966468537E-10</v>
      </c>
      <c r="V155" s="121">
        <f t="shared" si="85"/>
        <v>2.5972052852508636E-9</v>
      </c>
      <c r="W155" s="121">
        <f t="shared" si="92"/>
        <v>3.0897451271701266E-18</v>
      </c>
      <c r="X155" s="121">
        <f t="shared" si="93"/>
        <v>-9.0760112715718648</v>
      </c>
      <c r="Y155" s="121">
        <f t="shared" si="94"/>
        <v>-8.5854937220194607</v>
      </c>
      <c r="Z155" s="122">
        <f t="shared" si="95"/>
        <v>0.24060746641889524</v>
      </c>
      <c r="AA155" s="9">
        <f t="shared" si="86"/>
        <v>4.9219600775288391E-2</v>
      </c>
      <c r="AB155" s="22">
        <f t="shared" si="87"/>
        <v>1.5459600973924861</v>
      </c>
      <c r="AC155" s="10">
        <f t="shared" si="88"/>
        <v>1.9901602961031935E-3</v>
      </c>
      <c r="AD155" s="10"/>
      <c r="AE155" s="17">
        <f t="shared" si="89"/>
        <v>2.5972052852508636E-9</v>
      </c>
      <c r="AF155" s="10"/>
      <c r="AG155" s="10"/>
      <c r="AI155" s="30">
        <f t="shared" si="90"/>
        <v>0.32592679085998333</v>
      </c>
      <c r="AJ155" s="31">
        <f t="shared" si="96"/>
        <v>0.10622827300028731</v>
      </c>
      <c r="AK155" s="31">
        <f t="shared" si="91"/>
        <v>0.32001996218445916</v>
      </c>
      <c r="AL155" s="31">
        <f t="shared" si="97"/>
        <v>0.10241277619654267</v>
      </c>
      <c r="AM155" s="31">
        <f t="shared" si="98"/>
        <v>0.10430307928591399</v>
      </c>
      <c r="AN155" s="31">
        <f t="shared" si="99"/>
        <v>-2.6363424956263684</v>
      </c>
      <c r="AO155" s="31">
        <f t="shared" si="100"/>
        <v>6.9503017542454684</v>
      </c>
      <c r="AP155" s="31">
        <f t="shared" si="101"/>
        <v>-2.5195043031529512</v>
      </c>
      <c r="AQ155" s="31">
        <f t="shared" si="102"/>
        <v>6.3479019336062379</v>
      </c>
      <c r="AR155" s="31">
        <f t="shared" si="103"/>
        <v>6.6422762623156251</v>
      </c>
      <c r="AS155" s="32">
        <f t="shared" si="104"/>
        <v>5.9068286755241672E-3</v>
      </c>
      <c r="AT155" s="33">
        <f t="shared" si="105"/>
        <v>1.8123176250527114E-2</v>
      </c>
      <c r="AU155" s="34">
        <f t="shared" si="106"/>
        <v>-0.49051754955240412</v>
      </c>
      <c r="AV155" s="35">
        <f t="shared" si="107"/>
        <v>5.4045498058030939E-2</v>
      </c>
      <c r="AW155" s="36">
        <f t="shared" si="108"/>
        <v>3.4890625001994589E-5</v>
      </c>
      <c r="AX155" s="36">
        <f t="shared" si="109"/>
        <v>0.10622827300028731</v>
      </c>
      <c r="AY155" s="37">
        <f t="shared" si="110"/>
        <v>0.24060746641889524</v>
      </c>
      <c r="AZ155" s="37">
        <f t="shared" si="111"/>
        <v>6.9503017542454684</v>
      </c>
      <c r="BA155" s="38">
        <f t="shared" si="112"/>
        <v>2.31640340216634E-5</v>
      </c>
      <c r="BB155" s="39">
        <f t="shared" si="113"/>
        <v>-2.3927685344019714E-3</v>
      </c>
      <c r="BC155" s="21"/>
    </row>
    <row r="156" spans="12:55" x14ac:dyDescent="0.25">
      <c r="L156" s="116">
        <v>2.82</v>
      </c>
      <c r="M156" s="117">
        <f t="shared" si="76"/>
        <v>660.69344800759643</v>
      </c>
      <c r="N156" s="118">
        <f t="shared" si="77"/>
        <v>6.6069344800759646</v>
      </c>
      <c r="O156" s="119">
        <f t="shared" si="78"/>
        <v>0.22750811894576739</v>
      </c>
      <c r="P156" s="119">
        <f t="shared" si="79"/>
        <v>0.2233878451384268</v>
      </c>
      <c r="Q156" s="119">
        <f t="shared" si="80"/>
        <v>5.5016237891534779E-2</v>
      </c>
      <c r="R156" s="118">
        <f t="shared" si="81"/>
        <v>0.32501159849395345</v>
      </c>
      <c r="S156" s="118">
        <f t="shared" si="82"/>
        <v>0.31912549305489546</v>
      </c>
      <c r="T156" s="120">
        <f t="shared" si="83"/>
        <v>3.4646237239708015E-5</v>
      </c>
      <c r="U156" s="121">
        <f t="shared" si="84"/>
        <v>7.2276395699212754E-10</v>
      </c>
      <c r="V156" s="121">
        <f t="shared" si="85"/>
        <v>2.2449958667440562E-9</v>
      </c>
      <c r="W156" s="121">
        <f t="shared" si="92"/>
        <v>2.3171899870670039E-18</v>
      </c>
      <c r="X156" s="121">
        <f t="shared" si="93"/>
        <v>-9.1410035130974432</v>
      </c>
      <c r="Y156" s="121">
        <f t="shared" si="94"/>
        <v>-8.6487844542383421</v>
      </c>
      <c r="Z156" s="122">
        <f t="shared" si="95"/>
        <v>0.24227960190413925</v>
      </c>
      <c r="AA156" s="9">
        <f t="shared" si="86"/>
        <v>4.7905030806267054E-2</v>
      </c>
      <c r="AB156" s="22">
        <f t="shared" si="87"/>
        <v>1.5459673910468499</v>
      </c>
      <c r="AC156" s="10">
        <f t="shared" si="88"/>
        <v>1.8515974941023345E-3</v>
      </c>
      <c r="AD156" s="10"/>
      <c r="AE156" s="17">
        <f t="shared" si="89"/>
        <v>2.2449958667440562E-9</v>
      </c>
      <c r="AF156" s="10"/>
      <c r="AG156" s="10"/>
      <c r="AI156" s="30">
        <f t="shared" si="90"/>
        <v>0.32501159849395345</v>
      </c>
      <c r="AJ156" s="31">
        <f t="shared" si="96"/>
        <v>0.1056325391555948</v>
      </c>
      <c r="AK156" s="31">
        <f t="shared" si="91"/>
        <v>0.31912549305489546</v>
      </c>
      <c r="AL156" s="31">
        <f t="shared" si="97"/>
        <v>0.10184108031753013</v>
      </c>
      <c r="AM156" s="31">
        <f t="shared" si="98"/>
        <v>0.10371948661794261</v>
      </c>
      <c r="AN156" s="31">
        <f t="shared" si="99"/>
        <v>-2.7013347371519467</v>
      </c>
      <c r="AO156" s="31">
        <f t="shared" si="100"/>
        <v>7.2972093621437768</v>
      </c>
      <c r="AP156" s="31">
        <f t="shared" si="101"/>
        <v>-2.5827950353718325</v>
      </c>
      <c r="AQ156" s="31">
        <f t="shared" si="102"/>
        <v>6.6708301947413853</v>
      </c>
      <c r="AR156" s="31">
        <f t="shared" si="103"/>
        <v>6.9769939479935221</v>
      </c>
      <c r="AS156" s="32">
        <f t="shared" si="104"/>
        <v>5.886105439057987E-3</v>
      </c>
      <c r="AT156" s="33">
        <f t="shared" si="105"/>
        <v>1.8110447338904715E-2</v>
      </c>
      <c r="AU156" s="34">
        <f t="shared" si="106"/>
        <v>-0.49221905885910111</v>
      </c>
      <c r="AV156" s="35">
        <f t="shared" si="107"/>
        <v>5.3847376620503228E-2</v>
      </c>
      <c r="AW156" s="36">
        <f t="shared" si="108"/>
        <v>3.4646237239708015E-5</v>
      </c>
      <c r="AX156" s="36">
        <f t="shared" si="109"/>
        <v>0.1056325391555948</v>
      </c>
      <c r="AY156" s="37">
        <f t="shared" si="110"/>
        <v>0.24227960190413925</v>
      </c>
      <c r="AZ156" s="37">
        <f t="shared" si="111"/>
        <v>7.2972093621437768</v>
      </c>
      <c r="BA156" s="38">
        <f t="shared" si="112"/>
        <v>2.3082766427678379E-5</v>
      </c>
      <c r="BB156" s="39">
        <f t="shared" si="113"/>
        <v>-2.4010685798004933E-3</v>
      </c>
      <c r="BC156" s="21"/>
    </row>
    <row r="157" spans="12:55" x14ac:dyDescent="0.25">
      <c r="L157" s="116">
        <v>2.84</v>
      </c>
      <c r="M157" s="117">
        <f t="shared" si="76"/>
        <v>691.83097091893671</v>
      </c>
      <c r="N157" s="118">
        <f t="shared" si="77"/>
        <v>6.9183097091893675</v>
      </c>
      <c r="O157" s="119">
        <f t="shared" si="78"/>
        <v>0.22688205730757613</v>
      </c>
      <c r="P157" s="119">
        <f t="shared" si="79"/>
        <v>0.22277764862982991</v>
      </c>
      <c r="Q157" s="119">
        <f t="shared" si="80"/>
        <v>5.3764114615152257E-2</v>
      </c>
      <c r="R157" s="118">
        <f t="shared" si="81"/>
        <v>0.32411722472510879</v>
      </c>
      <c r="S157" s="118">
        <f t="shared" si="82"/>
        <v>0.31825378375689989</v>
      </c>
      <c r="T157" s="120">
        <f t="shared" si="83"/>
        <v>3.4379939987670516E-5</v>
      </c>
      <c r="U157" s="121">
        <f t="shared" si="84"/>
        <v>6.2230562647916721E-10</v>
      </c>
      <c r="V157" s="121">
        <f t="shared" si="85"/>
        <v>1.9405127665990784E-9</v>
      </c>
      <c r="W157" s="121">
        <f t="shared" si="92"/>
        <v>1.7376700642631154E-18</v>
      </c>
      <c r="X157" s="121">
        <f t="shared" si="93"/>
        <v>-9.2059962723920226</v>
      </c>
      <c r="Y157" s="121">
        <f t="shared" si="94"/>
        <v>-8.712083495698872</v>
      </c>
      <c r="Z157" s="122">
        <f t="shared" si="95"/>
        <v>0.24394983098073805</v>
      </c>
      <c r="AA157" s="9">
        <f t="shared" si="86"/>
        <v>4.6625570715754176E-2</v>
      </c>
      <c r="AB157" s="22">
        <f t="shared" si="87"/>
        <v>1.5459741791988613</v>
      </c>
      <c r="AC157" s="10">
        <f t="shared" si="88"/>
        <v>1.722638084156511E-3</v>
      </c>
      <c r="AD157" s="10"/>
      <c r="AE157" s="17">
        <f t="shared" si="89"/>
        <v>1.9405127665990784E-9</v>
      </c>
      <c r="AF157" s="10"/>
      <c r="AG157" s="10"/>
      <c r="AI157" s="30">
        <f t="shared" si="90"/>
        <v>0.32411722472510879</v>
      </c>
      <c r="AJ157" s="31">
        <f t="shared" si="96"/>
        <v>0.10505197536350667</v>
      </c>
      <c r="AK157" s="31">
        <f t="shared" si="91"/>
        <v>0.31825378375689989</v>
      </c>
      <c r="AL157" s="31">
        <f t="shared" si="97"/>
        <v>0.10128547087558359</v>
      </c>
      <c r="AM157" s="31">
        <f t="shared" si="98"/>
        <v>0.10315153314955129</v>
      </c>
      <c r="AN157" s="31">
        <f t="shared" si="99"/>
        <v>-2.7663274964465261</v>
      </c>
      <c r="AO157" s="31">
        <f t="shared" si="100"/>
        <v>7.6525678175961049</v>
      </c>
      <c r="AP157" s="31">
        <f t="shared" si="101"/>
        <v>-2.6460940768323624</v>
      </c>
      <c r="AQ157" s="31">
        <f t="shared" si="102"/>
        <v>7.0018138634473122</v>
      </c>
      <c r="AR157" s="31">
        <f t="shared" si="103"/>
        <v>7.3199628029256507</v>
      </c>
      <c r="AS157" s="32">
        <f t="shared" si="104"/>
        <v>5.8634409682088995E-3</v>
      </c>
      <c r="AT157" s="33">
        <f t="shared" si="105"/>
        <v>1.8090494799163536E-2</v>
      </c>
      <c r="AU157" s="34">
        <f t="shared" si="106"/>
        <v>-0.49391277669315059</v>
      </c>
      <c r="AV157" s="35">
        <f t="shared" si="107"/>
        <v>5.3651203202672568E-2</v>
      </c>
      <c r="AW157" s="36">
        <f t="shared" si="108"/>
        <v>3.4379939987670516E-5</v>
      </c>
      <c r="AX157" s="36">
        <f t="shared" si="109"/>
        <v>0.10505197536350667</v>
      </c>
      <c r="AY157" s="37">
        <f t="shared" si="110"/>
        <v>0.24394983098073805</v>
      </c>
      <c r="AZ157" s="37">
        <f t="shared" si="111"/>
        <v>7.6525678175961049</v>
      </c>
      <c r="BA157" s="38">
        <f t="shared" si="112"/>
        <v>2.2993886149838822E-5</v>
      </c>
      <c r="BB157" s="39">
        <f t="shared" si="113"/>
        <v>-2.4093306180153688E-3</v>
      </c>
      <c r="BC157" s="21"/>
    </row>
    <row r="158" spans="12:55" x14ac:dyDescent="0.25">
      <c r="L158" s="116">
        <v>2.86</v>
      </c>
      <c r="M158" s="117">
        <f t="shared" si="76"/>
        <v>724.43596007499025</v>
      </c>
      <c r="N158" s="118">
        <f t="shared" si="77"/>
        <v>7.2443596007499025</v>
      </c>
      <c r="O158" s="119">
        <f t="shared" si="78"/>
        <v>0.22627023781011804</v>
      </c>
      <c r="P158" s="119">
        <f t="shared" si="79"/>
        <v>0.22218299921493878</v>
      </c>
      <c r="Q158" s="119">
        <f t="shared" si="80"/>
        <v>5.2540475620236102E-2</v>
      </c>
      <c r="R158" s="118">
        <f t="shared" si="81"/>
        <v>0.32324319687159725</v>
      </c>
      <c r="S158" s="118">
        <f t="shared" si="82"/>
        <v>0.3174042845927697</v>
      </c>
      <c r="T158" s="120">
        <f t="shared" si="83"/>
        <v>3.4092896599843088E-5</v>
      </c>
      <c r="U158" s="121">
        <f t="shared" si="84"/>
        <v>5.3580959331023978E-10</v>
      </c>
      <c r="V158" s="121">
        <f t="shared" si="85"/>
        <v>1.6772951214804498E-9</v>
      </c>
      <c r="W158" s="121">
        <f t="shared" si="92"/>
        <v>1.3029892110220233E-18</v>
      </c>
      <c r="X158" s="121">
        <f t="shared" si="93"/>
        <v>-9.2709895149077237</v>
      </c>
      <c r="Y158" s="121">
        <f t="shared" si="94"/>
        <v>-8.7753905161929531</v>
      </c>
      <c r="Z158" s="122">
        <f t="shared" si="95"/>
        <v>0.24561836752708324</v>
      </c>
      <c r="AA158" s="9">
        <f t="shared" si="86"/>
        <v>4.5380282779932821E-2</v>
      </c>
      <c r="AB158" s="22">
        <f t="shared" si="87"/>
        <v>1.5459804966645758</v>
      </c>
      <c r="AC158" s="10">
        <f t="shared" si="88"/>
        <v>1.6026206405966271E-3</v>
      </c>
      <c r="AD158" s="10"/>
      <c r="AE158" s="17">
        <f t="shared" si="89"/>
        <v>1.6772951214804498E-9</v>
      </c>
      <c r="AF158" s="10"/>
      <c r="AG158" s="10"/>
      <c r="AI158" s="30">
        <f t="shared" si="90"/>
        <v>0.32324319687159725</v>
      </c>
      <c r="AJ158" s="31">
        <f t="shared" si="96"/>
        <v>0.10448616432377018</v>
      </c>
      <c r="AK158" s="31">
        <f t="shared" si="91"/>
        <v>0.3174042845927697</v>
      </c>
      <c r="AL158" s="31">
        <f t="shared" si="97"/>
        <v>0.10074547987784795</v>
      </c>
      <c r="AM158" s="31">
        <f t="shared" si="98"/>
        <v>0.10259877565250913</v>
      </c>
      <c r="AN158" s="31">
        <f t="shared" si="99"/>
        <v>-2.8313207389622272</v>
      </c>
      <c r="AO158" s="31">
        <f t="shared" si="100"/>
        <v>8.0163771268776127</v>
      </c>
      <c r="AP158" s="31">
        <f t="shared" si="101"/>
        <v>-2.7094010973264435</v>
      </c>
      <c r="AQ158" s="31">
        <f t="shared" si="102"/>
        <v>7.3408543061937364</v>
      </c>
      <c r="AR158" s="31">
        <f t="shared" si="103"/>
        <v>7.6711835170273757</v>
      </c>
      <c r="AS158" s="32">
        <f t="shared" si="104"/>
        <v>5.838912278827546E-3</v>
      </c>
      <c r="AT158" s="33">
        <f t="shared" si="105"/>
        <v>1.8063527199760225E-2</v>
      </c>
      <c r="AU158" s="34">
        <f t="shared" si="106"/>
        <v>-0.49559899871477064</v>
      </c>
      <c r="AV158" s="35">
        <f t="shared" si="107"/>
        <v>5.3456968958690863E-2</v>
      </c>
      <c r="AW158" s="36">
        <f t="shared" si="108"/>
        <v>3.4092896599843088E-5</v>
      </c>
      <c r="AX158" s="36">
        <f t="shared" si="109"/>
        <v>0.10448616432377018</v>
      </c>
      <c r="AY158" s="37">
        <f t="shared" si="110"/>
        <v>0.24561836752708324</v>
      </c>
      <c r="AZ158" s="37">
        <f t="shared" si="111"/>
        <v>8.0163771268776127</v>
      </c>
      <c r="BA158" s="38">
        <f t="shared" si="112"/>
        <v>2.2897695211088416E-5</v>
      </c>
      <c r="BB158" s="39">
        <f t="shared" si="113"/>
        <v>-2.4175560912915641E-3</v>
      </c>
      <c r="BC158" s="21"/>
    </row>
    <row r="159" spans="12:55" x14ac:dyDescent="0.25">
      <c r="L159" s="116">
        <v>2.88</v>
      </c>
      <c r="M159" s="117">
        <f t="shared" si="76"/>
        <v>758.57757502918378</v>
      </c>
      <c r="N159" s="118">
        <f t="shared" si="77"/>
        <v>7.5857757502918375</v>
      </c>
      <c r="O159" s="119">
        <f t="shared" si="78"/>
        <v>0.22567233703345835</v>
      </c>
      <c r="P159" s="119">
        <f t="shared" si="79"/>
        <v>0.22160352030980407</v>
      </c>
      <c r="Q159" s="119">
        <f t="shared" si="80"/>
        <v>5.134467406691668E-2</v>
      </c>
      <c r="R159" s="118">
        <f t="shared" si="81"/>
        <v>0.32238905290494052</v>
      </c>
      <c r="S159" s="118">
        <f t="shared" si="82"/>
        <v>0.3165764575854344</v>
      </c>
      <c r="T159" s="120">
        <f t="shared" si="83"/>
        <v>3.3786264348344448E-5</v>
      </c>
      <c r="U159" s="121">
        <f t="shared" si="84"/>
        <v>4.6133541132765374E-10</v>
      </c>
      <c r="V159" s="121">
        <f t="shared" si="85"/>
        <v>1.4497556201821089E-9</v>
      </c>
      <c r="W159" s="121">
        <f t="shared" si="92"/>
        <v>9.7697450927188455E-19</v>
      </c>
      <c r="X159" s="121">
        <f t="shared" si="93"/>
        <v>-9.3359832084007284</v>
      </c>
      <c r="Y159" s="121">
        <f t="shared" si="94"/>
        <v>-8.8387051989726793</v>
      </c>
      <c r="Z159" s="122">
        <f t="shared" si="95"/>
        <v>0.2472854186607229</v>
      </c>
      <c r="AA159" s="9">
        <f t="shared" si="86"/>
        <v>4.4168254319959216E-2</v>
      </c>
      <c r="AB159" s="22">
        <f t="shared" si="87"/>
        <v>1.5459863758828472</v>
      </c>
      <c r="AC159" s="10">
        <f t="shared" si="88"/>
        <v>1.4909288991709424E-3</v>
      </c>
      <c r="AD159" s="10"/>
      <c r="AE159" s="17">
        <f t="shared" si="89"/>
        <v>1.4497556201821089E-9</v>
      </c>
      <c r="AF159" s="10"/>
      <c r="AG159" s="10"/>
      <c r="AI159" s="30">
        <f t="shared" si="90"/>
        <v>0.32238905290494052</v>
      </c>
      <c r="AJ159" s="31">
        <f t="shared" si="96"/>
        <v>0.10393470143294453</v>
      </c>
      <c r="AK159" s="31">
        <f t="shared" si="91"/>
        <v>0.3165764575854344</v>
      </c>
      <c r="AL159" s="31">
        <f t="shared" si="97"/>
        <v>0.10022065349734234</v>
      </c>
      <c r="AM159" s="31">
        <f t="shared" si="98"/>
        <v>0.10206078433296926</v>
      </c>
      <c r="AN159" s="31">
        <f t="shared" si="99"/>
        <v>-2.8963144324552319</v>
      </c>
      <c r="AO159" s="31">
        <f t="shared" si="100"/>
        <v>8.3886372916484717</v>
      </c>
      <c r="AP159" s="31">
        <f t="shared" si="101"/>
        <v>-2.7727157801061697</v>
      </c>
      <c r="AQ159" s="31">
        <f t="shared" si="102"/>
        <v>7.687952797249765</v>
      </c>
      <c r="AR159" s="31">
        <f t="shared" si="103"/>
        <v>8.0306567310178671</v>
      </c>
      <c r="AS159" s="32">
        <f t="shared" si="104"/>
        <v>5.8125953195061197E-3</v>
      </c>
      <c r="AT159" s="33">
        <f t="shared" si="105"/>
        <v>1.8029754010351024E-2</v>
      </c>
      <c r="AU159" s="34">
        <f t="shared" si="106"/>
        <v>-0.49727800942804912</v>
      </c>
      <c r="AV159" s="35">
        <f t="shared" si="107"/>
        <v>5.3264664077436123E-2</v>
      </c>
      <c r="AW159" s="36">
        <f t="shared" si="108"/>
        <v>3.3786264348344448E-5</v>
      </c>
      <c r="AX159" s="36">
        <f t="shared" si="109"/>
        <v>0.10393470143294453</v>
      </c>
      <c r="AY159" s="37">
        <f t="shared" si="110"/>
        <v>0.2472854186607229</v>
      </c>
      <c r="AZ159" s="37">
        <f t="shared" si="111"/>
        <v>8.3886372916484717</v>
      </c>
      <c r="BA159" s="38">
        <f t="shared" si="112"/>
        <v>2.2794491449043606E-5</v>
      </c>
      <c r="BB159" s="39">
        <f t="shared" si="113"/>
        <v>-2.4257463874538983E-3</v>
      </c>
      <c r="BC159" s="21"/>
    </row>
    <row r="160" spans="12:55" x14ac:dyDescent="0.25">
      <c r="L160" s="116">
        <v>2.9</v>
      </c>
      <c r="M160" s="117">
        <f t="shared" si="76"/>
        <v>794.32823472428208</v>
      </c>
      <c r="N160" s="118">
        <f t="shared" si="77"/>
        <v>7.9432823472428211</v>
      </c>
      <c r="O160" s="119">
        <f t="shared" si="78"/>
        <v>0.22508803885180828</v>
      </c>
      <c r="P160" s="119">
        <f t="shared" si="79"/>
        <v>0.22103884341938695</v>
      </c>
      <c r="Q160" s="119">
        <f t="shared" si="80"/>
        <v>5.0176077703616533E-2</v>
      </c>
      <c r="R160" s="118">
        <f t="shared" si="81"/>
        <v>0.32155434121686899</v>
      </c>
      <c r="S160" s="118">
        <f t="shared" si="82"/>
        <v>0.31576977631340997</v>
      </c>
      <c r="T160" s="120">
        <f t="shared" si="83"/>
        <v>3.346119112232988E-5</v>
      </c>
      <c r="U160" s="121">
        <f t="shared" si="84"/>
        <v>3.9721228986165501E-10</v>
      </c>
      <c r="V160" s="121">
        <f t="shared" si="85"/>
        <v>1.2530625767250031E-9</v>
      </c>
      <c r="W160" s="121">
        <f t="shared" si="92"/>
        <v>7.3247971352407507E-19</v>
      </c>
      <c r="X160" s="121">
        <f t="shared" si="93"/>
        <v>-9.4009773227735121</v>
      </c>
      <c r="Y160" s="121">
        <f t="shared" si="94"/>
        <v>-8.9020272402207237</v>
      </c>
      <c r="Z160" s="122">
        <f t="shared" si="95"/>
        <v>0.24895118487943435</v>
      </c>
      <c r="AA160" s="9">
        <f t="shared" si="86"/>
        <v>4.2988597033054431E-2</v>
      </c>
      <c r="AB160" s="22">
        <f t="shared" si="87"/>
        <v>1.5459918470756773</v>
      </c>
      <c r="AC160" s="10">
        <f t="shared" si="88"/>
        <v>1.3869887107531079E-3</v>
      </c>
      <c r="AD160" s="10"/>
      <c r="AE160" s="17">
        <f t="shared" si="89"/>
        <v>1.2530625767250031E-9</v>
      </c>
      <c r="AF160" s="10"/>
      <c r="AG160" s="10"/>
      <c r="AI160" s="30">
        <f t="shared" si="90"/>
        <v>0.32155434121686899</v>
      </c>
      <c r="AJ160" s="31">
        <f t="shared" si="96"/>
        <v>0.10339719435541461</v>
      </c>
      <c r="AK160" s="31">
        <f t="shared" si="91"/>
        <v>0.31576977631340997</v>
      </c>
      <c r="AL160" s="31">
        <f t="shared" si="97"/>
        <v>9.9710551633020963E-2</v>
      </c>
      <c r="AM160" s="31">
        <f t="shared" si="98"/>
        <v>0.10153714239865662</v>
      </c>
      <c r="AN160" s="31">
        <f t="shared" si="99"/>
        <v>-2.9613085468280156</v>
      </c>
      <c r="AO160" s="31">
        <f t="shared" si="100"/>
        <v>8.7693483095166531</v>
      </c>
      <c r="AP160" s="31">
        <f t="shared" si="101"/>
        <v>-2.8360378213542141</v>
      </c>
      <c r="AQ160" s="31">
        <f t="shared" si="102"/>
        <v>8.0431105241515581</v>
      </c>
      <c r="AR160" s="31">
        <f t="shared" si="103"/>
        <v>8.3983830395037398</v>
      </c>
      <c r="AS160" s="32">
        <f t="shared" si="104"/>
        <v>5.7845649034590219E-3</v>
      </c>
      <c r="AT160" s="33">
        <f t="shared" si="105"/>
        <v>1.7989385189353366E-2</v>
      </c>
      <c r="AU160" s="34">
        <f t="shared" si="106"/>
        <v>-0.49895008255278839</v>
      </c>
      <c r="AV160" s="35">
        <f t="shared" si="107"/>
        <v>5.3074277856633129E-2</v>
      </c>
      <c r="AW160" s="36">
        <f t="shared" si="108"/>
        <v>3.346119112232988E-5</v>
      </c>
      <c r="AX160" s="36">
        <f t="shared" si="109"/>
        <v>0.10339719435541461</v>
      </c>
      <c r="AY160" s="37">
        <f t="shared" si="110"/>
        <v>0.24895118487943435</v>
      </c>
      <c r="AZ160" s="37">
        <f t="shared" si="111"/>
        <v>8.7693483095166531</v>
      </c>
      <c r="BA160" s="38">
        <f t="shared" si="112"/>
        <v>2.2684568248858909E-5</v>
      </c>
      <c r="BB160" s="39">
        <f t="shared" si="113"/>
        <v>-2.433902841720919E-3</v>
      </c>
      <c r="BC160" s="21"/>
    </row>
    <row r="161" spans="12:55" x14ac:dyDescent="0.25">
      <c r="L161" s="116">
        <v>2.92</v>
      </c>
      <c r="M161" s="117">
        <f t="shared" si="76"/>
        <v>831.7637711026714</v>
      </c>
      <c r="N161" s="118">
        <f t="shared" si="77"/>
        <v>8.3176377110267143</v>
      </c>
      <c r="O161" s="119">
        <f t="shared" si="78"/>
        <v>0.22451703427345079</v>
      </c>
      <c r="P161" s="119">
        <f t="shared" si="79"/>
        <v>0.22048860802008191</v>
      </c>
      <c r="Q161" s="119">
        <f t="shared" si="80"/>
        <v>4.9034068546901538E-2</v>
      </c>
      <c r="R161" s="118">
        <f t="shared" si="81"/>
        <v>0.32073862039064399</v>
      </c>
      <c r="S161" s="118">
        <f t="shared" si="82"/>
        <v>0.31498372574297417</v>
      </c>
      <c r="T161" s="120">
        <f t="shared" si="83"/>
        <v>3.3118812405778707E-5</v>
      </c>
      <c r="U161" s="121">
        <f t="shared" si="84"/>
        <v>3.4200162536889159E-10</v>
      </c>
      <c r="V161" s="121">
        <f t="shared" si="85"/>
        <v>1.0830378920575182E-9</v>
      </c>
      <c r="W161" s="121">
        <f t="shared" si="92"/>
        <v>5.4913474854781735E-19</v>
      </c>
      <c r="X161" s="121">
        <f t="shared" si="93"/>
        <v>-9.4659718299466036</v>
      </c>
      <c r="Y161" s="121">
        <f t="shared" si="94"/>
        <v>-8.9653563485237022</v>
      </c>
      <c r="Z161" s="122">
        <f t="shared" si="95"/>
        <v>0.25061586024028332</v>
      </c>
      <c r="AA161" s="9">
        <f t="shared" si="86"/>
        <v>4.1840446341462778E-2</v>
      </c>
      <c r="AB161" s="22">
        <f t="shared" si="87"/>
        <v>1.5459969383979355</v>
      </c>
      <c r="AC161" s="10">
        <f t="shared" si="88"/>
        <v>1.2902651970243789E-3</v>
      </c>
      <c r="AD161" s="10"/>
      <c r="AE161" s="17">
        <f t="shared" si="89"/>
        <v>1.0830378920575182E-9</v>
      </c>
      <c r="AF161" s="10"/>
      <c r="AG161" s="10"/>
      <c r="AI161" s="30">
        <f t="shared" si="90"/>
        <v>0.32073862039064399</v>
      </c>
      <c r="AJ161" s="31">
        <f t="shared" si="96"/>
        <v>0.10287326261009364</v>
      </c>
      <c r="AK161" s="31">
        <f t="shared" si="91"/>
        <v>0.31498372574297417</v>
      </c>
      <c r="AL161" s="31">
        <f t="shared" si="97"/>
        <v>9.9214747482925178E-2</v>
      </c>
      <c r="AM161" s="31">
        <f t="shared" si="98"/>
        <v>0.10102744564030651</v>
      </c>
      <c r="AN161" s="31">
        <f t="shared" si="99"/>
        <v>-3.0263030540011071</v>
      </c>
      <c r="AO161" s="31">
        <f t="shared" si="100"/>
        <v>9.1585101746564277</v>
      </c>
      <c r="AP161" s="31">
        <f t="shared" si="101"/>
        <v>-2.8993669296571927</v>
      </c>
      <c r="AQ161" s="31">
        <f t="shared" si="102"/>
        <v>8.4063285927897766</v>
      </c>
      <c r="AR161" s="31">
        <f t="shared" si="103"/>
        <v>8.7743629938913745</v>
      </c>
      <c r="AS161" s="32">
        <f t="shared" si="104"/>
        <v>5.7548946476698171E-3</v>
      </c>
      <c r="AT161" s="33">
        <f t="shared" si="105"/>
        <v>1.7942630795944176E-2</v>
      </c>
      <c r="AU161" s="34">
        <f t="shared" si="106"/>
        <v>-0.50061548142290135</v>
      </c>
      <c r="AV161" s="35">
        <f t="shared" si="107"/>
        <v>5.2885798776534626E-2</v>
      </c>
      <c r="AW161" s="36">
        <f t="shared" si="108"/>
        <v>3.3118812405778707E-5</v>
      </c>
      <c r="AX161" s="36">
        <f t="shared" si="109"/>
        <v>0.10287326261009364</v>
      </c>
      <c r="AY161" s="37">
        <f t="shared" si="110"/>
        <v>0.25061586024028332</v>
      </c>
      <c r="AZ161" s="37">
        <f t="shared" si="111"/>
        <v>9.1585101746564277</v>
      </c>
      <c r="BA161" s="38">
        <f t="shared" si="112"/>
        <v>2.2568214304587519E-5</v>
      </c>
      <c r="BB161" s="39">
        <f t="shared" si="113"/>
        <v>-2.4420267386482991E-3</v>
      </c>
      <c r="BC161" s="21"/>
    </row>
    <row r="162" spans="12:55" x14ac:dyDescent="0.25">
      <c r="L162" s="116">
        <v>2.94</v>
      </c>
      <c r="M162" s="117">
        <f t="shared" si="76"/>
        <v>870.96358995608091</v>
      </c>
      <c r="N162" s="118">
        <f t="shared" si="77"/>
        <v>8.7096358995608085</v>
      </c>
      <c r="O162" s="119">
        <f t="shared" si="78"/>
        <v>0.22395902128378584</v>
      </c>
      <c r="P162" s="119">
        <f t="shared" si="79"/>
        <v>0.21995246144057795</v>
      </c>
      <c r="Q162" s="119">
        <f t="shared" si="80"/>
        <v>4.7918042567571692E-2</v>
      </c>
      <c r="R162" s="118">
        <f t="shared" si="81"/>
        <v>0.31994145897683696</v>
      </c>
      <c r="S162" s="118">
        <f t="shared" si="82"/>
        <v>0.31421780205796851</v>
      </c>
      <c r="T162" s="120">
        <f t="shared" si="83"/>
        <v>3.2760248524910644E-5</v>
      </c>
      <c r="U162" s="121">
        <f t="shared" si="84"/>
        <v>2.9446473840664247E-10</v>
      </c>
      <c r="V162" s="121">
        <f t="shared" si="85"/>
        <v>9.3606876882851348E-10</v>
      </c>
      <c r="W162" s="121">
        <f t="shared" si="92"/>
        <v>4.1165573185358918E-19</v>
      </c>
      <c r="X162" s="121">
        <f t="shared" si="93"/>
        <v>-9.530966703702985</v>
      </c>
      <c r="Y162" s="121">
        <f t="shared" si="94"/>
        <v>-9.0286922443968685</v>
      </c>
      <c r="Z162" s="122">
        <f t="shared" si="95"/>
        <v>0.25227963247125174</v>
      </c>
      <c r="AA162" s="9">
        <f t="shared" si="86"/>
        <v>4.0722960758797229E-2</v>
      </c>
      <c r="AB162" s="22">
        <f t="shared" si="87"/>
        <v>1.5460016760771371</v>
      </c>
      <c r="AC162" s="10">
        <f t="shared" si="88"/>
        <v>1.200260094998307E-3</v>
      </c>
      <c r="AD162" s="10"/>
      <c r="AE162" s="17">
        <f t="shared" si="89"/>
        <v>9.3606876882851348E-10</v>
      </c>
      <c r="AF162" s="10"/>
      <c r="AG162" s="10"/>
      <c r="AI162" s="30">
        <f t="shared" si="90"/>
        <v>0.31994145897683696</v>
      </c>
      <c r="AJ162" s="31">
        <f t="shared" si="96"/>
        <v>0.10236253717222704</v>
      </c>
      <c r="AK162" s="31">
        <f t="shared" si="91"/>
        <v>0.31421780205796851</v>
      </c>
      <c r="AL162" s="31">
        <f t="shared" si="97"/>
        <v>9.8732827130140685E-2</v>
      </c>
      <c r="AM162" s="31">
        <f t="shared" si="98"/>
        <v>0.10053130202692141</v>
      </c>
      <c r="AN162" s="31">
        <f t="shared" si="99"/>
        <v>-3.0912979277574886</v>
      </c>
      <c r="AO162" s="31">
        <f t="shared" si="100"/>
        <v>9.5561228781577423</v>
      </c>
      <c r="AP162" s="31">
        <f t="shared" si="101"/>
        <v>-2.9627028255303589</v>
      </c>
      <c r="AQ162" s="31">
        <f t="shared" si="102"/>
        <v>8.7776080324055723</v>
      </c>
      <c r="AR162" s="31">
        <f t="shared" si="103"/>
        <v>9.1585971051232544</v>
      </c>
      <c r="AS162" s="32">
        <f t="shared" si="104"/>
        <v>5.7236569188684472E-3</v>
      </c>
      <c r="AT162" s="33">
        <f t="shared" si="105"/>
        <v>1.7889700625772376E-2</v>
      </c>
      <c r="AU162" s="34">
        <f t="shared" si="106"/>
        <v>-0.50227445930611658</v>
      </c>
      <c r="AV162" s="35">
        <f t="shared" si="107"/>
        <v>5.2699214562461141E-2</v>
      </c>
      <c r="AW162" s="36">
        <f t="shared" si="108"/>
        <v>3.2760248524910644E-5</v>
      </c>
      <c r="AX162" s="36">
        <f t="shared" si="109"/>
        <v>0.10236253717222704</v>
      </c>
      <c r="AY162" s="37">
        <f t="shared" si="110"/>
        <v>0.25227963247125174</v>
      </c>
      <c r="AZ162" s="37">
        <f t="shared" si="111"/>
        <v>9.5561228781577423</v>
      </c>
      <c r="BA162" s="38">
        <f t="shared" si="112"/>
        <v>2.2445713407327245E-5</v>
      </c>
      <c r="BB162" s="39">
        <f t="shared" si="113"/>
        <v>-2.4501193136883736E-3</v>
      </c>
      <c r="BC162" s="21"/>
    </row>
    <row r="163" spans="12:55" x14ac:dyDescent="0.25">
      <c r="L163" s="116">
        <v>2.96</v>
      </c>
      <c r="M163" s="117">
        <f t="shared" si="76"/>
        <v>912.01083935590987</v>
      </c>
      <c r="N163" s="118">
        <f t="shared" si="77"/>
        <v>9.1201083935590983</v>
      </c>
      <c r="O163" s="119">
        <f t="shared" si="78"/>
        <v>0.22341370469147068</v>
      </c>
      <c r="P163" s="119">
        <f t="shared" si="79"/>
        <v>0.21943005874132643</v>
      </c>
      <c r="Q163" s="119">
        <f t="shared" si="80"/>
        <v>4.6827409382941325E-2</v>
      </c>
      <c r="R163" s="118">
        <f t="shared" si="81"/>
        <v>0.31916243527352955</v>
      </c>
      <c r="S163" s="118">
        <f t="shared" si="82"/>
        <v>0.31347151248760918</v>
      </c>
      <c r="T163" s="120">
        <f t="shared" si="83"/>
        <v>3.2386602155307683E-5</v>
      </c>
      <c r="U163" s="121">
        <f t="shared" si="84"/>
        <v>2.5353509289600428E-10</v>
      </c>
      <c r="V163" s="121">
        <f t="shared" si="85"/>
        <v>8.0903133016208292E-10</v>
      </c>
      <c r="W163" s="121">
        <f t="shared" si="92"/>
        <v>3.0857606961677151E-19</v>
      </c>
      <c r="X163" s="121">
        <f t="shared" si="93"/>
        <v>-9.5959619195800432</v>
      </c>
      <c r="Y163" s="121">
        <f t="shared" si="94"/>
        <v>-9.0920346597807473</v>
      </c>
      <c r="Z163" s="122">
        <f t="shared" si="95"/>
        <v>0.25394268316882701</v>
      </c>
      <c r="AA163" s="9">
        <f t="shared" si="86"/>
        <v>3.9635321273309439E-2</v>
      </c>
      <c r="AB163" s="22">
        <f t="shared" si="87"/>
        <v>1.5460060845439194</v>
      </c>
      <c r="AC163" s="10">
        <f t="shared" si="88"/>
        <v>1.1165092782728383E-3</v>
      </c>
      <c r="AD163" s="10"/>
      <c r="AE163" s="17">
        <f t="shared" si="89"/>
        <v>8.0903133016208292E-10</v>
      </c>
      <c r="AF163" s="10"/>
      <c r="AG163" s="10"/>
      <c r="AI163" s="30">
        <f t="shared" si="90"/>
        <v>0.31916243527352955</v>
      </c>
      <c r="AJ163" s="31">
        <f t="shared" si="96"/>
        <v>0.10186466008972994</v>
      </c>
      <c r="AK163" s="31">
        <f t="shared" si="91"/>
        <v>0.31347151248760918</v>
      </c>
      <c r="AL163" s="31">
        <f t="shared" si="97"/>
        <v>9.8264389141269323E-2</v>
      </c>
      <c r="AM163" s="31">
        <f t="shared" si="98"/>
        <v>0.10004833131442198</v>
      </c>
      <c r="AN163" s="31">
        <f t="shared" si="99"/>
        <v>-3.1562931436345467</v>
      </c>
      <c r="AO163" s="31">
        <f t="shared" si="100"/>
        <v>9.9621864085544498</v>
      </c>
      <c r="AP163" s="31">
        <f t="shared" si="101"/>
        <v>-3.0260452409142378</v>
      </c>
      <c r="AQ163" s="31">
        <f t="shared" si="102"/>
        <v>9.1569498000597065</v>
      </c>
      <c r="AR163" s="31">
        <f t="shared" si="103"/>
        <v>9.5510858462255595</v>
      </c>
      <c r="AS163" s="32">
        <f t="shared" si="104"/>
        <v>5.6909227859203715E-3</v>
      </c>
      <c r="AT163" s="33">
        <f t="shared" si="105"/>
        <v>1.783080386964437E-2</v>
      </c>
      <c r="AU163" s="34">
        <f t="shared" si="106"/>
        <v>-0.50392725979929587</v>
      </c>
      <c r="AV163" s="35">
        <f t="shared" si="107"/>
        <v>5.2514512252394362E-2</v>
      </c>
      <c r="AW163" s="36">
        <f t="shared" si="108"/>
        <v>3.2386602155307683E-5</v>
      </c>
      <c r="AX163" s="36">
        <f t="shared" si="109"/>
        <v>0.10186466008972994</v>
      </c>
      <c r="AY163" s="37">
        <f t="shared" si="110"/>
        <v>0.25394268316882701</v>
      </c>
      <c r="AZ163" s="37">
        <f t="shared" si="111"/>
        <v>9.9621864085544498</v>
      </c>
      <c r="BA163" s="38">
        <f t="shared" si="112"/>
        <v>2.2317344258511261E-5</v>
      </c>
      <c r="BB163" s="39">
        <f t="shared" si="113"/>
        <v>-2.4581817551185166E-3</v>
      </c>
      <c r="BC163" s="21"/>
    </row>
    <row r="164" spans="12:55" x14ac:dyDescent="0.25">
      <c r="L164" s="116">
        <v>2.98</v>
      </c>
      <c r="M164" s="117">
        <f t="shared" si="76"/>
        <v>954.99258602143675</v>
      </c>
      <c r="N164" s="118">
        <f t="shared" si="77"/>
        <v>9.5499258602143673</v>
      </c>
      <c r="O164" s="119">
        <f t="shared" si="78"/>
        <v>0.22288079597762667</v>
      </c>
      <c r="P164" s="119">
        <f t="shared" si="79"/>
        <v>0.21892106259286626</v>
      </c>
      <c r="Q164" s="119">
        <f t="shared" si="80"/>
        <v>4.5761591955253283E-2</v>
      </c>
      <c r="R164" s="118">
        <f t="shared" si="81"/>
        <v>0.31840113711089524</v>
      </c>
      <c r="S164" s="118">
        <f t="shared" si="82"/>
        <v>0.31274437513266612</v>
      </c>
      <c r="T164" s="120">
        <f t="shared" si="83"/>
        <v>3.1998956078338617E-5</v>
      </c>
      <c r="U164" s="121">
        <f t="shared" si="84"/>
        <v>2.1829437513937109E-10</v>
      </c>
      <c r="V164" s="121">
        <f t="shared" si="85"/>
        <v>6.992245408001544E-10</v>
      </c>
      <c r="W164" s="121">
        <f t="shared" si="92"/>
        <v>2.3129382424250851E-19</v>
      </c>
      <c r="X164" s="121">
        <f t="shared" si="93"/>
        <v>-9.6609574547508021</v>
      </c>
      <c r="Y164" s="121">
        <f t="shared" si="94"/>
        <v>-9.155383337600405</v>
      </c>
      <c r="Z164" s="122">
        <f t="shared" si="95"/>
        <v>0.2556051879324035</v>
      </c>
      <c r="AA164" s="9">
        <f t="shared" si="86"/>
        <v>3.8576730747631113E-2</v>
      </c>
      <c r="AB164" s="22">
        <f t="shared" si="87"/>
        <v>1.5460101865538267</v>
      </c>
      <c r="AC164" s="10">
        <f t="shared" si="88"/>
        <v>1.0385804433925003E-3</v>
      </c>
      <c r="AD164" s="10"/>
      <c r="AE164" s="17">
        <f t="shared" si="89"/>
        <v>6.992245408001544E-10</v>
      </c>
      <c r="AF164" s="10"/>
      <c r="AG164" s="10"/>
      <c r="AI164" s="30">
        <f t="shared" si="90"/>
        <v>0.31840113711089524</v>
      </c>
      <c r="AJ164" s="31">
        <f t="shared" si="96"/>
        <v>0.1013792841135111</v>
      </c>
      <c r="AK164" s="31">
        <f t="shared" si="91"/>
        <v>0.31274437513266612</v>
      </c>
      <c r="AL164" s="31">
        <f t="shared" si="97"/>
        <v>9.7809044177121787E-2</v>
      </c>
      <c r="AM164" s="31">
        <f t="shared" si="98"/>
        <v>9.9578164667277286E-2</v>
      </c>
      <c r="AN164" s="31">
        <f t="shared" si="99"/>
        <v>-3.2212886788053057</v>
      </c>
      <c r="AO164" s="31">
        <f t="shared" si="100"/>
        <v>10.376700752199232</v>
      </c>
      <c r="AP164" s="31">
        <f t="shared" si="101"/>
        <v>-3.0893939187338955</v>
      </c>
      <c r="AQ164" s="31">
        <f t="shared" si="102"/>
        <v>9.5443547851099755</v>
      </c>
      <c r="AR164" s="31">
        <f t="shared" si="103"/>
        <v>9.9518296547874563</v>
      </c>
      <c r="AS164" s="32">
        <f t="shared" si="104"/>
        <v>5.656761978229119E-3</v>
      </c>
      <c r="AT164" s="33">
        <f t="shared" si="105"/>
        <v>1.7766148794433913E-2</v>
      </c>
      <c r="AU164" s="34">
        <f t="shared" si="106"/>
        <v>-0.50557411715039713</v>
      </c>
      <c r="AV164" s="35">
        <f t="shared" si="107"/>
        <v>5.2331678254289346E-2</v>
      </c>
      <c r="AW164" s="36">
        <f t="shared" si="108"/>
        <v>3.1998956078338617E-5</v>
      </c>
      <c r="AX164" s="36">
        <f t="shared" si="109"/>
        <v>0.1013792841135111</v>
      </c>
      <c r="AY164" s="37">
        <f t="shared" si="110"/>
        <v>0.2556051879324035</v>
      </c>
      <c r="AZ164" s="37">
        <f t="shared" si="111"/>
        <v>10.376700752199232</v>
      </c>
      <c r="BA164" s="38">
        <f t="shared" si="112"/>
        <v>2.218338030678086E-5</v>
      </c>
      <c r="BB164" s="39">
        <f t="shared" si="113"/>
        <v>-2.4662152056116934E-3</v>
      </c>
      <c r="BC164" s="21"/>
    </row>
    <row r="165" spans="12:55" x14ac:dyDescent="0.25">
      <c r="L165" s="116">
        <v>3</v>
      </c>
      <c r="M165" s="117">
        <f t="shared" si="76"/>
        <v>1000</v>
      </c>
      <c r="N165" s="118">
        <f t="shared" si="77"/>
        <v>10</v>
      </c>
      <c r="O165" s="119">
        <f t="shared" si="78"/>
        <v>0.22236001314808077</v>
      </c>
      <c r="P165" s="119">
        <f t="shared" si="79"/>
        <v>0.2184251431532408</v>
      </c>
      <c r="Q165" s="119">
        <f t="shared" si="80"/>
        <v>4.472002629616155E-2</v>
      </c>
      <c r="R165" s="118">
        <f t="shared" si="81"/>
        <v>0.31765716164011543</v>
      </c>
      <c r="S165" s="118">
        <f t="shared" si="82"/>
        <v>0.31203591879034404</v>
      </c>
      <c r="T165" s="120">
        <f t="shared" si="83"/>
        <v>3.1598371176105983E-5</v>
      </c>
      <c r="U165" s="121">
        <f t="shared" si="84"/>
        <v>1.8795189643274439E-10</v>
      </c>
      <c r="V165" s="121">
        <f t="shared" si="85"/>
        <v>6.0431304422648301E-10</v>
      </c>
      <c r="W165" s="121">
        <f t="shared" si="92"/>
        <v>1.7335660539211948E-19</v>
      </c>
      <c r="X165" s="121">
        <f t="shared" si="93"/>
        <v>-9.7259532879011079</v>
      </c>
      <c r="Y165" s="121">
        <f t="shared" si="94"/>
        <v>-9.2187380313109664</v>
      </c>
      <c r="Z165" s="122">
        <f t="shared" si="95"/>
        <v>0.25726731651780316</v>
      </c>
      <c r="AA165" s="9">
        <f t="shared" si="86"/>
        <v>3.7546413334546461E-2</v>
      </c>
      <c r="AB165" s="22">
        <f t="shared" si="87"/>
        <v>1.5460140033009646</v>
      </c>
      <c r="AC165" s="10">
        <f t="shared" si="88"/>
        <v>9.6607095067781108E-4</v>
      </c>
      <c r="AD165" s="10"/>
      <c r="AE165" s="17">
        <f t="shared" si="89"/>
        <v>6.0431304422648301E-10</v>
      </c>
      <c r="AF165" s="10"/>
      <c r="AG165" s="10"/>
      <c r="AI165" s="30">
        <f t="shared" si="90"/>
        <v>0.31765716164011543</v>
      </c>
      <c r="AJ165" s="31">
        <f t="shared" si="96"/>
        <v>0.10090607234125441</v>
      </c>
      <c r="AK165" s="31">
        <f t="shared" si="91"/>
        <v>0.31203591879034404</v>
      </c>
      <c r="AL165" s="31">
        <f t="shared" si="97"/>
        <v>9.7366414615334185E-2</v>
      </c>
      <c r="AM165" s="31">
        <f t="shared" si="98"/>
        <v>9.912044429270625E-2</v>
      </c>
      <c r="AN165" s="31">
        <f t="shared" si="99"/>
        <v>-3.2862845119556114</v>
      </c>
      <c r="AO165" s="31">
        <f t="shared" si="100"/>
        <v>10.799665893519331</v>
      </c>
      <c r="AP165" s="31">
        <f t="shared" si="101"/>
        <v>-3.1527486124444568</v>
      </c>
      <c r="AQ165" s="31">
        <f t="shared" si="102"/>
        <v>9.9398238132704471</v>
      </c>
      <c r="AR165" s="31">
        <f t="shared" si="103"/>
        <v>10.360828935165763</v>
      </c>
      <c r="AS165" s="32">
        <f t="shared" si="104"/>
        <v>5.6212428497713907E-3</v>
      </c>
      <c r="AT165" s="33">
        <f t="shared" si="105"/>
        <v>1.7695942445459131E-2</v>
      </c>
      <c r="AU165" s="34">
        <f t="shared" si="106"/>
        <v>-0.50721525659014155</v>
      </c>
      <c r="AV165" s="35">
        <f t="shared" si="107"/>
        <v>5.215069840208951E-2</v>
      </c>
      <c r="AW165" s="36">
        <f t="shared" si="108"/>
        <v>3.1598371176105983E-5</v>
      </c>
      <c r="AX165" s="36">
        <f t="shared" si="109"/>
        <v>0.10090607234125441</v>
      </c>
      <c r="AY165" s="37">
        <f t="shared" si="110"/>
        <v>0.25726731651780316</v>
      </c>
      <c r="AZ165" s="37">
        <f t="shared" si="111"/>
        <v>10.799665893519331</v>
      </c>
      <c r="BA165" s="38">
        <f t="shared" si="112"/>
        <v>2.204408960694663E-5</v>
      </c>
      <c r="BB165" s="39">
        <f t="shared" si="113"/>
        <v>-2.4742207638543492E-3</v>
      </c>
      <c r="BC165" s="21"/>
    </row>
    <row r="166" spans="12:55" x14ac:dyDescent="0.25">
      <c r="L166" s="116">
        <v>3.02</v>
      </c>
      <c r="M166" s="117">
        <f t="shared" si="76"/>
        <v>1047.1285480509</v>
      </c>
      <c r="N166" s="118">
        <f t="shared" si="77"/>
        <v>10.471285480509</v>
      </c>
      <c r="O166" s="119">
        <f t="shared" si="78"/>
        <v>0.22185108058860803</v>
      </c>
      <c r="P166" s="119">
        <f t="shared" si="79"/>
        <v>0.21794197794472686</v>
      </c>
      <c r="Q166" s="119">
        <f t="shared" si="80"/>
        <v>4.3702161177216044E-2</v>
      </c>
      <c r="R166" s="118">
        <f t="shared" si="81"/>
        <v>0.31693011512658292</v>
      </c>
      <c r="S166" s="118">
        <f t="shared" si="82"/>
        <v>0.31134568277818125</v>
      </c>
      <c r="T166" s="120">
        <f t="shared" si="83"/>
        <v>3.1185884653874977E-5</v>
      </c>
      <c r="U166" s="121">
        <f t="shared" si="84"/>
        <v>1.618268575592766E-10</v>
      </c>
      <c r="V166" s="121">
        <f t="shared" si="85"/>
        <v>5.22277715175194E-10</v>
      </c>
      <c r="W166" s="121">
        <f t="shared" si="92"/>
        <v>1.2992482075605036E-19</v>
      </c>
      <c r="X166" s="121">
        <f t="shared" si="93"/>
        <v>-9.7909493991525256</v>
      </c>
      <c r="Y166" s="121">
        <f t="shared" si="94"/>
        <v>-9.2820985044768438</v>
      </c>
      <c r="Z166" s="122">
        <f t="shared" si="95"/>
        <v>0.2589292330122418</v>
      </c>
      <c r="AA166" s="9">
        <f t="shared" si="86"/>
        <v>3.6543613908370749E-2</v>
      </c>
      <c r="AB166" s="22">
        <f t="shared" si="87"/>
        <v>1.5460175545240575</v>
      </c>
      <c r="AC166" s="10">
        <f t="shared" si="88"/>
        <v>8.9860580937257376E-4</v>
      </c>
      <c r="AD166" s="10"/>
      <c r="AE166" s="17">
        <f t="shared" si="89"/>
        <v>5.22277715175194E-10</v>
      </c>
      <c r="AF166" s="10"/>
      <c r="AG166" s="10"/>
      <c r="AI166" s="30">
        <f t="shared" si="90"/>
        <v>0.31693011512658292</v>
      </c>
      <c r="AJ166" s="31">
        <f t="shared" si="96"/>
        <v>0.1004446978741491</v>
      </c>
      <c r="AK166" s="31">
        <f t="shared" si="91"/>
        <v>0.31134568277818125</v>
      </c>
      <c r="AL166" s="31">
        <f t="shared" si="97"/>
        <v>9.6936134184611875E-2</v>
      </c>
      <c r="AM166" s="31">
        <f t="shared" si="98"/>
        <v>9.8674823087053554E-2</v>
      </c>
      <c r="AN166" s="31">
        <f t="shared" si="99"/>
        <v>-3.3512806232070291</v>
      </c>
      <c r="AO166" s="31">
        <f t="shared" si="100"/>
        <v>11.231081815482893</v>
      </c>
      <c r="AP166" s="31">
        <f t="shared" si="101"/>
        <v>-3.2161090856103343</v>
      </c>
      <c r="AQ166" s="31">
        <f t="shared" si="102"/>
        <v>10.34335765054534</v>
      </c>
      <c r="AR166" s="31">
        <f t="shared" si="103"/>
        <v>10.778084060725989</v>
      </c>
      <c r="AS166" s="32">
        <f t="shared" si="104"/>
        <v>5.5844323484016689E-3</v>
      </c>
      <c r="AT166" s="33">
        <f t="shared" si="105"/>
        <v>1.7620390369565316E-2</v>
      </c>
      <c r="AU166" s="34">
        <f t="shared" si="106"/>
        <v>-0.50885089467568179</v>
      </c>
      <c r="AV166" s="35">
        <f t="shared" si="107"/>
        <v>5.1971558010475101E-2</v>
      </c>
      <c r="AW166" s="36">
        <f t="shared" si="108"/>
        <v>3.1185884653874977E-5</v>
      </c>
      <c r="AX166" s="36">
        <f t="shared" si="109"/>
        <v>0.1004446978741491</v>
      </c>
      <c r="AY166" s="37">
        <f t="shared" si="110"/>
        <v>0.2589292330122418</v>
      </c>
      <c r="AZ166" s="37">
        <f t="shared" si="111"/>
        <v>11.231081815482893</v>
      </c>
      <c r="BA166" s="38">
        <f t="shared" si="112"/>
        <v>2.1899734699614387E-5</v>
      </c>
      <c r="BB166" s="39">
        <f t="shared" si="113"/>
        <v>-2.4821994862228381E-3</v>
      </c>
      <c r="BC166" s="21"/>
    </row>
    <row r="167" spans="12:55" x14ac:dyDescent="0.25">
      <c r="L167" s="116">
        <v>3.04</v>
      </c>
      <c r="M167" s="117">
        <f t="shared" si="76"/>
        <v>1096.4781961431863</v>
      </c>
      <c r="N167" s="118">
        <f t="shared" si="77"/>
        <v>10.964781961431862</v>
      </c>
      <c r="O167" s="119">
        <f t="shared" si="78"/>
        <v>0.22135372892313798</v>
      </c>
      <c r="P167" s="119">
        <f t="shared" si="79"/>
        <v>0.21747125173008042</v>
      </c>
      <c r="Q167" s="119">
        <f t="shared" si="80"/>
        <v>4.2707457846275956E-2</v>
      </c>
      <c r="R167" s="118">
        <f t="shared" si="81"/>
        <v>0.31621961274734001</v>
      </c>
      <c r="S167" s="118">
        <f t="shared" si="82"/>
        <v>0.31067321675725773</v>
      </c>
      <c r="T167" s="120">
        <f t="shared" si="83"/>
        <v>3.0762508478800746E-5</v>
      </c>
      <c r="U167" s="121">
        <f t="shared" si="84"/>
        <v>1.3933307763562423E-10</v>
      </c>
      <c r="V167" s="121">
        <f t="shared" si="85"/>
        <v>4.5137288830040716E-10</v>
      </c>
      <c r="W167" s="121">
        <f t="shared" si="92"/>
        <v>9.7368843439713562E-20</v>
      </c>
      <c r="X167" s="121">
        <f t="shared" si="93"/>
        <v>-9.8559457699413215</v>
      </c>
      <c r="Y167" s="121">
        <f t="shared" si="94"/>
        <v>-9.3454645303604664</v>
      </c>
      <c r="Z167" s="122">
        <f t="shared" si="95"/>
        <v>0.26059109596400643</v>
      </c>
      <c r="AA167" s="9">
        <f t="shared" si="86"/>
        <v>3.5567597511513199E-2</v>
      </c>
      <c r="AB167" s="22">
        <f t="shared" si="87"/>
        <v>1.5460208586054052</v>
      </c>
      <c r="AC167" s="10">
        <f t="shared" si="88"/>
        <v>8.3583579769794215E-4</v>
      </c>
      <c r="AD167" s="10"/>
      <c r="AE167" s="17">
        <f t="shared" si="89"/>
        <v>4.5137288830040716E-10</v>
      </c>
      <c r="AF167" s="10"/>
      <c r="AG167" s="10"/>
      <c r="AI167" s="30">
        <f t="shared" si="90"/>
        <v>0.31621961274734001</v>
      </c>
      <c r="AJ167" s="31">
        <f t="shared" si="96"/>
        <v>9.9994843486077678E-2</v>
      </c>
      <c r="AK167" s="31">
        <f t="shared" si="91"/>
        <v>0.31067321675725773</v>
      </c>
      <c r="AL167" s="31">
        <f t="shared" si="97"/>
        <v>9.6517847610302049E-2</v>
      </c>
      <c r="AM167" s="31">
        <f t="shared" si="98"/>
        <v>9.8240964293950461E-2</v>
      </c>
      <c r="AN167" s="31">
        <f t="shared" si="99"/>
        <v>-3.4162769939958251</v>
      </c>
      <c r="AO167" s="31">
        <f t="shared" si="100"/>
        <v>11.670948499705151</v>
      </c>
      <c r="AP167" s="31">
        <f t="shared" si="101"/>
        <v>-3.2794751114939569</v>
      </c>
      <c r="AQ167" s="31">
        <f t="shared" si="102"/>
        <v>10.754957006908301</v>
      </c>
      <c r="AR167" s="31">
        <f t="shared" si="103"/>
        <v>11.203595375778699</v>
      </c>
      <c r="AS167" s="32">
        <f t="shared" si="104"/>
        <v>5.5463959900822757E-3</v>
      </c>
      <c r="AT167" s="33">
        <f t="shared" si="105"/>
        <v>1.7539696358156807E-2</v>
      </c>
      <c r="AU167" s="34">
        <f t="shared" si="106"/>
        <v>-0.51048123958085512</v>
      </c>
      <c r="AV167" s="35">
        <f t="shared" si="107"/>
        <v>5.1794241922243689E-2</v>
      </c>
      <c r="AW167" s="36">
        <f t="shared" si="108"/>
        <v>3.0762508478800746E-5</v>
      </c>
      <c r="AX167" s="36">
        <f t="shared" si="109"/>
        <v>9.9994843486077678E-2</v>
      </c>
      <c r="AY167" s="37">
        <f t="shared" si="110"/>
        <v>0.26059109596400643</v>
      </c>
      <c r="AZ167" s="37">
        <f t="shared" si="111"/>
        <v>11.670948499705151</v>
      </c>
      <c r="BA167" s="38">
        <f t="shared" si="112"/>
        <v>2.175057251012657E-5</v>
      </c>
      <c r="BB167" s="39">
        <f t="shared" si="113"/>
        <v>-2.4901523881992933E-3</v>
      </c>
      <c r="BC167" s="21"/>
    </row>
    <row r="168" spans="12:55" x14ac:dyDescent="0.25">
      <c r="L168" s="116">
        <v>3.06</v>
      </c>
      <c r="M168" s="117">
        <f t="shared" si="76"/>
        <v>1148.1536214968839</v>
      </c>
      <c r="N168" s="118">
        <f t="shared" si="77"/>
        <v>11.481536214968839</v>
      </c>
      <c r="O168" s="119">
        <f t="shared" si="78"/>
        <v>0.22086769487488742</v>
      </c>
      <c r="P168" s="119">
        <f t="shared" si="79"/>
        <v>0.21701265638849165</v>
      </c>
      <c r="Q168" s="119">
        <f t="shared" si="80"/>
        <v>4.1735389749774823E-2</v>
      </c>
      <c r="R168" s="118">
        <f t="shared" si="81"/>
        <v>0.31552527839269634</v>
      </c>
      <c r="S168" s="118">
        <f t="shared" si="82"/>
        <v>0.31001808055498808</v>
      </c>
      <c r="T168" s="120">
        <f t="shared" si="83"/>
        <v>3.0329228023658481E-5</v>
      </c>
      <c r="U168" s="121">
        <f t="shared" si="84"/>
        <v>1.1996584490835203E-10</v>
      </c>
      <c r="V168" s="121">
        <f t="shared" si="85"/>
        <v>3.9008936336431016E-10</v>
      </c>
      <c r="W168" s="121">
        <f t="shared" si="92"/>
        <v>7.2966715223026367E-20</v>
      </c>
      <c r="X168" s="121">
        <f t="shared" si="93"/>
        <v>-9.920942382945805</v>
      </c>
      <c r="Y168" s="121">
        <f t="shared" si="94"/>
        <v>-9.4088358915112416</v>
      </c>
      <c r="Z168" s="122">
        <f t="shared" si="95"/>
        <v>0.26225305856941861</v>
      </c>
      <c r="AA168" s="9">
        <f t="shared" si="86"/>
        <v>3.4617648815823319E-2</v>
      </c>
      <c r="AB168" s="22">
        <f t="shared" si="87"/>
        <v>1.546023932663203</v>
      </c>
      <c r="AC168" s="10">
        <f t="shared" si="88"/>
        <v>7.7743570897161258E-4</v>
      </c>
      <c r="AD168" s="10"/>
      <c r="AE168" s="17">
        <f t="shared" si="89"/>
        <v>3.9008936336431016E-10</v>
      </c>
      <c r="AF168" s="10"/>
      <c r="AG168" s="10"/>
      <c r="AI168" s="30">
        <f t="shared" si="90"/>
        <v>0.31552527839269634</v>
      </c>
      <c r="AJ168" s="31">
        <f t="shared" si="96"/>
        <v>9.9556201304788525E-2</v>
      </c>
      <c r="AK168" s="31">
        <f t="shared" si="91"/>
        <v>0.31001808055498808</v>
      </c>
      <c r="AL168" s="31">
        <f t="shared" si="97"/>
        <v>9.6111210270999087E-2</v>
      </c>
      <c r="AM168" s="31">
        <f t="shared" si="98"/>
        <v>9.7818541173881973E-2</v>
      </c>
      <c r="AN168" s="31">
        <f t="shared" si="99"/>
        <v>-3.4812736070003085</v>
      </c>
      <c r="AO168" s="31">
        <f t="shared" si="100"/>
        <v>12.119265926796938</v>
      </c>
      <c r="AP168" s="31">
        <f t="shared" si="101"/>
        <v>-3.342846472644732</v>
      </c>
      <c r="AQ168" s="31">
        <f t="shared" si="102"/>
        <v>11.174622539673328</v>
      </c>
      <c r="AR168" s="31">
        <f t="shared" si="103"/>
        <v>11.637363197472185</v>
      </c>
      <c r="AS168" s="32">
        <f t="shared" si="104"/>
        <v>5.5071978377082553E-3</v>
      </c>
      <c r="AT168" s="33">
        <f t="shared" si="105"/>
        <v>1.7454062209412296E-2</v>
      </c>
      <c r="AU168" s="34">
        <f t="shared" si="106"/>
        <v>-0.51210649143456344</v>
      </c>
      <c r="AV168" s="35">
        <f t="shared" si="107"/>
        <v>5.1618734558410442E-2</v>
      </c>
      <c r="AW168" s="36">
        <f t="shared" si="108"/>
        <v>3.0329228023658481E-5</v>
      </c>
      <c r="AX168" s="36">
        <f t="shared" si="109"/>
        <v>9.9556201304788525E-2</v>
      </c>
      <c r="AY168" s="37">
        <f t="shared" si="110"/>
        <v>0.26225305856941861</v>
      </c>
      <c r="AZ168" s="37">
        <f t="shared" si="111"/>
        <v>12.119265926796938</v>
      </c>
      <c r="BA168" s="38">
        <f t="shared" si="112"/>
        <v>2.159685426552257E-5</v>
      </c>
      <c r="BB168" s="39">
        <f t="shared" si="113"/>
        <v>-2.4980804460222605E-3</v>
      </c>
      <c r="BC168" s="21"/>
    </row>
    <row r="169" spans="12:55" x14ac:dyDescent="0.25">
      <c r="L169" s="116">
        <v>3.08</v>
      </c>
      <c r="M169" s="117">
        <f t="shared" si="76"/>
        <v>1202.2644346174138</v>
      </c>
      <c r="N169" s="118">
        <f t="shared" si="77"/>
        <v>12.022644346174138</v>
      </c>
      <c r="O169" s="119">
        <f t="shared" si="78"/>
        <v>0.22039272113037847</v>
      </c>
      <c r="P169" s="119">
        <f t="shared" si="79"/>
        <v>0.21656589079142624</v>
      </c>
      <c r="Q169" s="119">
        <f t="shared" si="80"/>
        <v>4.0785442260756907E-2</v>
      </c>
      <c r="R169" s="118">
        <f t="shared" si="81"/>
        <v>0.31484674447196925</v>
      </c>
      <c r="S169" s="118">
        <f t="shared" si="82"/>
        <v>0.30937984398775181</v>
      </c>
      <c r="T169" s="120">
        <f t="shared" si="83"/>
        <v>2.9887000904336888E-5</v>
      </c>
      <c r="U169" s="121">
        <f t="shared" si="84"/>
        <v>1.0329059472186555E-10</v>
      </c>
      <c r="V169" s="121">
        <f t="shared" si="85"/>
        <v>3.3712240817828179E-10</v>
      </c>
      <c r="W169" s="121">
        <f t="shared" si="92"/>
        <v>5.467731698431624E-20</v>
      </c>
      <c r="X169" s="121">
        <f t="shared" si="93"/>
        <v>-9.9859392220075467</v>
      </c>
      <c r="Y169" s="121">
        <f t="shared" si="94"/>
        <v>-9.4722123794139428</v>
      </c>
      <c r="Z169" s="122">
        <f t="shared" si="95"/>
        <v>0.26391526880119348</v>
      </c>
      <c r="AA169" s="9">
        <f t="shared" si="86"/>
        <v>3.3693071598320586E-2</v>
      </c>
      <c r="AB169" s="22">
        <f t="shared" si="87"/>
        <v>1.5460267926376663</v>
      </c>
      <c r="AC169" s="10">
        <f t="shared" si="88"/>
        <v>7.2310271545248154E-4</v>
      </c>
      <c r="AD169" s="10"/>
      <c r="AE169" s="17">
        <f t="shared" si="89"/>
        <v>3.3712240817828179E-10</v>
      </c>
      <c r="AF169" s="10"/>
      <c r="AG169" s="10"/>
      <c r="AI169" s="30">
        <f t="shared" si="90"/>
        <v>0.31484674447196925</v>
      </c>
      <c r="AJ169" s="31">
        <f t="shared" si="96"/>
        <v>9.9128472504597498E-2</v>
      </c>
      <c r="AK169" s="31">
        <f t="shared" si="91"/>
        <v>0.30937984398775181</v>
      </c>
      <c r="AL169" s="31">
        <f t="shared" si="97"/>
        <v>9.5715887865885654E-2</v>
      </c>
      <c r="AM169" s="31">
        <f t="shared" si="98"/>
        <v>9.7407236684789414E-2</v>
      </c>
      <c r="AN169" s="31">
        <f t="shared" si="99"/>
        <v>-3.5462704460620502</v>
      </c>
      <c r="AO169" s="31">
        <f t="shared" si="100"/>
        <v>12.576034076613132</v>
      </c>
      <c r="AP169" s="31">
        <f t="shared" si="101"/>
        <v>-3.4062229605474332</v>
      </c>
      <c r="AQ169" s="31">
        <f t="shared" si="102"/>
        <v>11.60235485696052</v>
      </c>
      <c r="AR169" s="31">
        <f t="shared" si="103"/>
        <v>12.079387817687344</v>
      </c>
      <c r="AS169" s="32">
        <f t="shared" si="104"/>
        <v>5.4669004842174407E-3</v>
      </c>
      <c r="AT169" s="33">
        <f t="shared" si="105"/>
        <v>1.736368750893709E-2</v>
      </c>
      <c r="AU169" s="34">
        <f t="shared" si="106"/>
        <v>-0.51372684259360391</v>
      </c>
      <c r="AV169" s="35">
        <f t="shared" si="107"/>
        <v>5.144501995980761E-2</v>
      </c>
      <c r="AW169" s="36">
        <f t="shared" si="108"/>
        <v>2.9887000904336888E-5</v>
      </c>
      <c r="AX169" s="36">
        <f t="shared" si="109"/>
        <v>9.9128472504597498E-2</v>
      </c>
      <c r="AY169" s="37">
        <f t="shared" si="110"/>
        <v>0.26391526880119348</v>
      </c>
      <c r="AZ169" s="37">
        <f t="shared" si="111"/>
        <v>12.576034076613132</v>
      </c>
      <c r="BA169" s="38">
        <f t="shared" si="112"/>
        <v>2.1438825428303688E-5</v>
      </c>
      <c r="BB169" s="39">
        <f t="shared" si="113"/>
        <v>-2.5059845980175801E-3</v>
      </c>
      <c r="BC169" s="21"/>
    </row>
    <row r="170" spans="12:55" x14ac:dyDescent="0.25">
      <c r="L170" s="116">
        <v>3.1</v>
      </c>
      <c r="M170" s="117">
        <f t="shared" si="76"/>
        <v>1258.925411794168</v>
      </c>
      <c r="N170" s="118">
        <f t="shared" si="77"/>
        <v>12.58925411794168</v>
      </c>
      <c r="O170" s="119">
        <f t="shared" si="78"/>
        <v>0.21992855620630133</v>
      </c>
      <c r="P170" s="119">
        <f t="shared" si="79"/>
        <v>0.21613066067852127</v>
      </c>
      <c r="Q170" s="119">
        <f t="shared" si="80"/>
        <v>3.9857112412602674E-2</v>
      </c>
      <c r="R170" s="118">
        <f t="shared" si="81"/>
        <v>0.31418365172328766</v>
      </c>
      <c r="S170" s="118">
        <f t="shared" si="82"/>
        <v>0.30875808668360183</v>
      </c>
      <c r="T170" s="120">
        <f t="shared" si="83"/>
        <v>2.9436755999861116E-5</v>
      </c>
      <c r="U170" s="121">
        <f t="shared" si="84"/>
        <v>8.8933160797313433E-11</v>
      </c>
      <c r="V170" s="121">
        <f t="shared" si="85"/>
        <v>2.9134408541843769E-10</v>
      </c>
      <c r="W170" s="121">
        <f t="shared" si="92"/>
        <v>4.0970182405978446E-20</v>
      </c>
      <c r="X170" s="121">
        <f t="shared" si="93"/>
        <v>-10.050936272033406</v>
      </c>
      <c r="Y170" s="121">
        <f t="shared" si="94"/>
        <v>-9.5355937941044928</v>
      </c>
      <c r="Z170" s="122">
        <f t="shared" si="95"/>
        <v>0.26557786955791202</v>
      </c>
      <c r="AA170" s="9">
        <f t="shared" si="86"/>
        <v>3.2793188230931115E-2</v>
      </c>
      <c r="AB170" s="22">
        <f t="shared" si="87"/>
        <v>1.5460294533713601</v>
      </c>
      <c r="AC170" s="10">
        <f t="shared" si="88"/>
        <v>6.7255484224604343E-4</v>
      </c>
      <c r="AD170" s="10"/>
      <c r="AE170" s="17">
        <f t="shared" si="89"/>
        <v>2.9134408541843769E-10</v>
      </c>
      <c r="AF170" s="10"/>
      <c r="AG170" s="10"/>
      <c r="AI170" s="30">
        <f t="shared" si="90"/>
        <v>0.31418365172328766</v>
      </c>
      <c r="AJ170" s="31">
        <f t="shared" si="96"/>
        <v>9.8711367010180115E-2</v>
      </c>
      <c r="AK170" s="31">
        <f t="shared" si="91"/>
        <v>0.30875808668360183</v>
      </c>
      <c r="AL170" s="31">
        <f t="shared" si="97"/>
        <v>9.5331556092518588E-2</v>
      </c>
      <c r="AM170" s="31">
        <f t="shared" si="98"/>
        <v>9.7006743173349425E-2</v>
      </c>
      <c r="AN170" s="31">
        <f t="shared" si="99"/>
        <v>-3.6112674960879092</v>
      </c>
      <c r="AO170" s="31">
        <f t="shared" si="100"/>
        <v>13.041252928301038</v>
      </c>
      <c r="AP170" s="31">
        <f t="shared" si="101"/>
        <v>-3.4696043752379833</v>
      </c>
      <c r="AQ170" s="31">
        <f t="shared" si="102"/>
        <v>12.038154520670556</v>
      </c>
      <c r="AR170" s="31">
        <f t="shared" si="103"/>
        <v>12.529669504581326</v>
      </c>
      <c r="AS170" s="32">
        <f t="shared" si="104"/>
        <v>5.4255650396858313E-3</v>
      </c>
      <c r="AT170" s="33">
        <f t="shared" si="105"/>
        <v>1.7268769428093328E-2</v>
      </c>
      <c r="AU170" s="34">
        <f t="shared" si="106"/>
        <v>-0.51534247792891286</v>
      </c>
      <c r="AV170" s="35">
        <f t="shared" si="107"/>
        <v>5.127308182849058E-2</v>
      </c>
      <c r="AW170" s="36">
        <f t="shared" si="108"/>
        <v>2.9436755999861116E-5</v>
      </c>
      <c r="AX170" s="36">
        <f t="shared" si="109"/>
        <v>9.8711367010180115E-2</v>
      </c>
      <c r="AY170" s="37">
        <f t="shared" si="110"/>
        <v>0.26557786955791202</v>
      </c>
      <c r="AZ170" s="37">
        <f t="shared" si="111"/>
        <v>13.041252928301038</v>
      </c>
      <c r="BA170" s="38">
        <f t="shared" si="112"/>
        <v>2.127672564582679E-5</v>
      </c>
      <c r="BB170" s="39">
        <f t="shared" si="113"/>
        <v>-2.5138657459946967E-3</v>
      </c>
      <c r="BC170" s="21"/>
    </row>
    <row r="171" spans="12:55" x14ac:dyDescent="0.25">
      <c r="L171" s="116">
        <v>3.12</v>
      </c>
      <c r="M171" s="117">
        <f t="shared" si="76"/>
        <v>1318.2567385564089</v>
      </c>
      <c r="N171" s="118">
        <f t="shared" si="77"/>
        <v>13.18256738556409</v>
      </c>
      <c r="O171" s="119">
        <f t="shared" si="78"/>
        <v>0.21947495431917829</v>
      </c>
      <c r="P171" s="119">
        <f t="shared" si="79"/>
        <v>0.21570667853368852</v>
      </c>
      <c r="Q171" s="119">
        <f t="shared" si="80"/>
        <v>3.8949908638356609E-2</v>
      </c>
      <c r="R171" s="118">
        <f t="shared" si="81"/>
        <v>0.31353564902739761</v>
      </c>
      <c r="S171" s="118">
        <f t="shared" si="82"/>
        <v>0.30815239790526933</v>
      </c>
      <c r="T171" s="120">
        <f t="shared" si="83"/>
        <v>2.8979392643895443E-5</v>
      </c>
      <c r="U171" s="121">
        <f t="shared" si="84"/>
        <v>7.6571381209391714E-11</v>
      </c>
      <c r="V171" s="121">
        <f t="shared" si="85"/>
        <v>2.517793199475247E-10</v>
      </c>
      <c r="W171" s="121">
        <f t="shared" si="92"/>
        <v>3.069782179686536E-20</v>
      </c>
      <c r="X171" s="121">
        <f t="shared" si="93"/>
        <v>-10.1159335189475</v>
      </c>
      <c r="Y171" s="121">
        <f t="shared" si="94"/>
        <v>-9.5989799438131644</v>
      </c>
      <c r="Z171" s="122">
        <f t="shared" si="95"/>
        <v>0.2672409988441713</v>
      </c>
      <c r="AA171" s="9">
        <f t="shared" si="86"/>
        <v>3.1917339183848016E-2</v>
      </c>
      <c r="AB171" s="22">
        <f t="shared" si="87"/>
        <v>1.5460319286841222</v>
      </c>
      <c r="AC171" s="10">
        <f t="shared" si="88"/>
        <v>6.2552954394748774E-4</v>
      </c>
      <c r="AD171" s="10"/>
      <c r="AE171" s="17">
        <f t="shared" si="89"/>
        <v>2.517793199475247E-10</v>
      </c>
      <c r="AF171" s="10"/>
      <c r="AG171" s="10"/>
      <c r="AI171" s="30">
        <f t="shared" si="90"/>
        <v>0.31353564902739761</v>
      </c>
      <c r="AJ171" s="31">
        <f t="shared" si="96"/>
        <v>9.830460321103146E-2</v>
      </c>
      <c r="AK171" s="31">
        <f t="shared" si="91"/>
        <v>0.30815239790526933</v>
      </c>
      <c r="AL171" s="31">
        <f t="shared" si="97"/>
        <v>9.4957900334767434E-2</v>
      </c>
      <c r="AM171" s="31">
        <f t="shared" si="98"/>
        <v>9.6616762076577503E-2</v>
      </c>
      <c r="AN171" s="31">
        <f t="shared" si="99"/>
        <v>-3.6762647430020037</v>
      </c>
      <c r="AO171" s="31">
        <f t="shared" si="100"/>
        <v>13.514922460639589</v>
      </c>
      <c r="AP171" s="31">
        <f t="shared" si="101"/>
        <v>-3.5329905249466549</v>
      </c>
      <c r="AQ171" s="31">
        <f t="shared" si="102"/>
        <v>12.48202204936284</v>
      </c>
      <c r="AR171" s="31">
        <f t="shared" si="103"/>
        <v>12.988208504221529</v>
      </c>
      <c r="AS171" s="32">
        <f t="shared" si="104"/>
        <v>5.3832511221282853E-3</v>
      </c>
      <c r="AT171" s="33">
        <f t="shared" si="105"/>
        <v>1.7169502539272279E-2</v>
      </c>
      <c r="AU171" s="34">
        <f t="shared" si="106"/>
        <v>-0.51695357513433571</v>
      </c>
      <c r="AV171" s="35">
        <f t="shared" si="107"/>
        <v>5.1102903569508779E-2</v>
      </c>
      <c r="AW171" s="36">
        <f t="shared" si="108"/>
        <v>2.8979392643895443E-5</v>
      </c>
      <c r="AX171" s="36">
        <f t="shared" si="109"/>
        <v>9.830460321103146E-2</v>
      </c>
      <c r="AY171" s="37">
        <f t="shared" si="110"/>
        <v>0.2672409988441713</v>
      </c>
      <c r="AZ171" s="37">
        <f t="shared" si="111"/>
        <v>13.514922460639589</v>
      </c>
      <c r="BA171" s="38">
        <f t="shared" si="112"/>
        <v>2.1110788714228571E-5</v>
      </c>
      <c r="BB171" s="39">
        <f t="shared" si="113"/>
        <v>-2.5217247567528569E-3</v>
      </c>
      <c r="BC171" s="21"/>
    </row>
    <row r="172" spans="12:55" x14ac:dyDescent="0.25">
      <c r="L172" s="116">
        <v>3.14</v>
      </c>
      <c r="M172" s="117">
        <f t="shared" si="76"/>
        <v>1380.3842646028863</v>
      </c>
      <c r="N172" s="118">
        <f t="shared" si="77"/>
        <v>13.803842646028864</v>
      </c>
      <c r="O172" s="119">
        <f t="shared" si="78"/>
        <v>0.21903167525778613</v>
      </c>
      <c r="P172" s="119">
        <f t="shared" si="79"/>
        <v>0.21529366346156942</v>
      </c>
      <c r="Q172" s="119">
        <f t="shared" si="80"/>
        <v>3.8063350515572275E-2</v>
      </c>
      <c r="R172" s="118">
        <f t="shared" si="81"/>
        <v>0.3129023932254088</v>
      </c>
      <c r="S172" s="118">
        <f t="shared" si="82"/>
        <v>0.30756237637367062</v>
      </c>
      <c r="T172" s="120">
        <f t="shared" si="83"/>
        <v>2.8515779976847775E-5</v>
      </c>
      <c r="U172" s="121">
        <f t="shared" si="84"/>
        <v>6.5927870853980512E-11</v>
      </c>
      <c r="V172" s="121">
        <f t="shared" si="85"/>
        <v>2.1758520187792544E-10</v>
      </c>
      <c r="W172" s="121">
        <f t="shared" si="92"/>
        <v>2.2999946053306409E-20</v>
      </c>
      <c r="X172" s="121">
        <f t="shared" si="93"/>
        <v>-10.180930949605887</v>
      </c>
      <c r="Y172" s="121">
        <f t="shared" si="94"/>
        <v>-9.6623706446415891</v>
      </c>
      <c r="Z172" s="122">
        <f t="shared" si="95"/>
        <v>0.26890478988466593</v>
      </c>
      <c r="AA172" s="9">
        <f t="shared" si="86"/>
        <v>3.1064882542159427E-2</v>
      </c>
      <c r="AB172" s="22">
        <f t="shared" si="87"/>
        <v>1.5460342314429349</v>
      </c>
      <c r="AC172" s="10">
        <f t="shared" si="88"/>
        <v>5.8178237723096726E-4</v>
      </c>
      <c r="AD172" s="10"/>
      <c r="AE172" s="17">
        <f t="shared" si="89"/>
        <v>2.1758520187792544E-10</v>
      </c>
      <c r="AF172" s="10"/>
      <c r="AG172" s="10"/>
      <c r="AI172" s="30">
        <f t="shared" si="90"/>
        <v>0.3129023932254088</v>
      </c>
      <c r="AJ172" s="31">
        <f t="shared" si="96"/>
        <v>9.7907907686188358E-2</v>
      </c>
      <c r="AK172" s="31">
        <f t="shared" si="91"/>
        <v>0.30756237637367062</v>
      </c>
      <c r="AL172" s="31">
        <f t="shared" si="97"/>
        <v>9.459461536061943E-2</v>
      </c>
      <c r="AM172" s="31">
        <f t="shared" si="98"/>
        <v>9.623700363341546E-2</v>
      </c>
      <c r="AN172" s="31">
        <f t="shared" si="99"/>
        <v>-3.7412621736603908</v>
      </c>
      <c r="AO172" s="31">
        <f t="shared" si="100"/>
        <v>13.997042652062072</v>
      </c>
      <c r="AP172" s="31">
        <f t="shared" si="101"/>
        <v>-3.5963812257750796</v>
      </c>
      <c r="AQ172" s="31">
        <f t="shared" si="102"/>
        <v>12.933957921107464</v>
      </c>
      <c r="AR172" s="31">
        <f t="shared" si="103"/>
        <v>13.455005042054696</v>
      </c>
      <c r="AS172" s="32">
        <f t="shared" si="104"/>
        <v>5.340016851738183E-3</v>
      </c>
      <c r="AT172" s="33">
        <f t="shared" si="105"/>
        <v>1.7066078647379787E-2</v>
      </c>
      <c r="AU172" s="34">
        <f t="shared" si="106"/>
        <v>-0.51856030496429817</v>
      </c>
      <c r="AV172" s="35">
        <f t="shared" si="107"/>
        <v>5.0934468324271669E-2</v>
      </c>
      <c r="AW172" s="36">
        <f t="shared" si="108"/>
        <v>2.8515779976847775E-5</v>
      </c>
      <c r="AX172" s="36">
        <f t="shared" si="109"/>
        <v>9.7907907686188358E-2</v>
      </c>
      <c r="AY172" s="37">
        <f t="shared" si="110"/>
        <v>0.26890478988466593</v>
      </c>
      <c r="AZ172" s="37">
        <f t="shared" si="111"/>
        <v>13.997042652062072</v>
      </c>
      <c r="BA172" s="38">
        <f t="shared" si="112"/>
        <v>2.094124255583601E-5</v>
      </c>
      <c r="BB172" s="39">
        <f t="shared" si="113"/>
        <v>-2.5295624632404789E-3</v>
      </c>
      <c r="BC172" s="21"/>
    </row>
    <row r="173" spans="12:55" x14ac:dyDescent="0.25">
      <c r="L173" s="116">
        <v>3.16</v>
      </c>
      <c r="M173" s="117">
        <f t="shared" si="76"/>
        <v>1445.4397707459289</v>
      </c>
      <c r="N173" s="118">
        <f t="shared" si="77"/>
        <v>14.454397707459288</v>
      </c>
      <c r="O173" s="119">
        <f t="shared" si="78"/>
        <v>0.21859848425829151</v>
      </c>
      <c r="P173" s="119">
        <f t="shared" si="79"/>
        <v>0.21489134106447377</v>
      </c>
      <c r="Q173" s="119">
        <f t="shared" si="80"/>
        <v>3.7196968516582954E-2</v>
      </c>
      <c r="R173" s="118">
        <f t="shared" si="81"/>
        <v>0.31228354894041643</v>
      </c>
      <c r="S173" s="118">
        <f t="shared" si="82"/>
        <v>0.30698763009210539</v>
      </c>
      <c r="T173" s="120">
        <f t="shared" si="83"/>
        <v>2.8046756447896166E-5</v>
      </c>
      <c r="U173" s="121">
        <f t="shared" si="84"/>
        <v>5.6763798307012034E-11</v>
      </c>
      <c r="V173" s="121">
        <f t="shared" si="85"/>
        <v>1.8803308861259538E-10</v>
      </c>
      <c r="W173" s="121">
        <f t="shared" si="92"/>
        <v>1.7231626577331515E-20</v>
      </c>
      <c r="X173" s="121">
        <f t="shared" si="93"/>
        <v>-10.245928551752542</v>
      </c>
      <c r="Y173" s="121">
        <f t="shared" si="94"/>
        <v>-9.7257657202181758</v>
      </c>
      <c r="Z173" s="122">
        <f t="shared" si="95"/>
        <v>0.27056937130984904</v>
      </c>
      <c r="AA173" s="9">
        <f t="shared" si="86"/>
        <v>3.023519353538473E-2</v>
      </c>
      <c r="AB173" s="22">
        <f t="shared" si="87"/>
        <v>1.5460363736270795</v>
      </c>
      <c r="AC173" s="10">
        <f t="shared" si="88"/>
        <v>5.4108576307017851E-4</v>
      </c>
      <c r="AD173" s="10"/>
      <c r="AE173" s="17">
        <f t="shared" si="89"/>
        <v>1.8803308861259538E-10</v>
      </c>
      <c r="AF173" s="10"/>
      <c r="AG173" s="10"/>
      <c r="AI173" s="30">
        <f t="shared" si="90"/>
        <v>0.31228354894041643</v>
      </c>
      <c r="AJ173" s="31">
        <f t="shared" si="96"/>
        <v>9.7521014938821468E-2</v>
      </c>
      <c r="AK173" s="31">
        <f t="shared" si="91"/>
        <v>0.30698763009210539</v>
      </c>
      <c r="AL173" s="31">
        <f t="shared" si="97"/>
        <v>9.4241405029567335E-2</v>
      </c>
      <c r="AM173" s="31">
        <f t="shared" si="98"/>
        <v>9.5867186605970447E-2</v>
      </c>
      <c r="AN173" s="31">
        <f t="shared" si="99"/>
        <v>-3.8062597758070451</v>
      </c>
      <c r="AO173" s="31">
        <f t="shared" si="100"/>
        <v>14.487613480926697</v>
      </c>
      <c r="AP173" s="31">
        <f t="shared" si="101"/>
        <v>-3.6597763013516662</v>
      </c>
      <c r="AQ173" s="31">
        <f t="shared" si="102"/>
        <v>13.393962575935282</v>
      </c>
      <c r="AR173" s="31">
        <f t="shared" si="103"/>
        <v>13.930059324286729</v>
      </c>
      <c r="AS173" s="32">
        <f t="shared" si="104"/>
        <v>5.2959188483110431E-3</v>
      </c>
      <c r="AT173" s="33">
        <f t="shared" si="105"/>
        <v>1.6958686636808724E-2</v>
      </c>
      <c r="AU173" s="34">
        <f t="shared" si="106"/>
        <v>-0.52016283153436582</v>
      </c>
      <c r="AV173" s="35">
        <f t="shared" si="107"/>
        <v>5.0767759008566699E-2</v>
      </c>
      <c r="AW173" s="36">
        <f t="shared" si="108"/>
        <v>2.8046756447896166E-5</v>
      </c>
      <c r="AX173" s="36">
        <f t="shared" si="109"/>
        <v>9.7521014938821468E-2</v>
      </c>
      <c r="AY173" s="37">
        <f t="shared" si="110"/>
        <v>0.27056937130984904</v>
      </c>
      <c r="AZ173" s="37">
        <f t="shared" si="111"/>
        <v>14.487613480926697</v>
      </c>
      <c r="BA173" s="38">
        <f t="shared" si="112"/>
        <v>2.0768309209062914E-5</v>
      </c>
      <c r="BB173" s="39">
        <f t="shared" si="113"/>
        <v>-2.5373796660212969E-3</v>
      </c>
      <c r="BC173" s="21"/>
    </row>
    <row r="174" spans="12:55" x14ac:dyDescent="0.25">
      <c r="L174" s="116">
        <v>3.18</v>
      </c>
      <c r="M174" s="117">
        <f t="shared" si="76"/>
        <v>1513.5612484362093</v>
      </c>
      <c r="N174" s="118">
        <f t="shared" si="77"/>
        <v>15.135612484362094</v>
      </c>
      <c r="O174" s="119">
        <f t="shared" si="78"/>
        <v>0.21817515188205536</v>
      </c>
      <c r="P174" s="119">
        <f t="shared" si="79"/>
        <v>0.21449944331992604</v>
      </c>
      <c r="Q174" s="119">
        <f t="shared" si="80"/>
        <v>3.6350303764110664E-2</v>
      </c>
      <c r="R174" s="118">
        <f t="shared" si="81"/>
        <v>0.31167878840293622</v>
      </c>
      <c r="S174" s="118">
        <f t="shared" si="82"/>
        <v>0.30642777617132294</v>
      </c>
      <c r="T174" s="120">
        <f t="shared" si="83"/>
        <v>2.7573129456552315E-5</v>
      </c>
      <c r="U174" s="121">
        <f t="shared" si="84"/>
        <v>4.8873527525888678E-11</v>
      </c>
      <c r="V174" s="121">
        <f t="shared" si="85"/>
        <v>1.6249312786399088E-10</v>
      </c>
      <c r="W174" s="121">
        <f t="shared" si="92"/>
        <v>1.2909413580990073E-20</v>
      </c>
      <c r="X174" s="121">
        <f t="shared" si="93"/>
        <v>-10.310926313933969</v>
      </c>
      <c r="Y174" s="121">
        <f t="shared" si="94"/>
        <v>-9.7891650014165368</v>
      </c>
      <c r="Z174" s="122">
        <f t="shared" si="95"/>
        <v>0.27223486723991341</v>
      </c>
      <c r="AA174" s="9">
        <f t="shared" si="86"/>
        <v>2.9427664079576671E-2</v>
      </c>
      <c r="AB174" s="22">
        <f t="shared" si="87"/>
        <v>1.5460383663888879</v>
      </c>
      <c r="AC174" s="10">
        <f t="shared" si="88"/>
        <v>5.0322783258334002E-4</v>
      </c>
      <c r="AD174" s="10"/>
      <c r="AE174" s="17">
        <f t="shared" si="89"/>
        <v>1.6249312786399088E-10</v>
      </c>
      <c r="AF174" s="10"/>
      <c r="AG174" s="10"/>
      <c r="AI174" s="30">
        <f t="shared" si="90"/>
        <v>0.31167878840293622</v>
      </c>
      <c r="AJ174" s="31">
        <f t="shared" si="96"/>
        <v>9.7143667140322298E-2</v>
      </c>
      <c r="AK174" s="31">
        <f t="shared" si="91"/>
        <v>0.30642777617132294</v>
      </c>
      <c r="AL174" s="31">
        <f t="shared" si="97"/>
        <v>9.3897982009302397E-2</v>
      </c>
      <c r="AM174" s="31">
        <f t="shared" si="98"/>
        <v>9.5507038010084061E-2</v>
      </c>
      <c r="AN174" s="31">
        <f t="shared" si="99"/>
        <v>-3.8712575379884724</v>
      </c>
      <c r="AO174" s="31">
        <f t="shared" si="100"/>
        <v>14.986634925432568</v>
      </c>
      <c r="AP174" s="31">
        <f t="shared" si="101"/>
        <v>-3.7231755825500272</v>
      </c>
      <c r="AQ174" s="31">
        <f t="shared" si="102"/>
        <v>13.862036418496734</v>
      </c>
      <c r="AR174" s="31">
        <f t="shared" si="103"/>
        <v>14.413371539201416</v>
      </c>
      <c r="AS174" s="32">
        <f t="shared" si="104"/>
        <v>5.2510122316132835E-3</v>
      </c>
      <c r="AT174" s="33">
        <f t="shared" si="105"/>
        <v>1.6847512333193527E-2</v>
      </c>
      <c r="AU174" s="34">
        <f t="shared" si="106"/>
        <v>-0.52176131251743207</v>
      </c>
      <c r="AV174" s="35">
        <f t="shared" si="107"/>
        <v>5.0602758339212919E-2</v>
      </c>
      <c r="AW174" s="36">
        <f t="shared" si="108"/>
        <v>2.7573129456552315E-5</v>
      </c>
      <c r="AX174" s="36">
        <f t="shared" si="109"/>
        <v>9.7143667140322298E-2</v>
      </c>
      <c r="AY174" s="37">
        <f t="shared" si="110"/>
        <v>0.27223486723991341</v>
      </c>
      <c r="AZ174" s="37">
        <f t="shared" si="111"/>
        <v>14.986634925432568</v>
      </c>
      <c r="BA174" s="38">
        <f t="shared" si="112"/>
        <v>2.0592204829856014E-5</v>
      </c>
      <c r="BB174" s="39">
        <f t="shared" si="113"/>
        <v>-2.545177134231376E-3</v>
      </c>
      <c r="BC174" s="21"/>
    </row>
    <row r="175" spans="12:55" x14ac:dyDescent="0.25">
      <c r="L175" s="116">
        <v>3.2</v>
      </c>
      <c r="M175" s="117">
        <f t="shared" si="76"/>
        <v>1584.8931924611156</v>
      </c>
      <c r="N175" s="118">
        <f t="shared" si="77"/>
        <v>15.848931924611156</v>
      </c>
      <c r="O175" s="119">
        <f t="shared" si="78"/>
        <v>0.21776145389606</v>
      </c>
      <c r="P175" s="119">
        <f t="shared" si="79"/>
        <v>0.21411770845893141</v>
      </c>
      <c r="Q175" s="119">
        <f t="shared" si="80"/>
        <v>3.552290779211998E-2</v>
      </c>
      <c r="R175" s="118">
        <f t="shared" si="81"/>
        <v>0.31108779128008573</v>
      </c>
      <c r="S175" s="118">
        <f t="shared" si="82"/>
        <v>0.30588244065561632</v>
      </c>
      <c r="T175" s="120">
        <f t="shared" si="83"/>
        <v>2.7095675123664161E-5</v>
      </c>
      <c r="U175" s="121">
        <f t="shared" si="84"/>
        <v>4.2080004202937061E-11</v>
      </c>
      <c r="V175" s="121">
        <f t="shared" si="85"/>
        <v>1.4042087469547039E-10</v>
      </c>
      <c r="W175" s="121">
        <f t="shared" si="92"/>
        <v>9.6709268092292143E-21</v>
      </c>
      <c r="X175" s="121">
        <f t="shared" si="93"/>
        <v>-10.375924225477124</v>
      </c>
      <c r="Y175" s="121">
        <f t="shared" si="94"/>
        <v>-9.8525683260297807</v>
      </c>
      <c r="Z175" s="122">
        <f t="shared" si="95"/>
        <v>0.27390139748633818</v>
      </c>
      <c r="AA175" s="9">
        <f t="shared" si="86"/>
        <v>2.8641702331652807E-2</v>
      </c>
      <c r="AB175" s="22">
        <f t="shared" si="87"/>
        <v>1.5460402201103829</v>
      </c>
      <c r="AC175" s="10">
        <f t="shared" si="88"/>
        <v>4.680113510145023E-4</v>
      </c>
      <c r="AD175" s="10"/>
      <c r="AE175" s="17">
        <f t="shared" si="89"/>
        <v>1.4042087469547039E-10</v>
      </c>
      <c r="AF175" s="10"/>
      <c r="AG175" s="10"/>
      <c r="AI175" s="30">
        <f t="shared" si="90"/>
        <v>0.31108779128008573</v>
      </c>
      <c r="AJ175" s="31">
        <f t="shared" si="96"/>
        <v>9.6775613883522182E-2</v>
      </c>
      <c r="AK175" s="31">
        <f t="shared" si="91"/>
        <v>0.30588244065561632</v>
      </c>
      <c r="AL175" s="31">
        <f t="shared" si="97"/>
        <v>9.3564067501436643E-2</v>
      </c>
      <c r="AM175" s="31">
        <f t="shared" si="98"/>
        <v>9.5156292854917585E-2</v>
      </c>
      <c r="AN175" s="31">
        <f t="shared" si="99"/>
        <v>-3.936255449531628</v>
      </c>
      <c r="AO175" s="31">
        <f t="shared" si="100"/>
        <v>15.494106963967438</v>
      </c>
      <c r="AP175" s="31">
        <f t="shared" si="101"/>
        <v>-3.7865789071632712</v>
      </c>
      <c r="AQ175" s="31">
        <f t="shared" si="102"/>
        <v>14.338179820173792</v>
      </c>
      <c r="AR175" s="31">
        <f t="shared" si="103"/>
        <v>14.904941858402943</v>
      </c>
      <c r="AS175" s="32">
        <f t="shared" si="104"/>
        <v>5.2053506244694181E-3</v>
      </c>
      <c r="AT175" s="33">
        <f t="shared" si="105"/>
        <v>1.6732738379253261E-2</v>
      </c>
      <c r="AU175" s="34">
        <f t="shared" si="106"/>
        <v>-0.52335589944734373</v>
      </c>
      <c r="AV175" s="35">
        <f t="shared" si="107"/>
        <v>5.0439448869749028E-2</v>
      </c>
      <c r="AW175" s="36">
        <f t="shared" si="108"/>
        <v>2.7095675123664161E-5</v>
      </c>
      <c r="AX175" s="36">
        <f t="shared" si="109"/>
        <v>9.6775613883522182E-2</v>
      </c>
      <c r="AY175" s="37">
        <f t="shared" si="110"/>
        <v>0.27390139748633818</v>
      </c>
      <c r="AZ175" s="37">
        <f t="shared" si="111"/>
        <v>15.494106963967438</v>
      </c>
      <c r="BA175" s="38">
        <f t="shared" si="112"/>
        <v>2.041313970380164E-5</v>
      </c>
      <c r="BB175" s="39">
        <f t="shared" si="113"/>
        <v>-2.5529556070602133E-3</v>
      </c>
      <c r="BC175" s="21"/>
    </row>
    <row r="176" spans="12:55" x14ac:dyDescent="0.25">
      <c r="L176" s="116">
        <v>3.22</v>
      </c>
      <c r="M176" s="117">
        <f t="shared" si="76"/>
        <v>1659.5869074375626</v>
      </c>
      <c r="N176" s="118">
        <f t="shared" si="77"/>
        <v>16.595869074375624</v>
      </c>
      <c r="O176" s="119">
        <f t="shared" si="78"/>
        <v>0.2173571711559138</v>
      </c>
      <c r="P176" s="119">
        <f t="shared" si="79"/>
        <v>0.21374588084506674</v>
      </c>
      <c r="Q176" s="119">
        <f t="shared" si="80"/>
        <v>3.4714342311827531E-2</v>
      </c>
      <c r="R176" s="118">
        <f t="shared" si="81"/>
        <v>0.31051024450844827</v>
      </c>
      <c r="S176" s="118">
        <f t="shared" si="82"/>
        <v>0.30535125835009536</v>
      </c>
      <c r="T176" s="120">
        <f t="shared" si="83"/>
        <v>2.6615138182077002E-5</v>
      </c>
      <c r="U176" s="121">
        <f t="shared" si="84"/>
        <v>3.6230783309895817E-11</v>
      </c>
      <c r="V176" s="121">
        <f t="shared" si="85"/>
        <v>1.2134571961733362E-10</v>
      </c>
      <c r="W176" s="121">
        <f t="shared" si="92"/>
        <v>7.2445523826191938E-21</v>
      </c>
      <c r="X176" s="121">
        <f t="shared" si="93"/>
        <v>-10.440922276412939</v>
      </c>
      <c r="Y176" s="121">
        <f t="shared" si="94"/>
        <v>-9.9159755384862169</v>
      </c>
      <c r="Z176" s="122">
        <f t="shared" si="95"/>
        <v>0.27556907765990685</v>
      </c>
      <c r="AA176" s="9">
        <f t="shared" si="86"/>
        <v>2.7876732255631045E-2</v>
      </c>
      <c r="AB176" s="22">
        <f t="shared" si="87"/>
        <v>1.5460419444560807</v>
      </c>
      <c r="AC176" s="10">
        <f t="shared" si="88"/>
        <v>4.352527145909215E-4</v>
      </c>
      <c r="AD176" s="10"/>
      <c r="AE176" s="17">
        <f t="shared" si="89"/>
        <v>1.2134571961733362E-10</v>
      </c>
      <c r="AF176" s="10"/>
      <c r="AG176" s="10"/>
      <c r="AI176" s="30">
        <f t="shared" si="90"/>
        <v>0.31051024450844827</v>
      </c>
      <c r="AJ176" s="31">
        <f t="shared" si="96"/>
        <v>9.6416611944696334E-2</v>
      </c>
      <c r="AK176" s="31">
        <f t="shared" si="91"/>
        <v>0.30535125835009536</v>
      </c>
      <c r="AL176" s="31">
        <f t="shared" si="97"/>
        <v>9.3239390975986686E-2</v>
      </c>
      <c r="AM176" s="31">
        <f t="shared" si="98"/>
        <v>9.4814693891250468E-2</v>
      </c>
      <c r="AN176" s="31">
        <f t="shared" si="99"/>
        <v>-4.0012535004674428</v>
      </c>
      <c r="AO176" s="31">
        <f t="shared" si="100"/>
        <v>16.010029575002964</v>
      </c>
      <c r="AP176" s="31">
        <f t="shared" si="101"/>
        <v>-3.8499861196197074</v>
      </c>
      <c r="AQ176" s="31">
        <f t="shared" si="102"/>
        <v>14.822393121264412</v>
      </c>
      <c r="AR176" s="31">
        <f t="shared" si="103"/>
        <v>15.404770437879421</v>
      </c>
      <c r="AS176" s="32">
        <f t="shared" si="104"/>
        <v>5.1589861583529184E-3</v>
      </c>
      <c r="AT176" s="33">
        <f t="shared" si="105"/>
        <v>1.6614544124042754E-2</v>
      </c>
      <c r="AU176" s="34">
        <f t="shared" si="106"/>
        <v>-0.52494673792672231</v>
      </c>
      <c r="AV176" s="35">
        <f t="shared" si="107"/>
        <v>5.0277813015870074E-2</v>
      </c>
      <c r="AW176" s="36">
        <f t="shared" si="108"/>
        <v>2.6615138182077002E-5</v>
      </c>
      <c r="AX176" s="36">
        <f t="shared" si="109"/>
        <v>9.6416611944696334E-2</v>
      </c>
      <c r="AY176" s="37">
        <f t="shared" si="110"/>
        <v>0.27556907765990685</v>
      </c>
      <c r="AZ176" s="37">
        <f t="shared" si="111"/>
        <v>16.010029575002964</v>
      </c>
      <c r="BA176" s="38">
        <f t="shared" si="112"/>
        <v>2.0231318268050661E-5</v>
      </c>
      <c r="BB176" s="39">
        <f t="shared" si="113"/>
        <v>-2.5607157947644989E-3</v>
      </c>
      <c r="BC176" s="21"/>
    </row>
    <row r="177" spans="12:55" x14ac:dyDescent="0.25">
      <c r="L177" s="116">
        <v>3.24</v>
      </c>
      <c r="M177" s="117">
        <f t="shared" si="76"/>
        <v>1737.8008287493772</v>
      </c>
      <c r="N177" s="118">
        <f t="shared" si="77"/>
        <v>17.37800828749377</v>
      </c>
      <c r="O177" s="119">
        <f t="shared" si="78"/>
        <v>0.21696208949138682</v>
      </c>
      <c r="P177" s="119">
        <f t="shared" si="79"/>
        <v>0.21338371085449154</v>
      </c>
      <c r="Q177" s="119">
        <f t="shared" si="80"/>
        <v>3.3924178982773584E-2</v>
      </c>
      <c r="R177" s="118">
        <f t="shared" si="81"/>
        <v>0.3099458421305526</v>
      </c>
      <c r="S177" s="118">
        <f t="shared" si="82"/>
        <v>0.30483387264927364</v>
      </c>
      <c r="T177" s="120">
        <f t="shared" si="83"/>
        <v>2.6132231977527431E-5</v>
      </c>
      <c r="U177" s="121">
        <f t="shared" si="84"/>
        <v>3.1194608720665245E-11</v>
      </c>
      <c r="V177" s="121">
        <f t="shared" si="85"/>
        <v>1.0486088299241439E-10</v>
      </c>
      <c r="W177" s="121">
        <f t="shared" si="92"/>
        <v>5.4267199650805702E-21</v>
      </c>
      <c r="X177" s="121">
        <f t="shared" si="93"/>
        <v>-10.505920457429729</v>
      </c>
      <c r="Y177" s="121">
        <f t="shared" si="94"/>
        <v>-9.9793864895832094</v>
      </c>
      <c r="Z177" s="122">
        <f t="shared" si="95"/>
        <v>0.27723801929620012</v>
      </c>
      <c r="AA177" s="9">
        <f t="shared" si="86"/>
        <v>2.7132193200448376E-2</v>
      </c>
      <c r="AB177" s="22">
        <f t="shared" si="87"/>
        <v>1.5460435484222135</v>
      </c>
      <c r="AC177" s="10">
        <f t="shared" si="88"/>
        <v>4.0478101541383975E-4</v>
      </c>
      <c r="AD177" s="10"/>
      <c r="AE177" s="17">
        <f t="shared" si="89"/>
        <v>1.0486088299241439E-10</v>
      </c>
      <c r="AF177" s="10"/>
      <c r="AG177" s="10"/>
      <c r="AI177" s="30">
        <f t="shared" si="90"/>
        <v>0.3099458421305526</v>
      </c>
      <c r="AJ177" s="31">
        <f t="shared" si="96"/>
        <v>9.6066425054017426E-2</v>
      </c>
      <c r="AK177" s="31">
        <f t="shared" si="91"/>
        <v>0.30483387264927364</v>
      </c>
      <c r="AL177" s="31">
        <f t="shared" si="97"/>
        <v>9.2923689914353583E-2</v>
      </c>
      <c r="AM177" s="31">
        <f t="shared" si="98"/>
        <v>9.4481991368196738E-2</v>
      </c>
      <c r="AN177" s="31">
        <f t="shared" si="99"/>
        <v>-4.0662516814842329</v>
      </c>
      <c r="AO177" s="31">
        <f t="shared" si="100"/>
        <v>16.534402737173352</v>
      </c>
      <c r="AP177" s="31">
        <f t="shared" si="101"/>
        <v>-3.9133970707166998</v>
      </c>
      <c r="AQ177" s="31">
        <f t="shared" si="102"/>
        <v>15.314676633094047</v>
      </c>
      <c r="AR177" s="31">
        <f t="shared" si="103"/>
        <v>15.912857419117252</v>
      </c>
      <c r="AS177" s="32">
        <f t="shared" si="104"/>
        <v>5.1119694812789551E-3</v>
      </c>
      <c r="AT177" s="33">
        <f t="shared" si="105"/>
        <v>1.649310552495083E-2</v>
      </c>
      <c r="AU177" s="34">
        <f t="shared" si="106"/>
        <v>-0.52653396784651996</v>
      </c>
      <c r="AV177" s="35">
        <f t="shared" si="107"/>
        <v>5.0117833080885174E-2</v>
      </c>
      <c r="AW177" s="36">
        <f t="shared" si="108"/>
        <v>2.6132231977527431E-5</v>
      </c>
      <c r="AX177" s="36">
        <f t="shared" si="109"/>
        <v>9.6066425054017426E-2</v>
      </c>
      <c r="AY177" s="37">
        <f t="shared" si="110"/>
        <v>0.27723801929620012</v>
      </c>
      <c r="AZ177" s="37">
        <f t="shared" si="111"/>
        <v>16.534402737173352</v>
      </c>
      <c r="BA177" s="38">
        <f t="shared" si="112"/>
        <v>2.0046939142270411E-5</v>
      </c>
      <c r="BB177" s="39">
        <f t="shared" si="113"/>
        <v>-2.5684583797391217E-3</v>
      </c>
      <c r="BC177" s="21"/>
    </row>
    <row r="178" spans="12:55" x14ac:dyDescent="0.25">
      <c r="L178" s="116">
        <v>3.26</v>
      </c>
      <c r="M178" s="117">
        <f t="shared" si="76"/>
        <v>1819.7008586099832</v>
      </c>
      <c r="N178" s="118">
        <f t="shared" si="77"/>
        <v>18.197008586099834</v>
      </c>
      <c r="O178" s="119">
        <f t="shared" si="78"/>
        <v>0.21657599959443202</v>
      </c>
      <c r="P178" s="119">
        <f t="shared" si="79"/>
        <v>0.21303095475696804</v>
      </c>
      <c r="Q178" s="119">
        <f t="shared" si="80"/>
        <v>3.315199918886403E-2</v>
      </c>
      <c r="R178" s="118">
        <f t="shared" si="81"/>
        <v>0.30939428513490291</v>
      </c>
      <c r="S178" s="118">
        <f t="shared" si="82"/>
        <v>0.30432993536709724</v>
      </c>
      <c r="T178" s="120">
        <f t="shared" si="83"/>
        <v>2.5647638570673404E-5</v>
      </c>
      <c r="U178" s="121">
        <f t="shared" si="84"/>
        <v>2.6858468194647559E-11</v>
      </c>
      <c r="V178" s="121">
        <f t="shared" si="85"/>
        <v>9.0614764020015607E-11</v>
      </c>
      <c r="W178" s="121">
        <f t="shared" si="92"/>
        <v>4.0648652573718429E-21</v>
      </c>
      <c r="X178" s="121">
        <f t="shared" si="93"/>
        <v>-10.570918759857255</v>
      </c>
      <c r="Y178" s="121">
        <f t="shared" si="94"/>
        <v>-10.042801036207939</v>
      </c>
      <c r="Z178" s="122">
        <f t="shared" si="95"/>
        <v>0.27890833003253573</v>
      </c>
      <c r="AA178" s="9">
        <f t="shared" si="86"/>
        <v>2.6407539489057379E-2</v>
      </c>
      <c r="AB178" s="22">
        <f t="shared" si="87"/>
        <v>1.5460450403826089</v>
      </c>
      <c r="AC178" s="10">
        <f t="shared" si="88"/>
        <v>3.7643716985217299E-4</v>
      </c>
      <c r="AD178" s="10"/>
      <c r="AE178" s="17">
        <f t="shared" si="89"/>
        <v>9.0614764020015607E-11</v>
      </c>
      <c r="AF178" s="10"/>
      <c r="AG178" s="10"/>
      <c r="AI178" s="30">
        <f t="shared" si="90"/>
        <v>0.30939428513490291</v>
      </c>
      <c r="AJ178" s="31">
        <f t="shared" si="96"/>
        <v>9.5724823674137607E-2</v>
      </c>
      <c r="AK178" s="31">
        <f t="shared" si="91"/>
        <v>0.30432993536709724</v>
      </c>
      <c r="AL178" s="31">
        <f t="shared" si="97"/>
        <v>9.2616709560541577E-2</v>
      </c>
      <c r="AM178" s="31">
        <f t="shared" si="98"/>
        <v>9.4157942798054256E-2</v>
      </c>
      <c r="AN178" s="31">
        <f t="shared" si="99"/>
        <v>-4.1312499839117587</v>
      </c>
      <c r="AO178" s="31">
        <f t="shared" si="100"/>
        <v>17.067226429570905</v>
      </c>
      <c r="AP178" s="31">
        <f t="shared" si="101"/>
        <v>-3.9768116173414292</v>
      </c>
      <c r="AQ178" s="31">
        <f t="shared" si="102"/>
        <v>15.815030639821753</v>
      </c>
      <c r="AR178" s="31">
        <f t="shared" si="103"/>
        <v>16.429202930161875</v>
      </c>
      <c r="AS178" s="32">
        <f t="shared" si="104"/>
        <v>5.0643497678056759E-3</v>
      </c>
      <c r="AT178" s="33">
        <f t="shared" si="105"/>
        <v>1.6368595061791478E-2</v>
      </c>
      <c r="AU178" s="34">
        <f t="shared" si="106"/>
        <v>-0.52811772364931642</v>
      </c>
      <c r="AV178" s="35">
        <f t="shared" si="107"/>
        <v>4.9959491284222855E-2</v>
      </c>
      <c r="AW178" s="36">
        <f t="shared" si="108"/>
        <v>2.5647638570673404E-5</v>
      </c>
      <c r="AX178" s="36">
        <f t="shared" si="109"/>
        <v>9.5724823674137607E-2</v>
      </c>
      <c r="AY178" s="37">
        <f t="shared" si="110"/>
        <v>0.27890833003253573</v>
      </c>
      <c r="AZ178" s="37">
        <f t="shared" si="111"/>
        <v>17.067226429570905</v>
      </c>
      <c r="BA178" s="38">
        <f t="shared" si="112"/>
        <v>1.9860195167865396E-5</v>
      </c>
      <c r="BB178" s="39">
        <f t="shared" si="113"/>
        <v>-2.5761840178015437E-3</v>
      </c>
      <c r="BC178" s="21"/>
    </row>
    <row r="179" spans="12:55" x14ac:dyDescent="0.25">
      <c r="L179" s="116">
        <v>3.28</v>
      </c>
      <c r="M179" s="117">
        <f t="shared" si="76"/>
        <v>1905.4607179632485</v>
      </c>
      <c r="N179" s="118">
        <f t="shared" si="77"/>
        <v>19.054607179632484</v>
      </c>
      <c r="O179" s="119">
        <f t="shared" si="78"/>
        <v>0.2161986969096456</v>
      </c>
      <c r="P179" s="119">
        <f t="shared" si="79"/>
        <v>0.21268737459796894</v>
      </c>
      <c r="Q179" s="119">
        <f t="shared" si="80"/>
        <v>3.2397393819291194E-2</v>
      </c>
      <c r="R179" s="118">
        <f t="shared" si="81"/>
        <v>0.30885528129949374</v>
      </c>
      <c r="S179" s="118">
        <f t="shared" si="82"/>
        <v>0.30383910656852708</v>
      </c>
      <c r="T179" s="120">
        <f t="shared" si="83"/>
        <v>2.5162008931588447E-5</v>
      </c>
      <c r="U179" s="121">
        <f t="shared" si="84"/>
        <v>2.3125057667382038E-11</v>
      </c>
      <c r="V179" s="121">
        <f t="shared" si="85"/>
        <v>7.8303461120850019E-11</v>
      </c>
      <c r="W179" s="121">
        <f t="shared" si="92"/>
        <v>3.0446562076736877E-21</v>
      </c>
      <c r="X179" s="121">
        <f t="shared" si="93"/>
        <v>-10.635917175579435</v>
      </c>
      <c r="Y179" s="121">
        <f t="shared" si="94"/>
        <v>-10.106219041103419</v>
      </c>
      <c r="Z179" s="122">
        <f t="shared" si="95"/>
        <v>0.2805801136673714</v>
      </c>
      <c r="AA179" s="9">
        <f t="shared" si="86"/>
        <v>2.5702240018496022E-2</v>
      </c>
      <c r="AB179" s="22">
        <f t="shared" si="87"/>
        <v>1.5460464281314521</v>
      </c>
      <c r="AC179" s="10">
        <f t="shared" si="88"/>
        <v>3.5007310616170996E-4</v>
      </c>
      <c r="AD179" s="10"/>
      <c r="AE179" s="17">
        <f t="shared" si="89"/>
        <v>7.8303461120850019E-11</v>
      </c>
      <c r="AF179" s="10"/>
      <c r="AG179" s="10"/>
      <c r="AI179" s="30">
        <f t="shared" si="90"/>
        <v>0.30885528129949374</v>
      </c>
      <c r="AJ179" s="31">
        <f t="shared" si="96"/>
        <v>9.5391584786589406E-2</v>
      </c>
      <c r="AK179" s="31">
        <f t="shared" si="91"/>
        <v>0.30383910656852708</v>
      </c>
      <c r="AL179" s="31">
        <f t="shared" si="97"/>
        <v>9.2318202680360756E-2</v>
      </c>
      <c r="AM179" s="31">
        <f t="shared" si="98"/>
        <v>9.3842312729009295E-2</v>
      </c>
      <c r="AN179" s="31">
        <f t="shared" si="99"/>
        <v>-4.1962483996339381</v>
      </c>
      <c r="AO179" s="31">
        <f t="shared" si="100"/>
        <v>17.608500631430388</v>
      </c>
      <c r="AP179" s="31">
        <f t="shared" si="101"/>
        <v>-4.0402296222369092</v>
      </c>
      <c r="AQ179" s="31">
        <f t="shared" si="102"/>
        <v>16.323455400400597</v>
      </c>
      <c r="AR179" s="31">
        <f t="shared" si="103"/>
        <v>16.953807086465261</v>
      </c>
      <c r="AS179" s="32">
        <f t="shared" si="104"/>
        <v>5.0161747309666604E-3</v>
      </c>
      <c r="AT179" s="33">
        <f t="shared" si="105"/>
        <v>1.6241181662367394E-2</v>
      </c>
      <c r="AU179" s="34">
        <f t="shared" si="106"/>
        <v>-0.52969813447601588</v>
      </c>
      <c r="AV179" s="35">
        <f t="shared" si="107"/>
        <v>4.9802769778259245E-2</v>
      </c>
      <c r="AW179" s="36">
        <f t="shared" si="108"/>
        <v>2.5162008931588447E-5</v>
      </c>
      <c r="AX179" s="36">
        <f t="shared" si="109"/>
        <v>9.5391584786589406E-2</v>
      </c>
      <c r="AY179" s="37">
        <f t="shared" si="110"/>
        <v>0.2805801136673714</v>
      </c>
      <c r="AZ179" s="37">
        <f t="shared" si="111"/>
        <v>17.608500631430388</v>
      </c>
      <c r="BA179" s="38">
        <f t="shared" si="112"/>
        <v>1.9671273454771219E-5</v>
      </c>
      <c r="BB179" s="39">
        <f t="shared" si="113"/>
        <v>-2.5838933389073946E-3</v>
      </c>
      <c r="BC179" s="21"/>
    </row>
    <row r="180" spans="12:55" x14ac:dyDescent="0.25">
      <c r="L180" s="116">
        <v>3.3</v>
      </c>
      <c r="M180" s="117">
        <f t="shared" si="76"/>
        <v>1995.2623149688804</v>
      </c>
      <c r="N180" s="118">
        <f t="shared" si="77"/>
        <v>19.952623149688804</v>
      </c>
      <c r="O180" s="119">
        <f t="shared" si="78"/>
        <v>0.21582998152712082</v>
      </c>
      <c r="P180" s="119">
        <f t="shared" si="79"/>
        <v>0.21235273808194749</v>
      </c>
      <c r="Q180" s="119">
        <f t="shared" si="80"/>
        <v>3.1659963054241652E-2</v>
      </c>
      <c r="R180" s="118">
        <f t="shared" si="81"/>
        <v>0.30832854503874407</v>
      </c>
      <c r="S180" s="118">
        <f t="shared" si="82"/>
        <v>0.30336105440278216</v>
      </c>
      <c r="T180" s="120">
        <f t="shared" si="83"/>
        <v>2.4675963218369293E-5</v>
      </c>
      <c r="U180" s="121">
        <f t="shared" si="84"/>
        <v>1.9910597954999835E-11</v>
      </c>
      <c r="V180" s="121">
        <f t="shared" si="85"/>
        <v>6.7664305310534393E-11</v>
      </c>
      <c r="W180" s="121">
        <f t="shared" si="92"/>
        <v>2.2804165661980358E-21</v>
      </c>
      <c r="X180" s="121">
        <f t="shared" si="93"/>
        <v>-10.700915697046556</v>
      </c>
      <c r="Y180" s="121">
        <f t="shared" si="94"/>
        <v>-10.169640372597074</v>
      </c>
      <c r="Z180" s="122">
        <f t="shared" si="95"/>
        <v>0.2822534703689018</v>
      </c>
      <c r="AA180" s="9">
        <f t="shared" si="86"/>
        <v>2.5015777870638467E-2</v>
      </c>
      <c r="AB180" s="22">
        <f t="shared" si="87"/>
        <v>1.546047718923137</v>
      </c>
      <c r="AC180" s="10">
        <f t="shared" si="88"/>
        <v>3.2555100739832695E-4</v>
      </c>
      <c r="AD180" s="10"/>
      <c r="AE180" s="17">
        <f t="shared" si="89"/>
        <v>6.7664305310534393E-11</v>
      </c>
      <c r="AF180" s="10"/>
      <c r="AG180" s="10"/>
      <c r="AI180" s="30">
        <f t="shared" si="90"/>
        <v>0.30832854503874407</v>
      </c>
      <c r="AJ180" s="31">
        <f t="shared" si="96"/>
        <v>9.5066491685708826E-2</v>
      </c>
      <c r="AK180" s="31">
        <f t="shared" si="91"/>
        <v>0.30336105440278216</v>
      </c>
      <c r="AL180" s="31">
        <f t="shared" si="97"/>
        <v>9.2027929328367758E-2</v>
      </c>
      <c r="AM180" s="31">
        <f t="shared" si="98"/>
        <v>9.3534872525429108E-2</v>
      </c>
      <c r="AN180" s="31">
        <f t="shared" si="99"/>
        <v>-4.2612469211010593</v>
      </c>
      <c r="AO180" s="31">
        <f t="shared" si="100"/>
        <v>18.158225322593257</v>
      </c>
      <c r="AP180" s="31">
        <f t="shared" si="101"/>
        <v>-4.1036509537305648</v>
      </c>
      <c r="AQ180" s="31">
        <f t="shared" si="102"/>
        <v>16.839951150053775</v>
      </c>
      <c r="AR180" s="31">
        <f t="shared" si="103"/>
        <v>17.486669991857795</v>
      </c>
      <c r="AS180" s="32">
        <f t="shared" si="104"/>
        <v>4.9674906359619131E-3</v>
      </c>
      <c r="AT180" s="33">
        <f t="shared" si="105"/>
        <v>1.6111030638884589E-2</v>
      </c>
      <c r="AU180" s="34">
        <f t="shared" si="106"/>
        <v>-0.53127532444948145</v>
      </c>
      <c r="AV180" s="35">
        <f t="shared" si="107"/>
        <v>4.9647650676858709E-2</v>
      </c>
      <c r="AW180" s="36">
        <f t="shared" si="108"/>
        <v>2.4675963218369293E-5</v>
      </c>
      <c r="AX180" s="36">
        <f t="shared" si="109"/>
        <v>9.5066491685708826E-2</v>
      </c>
      <c r="AY180" s="37">
        <f t="shared" si="110"/>
        <v>0.2822534703689018</v>
      </c>
      <c r="AZ180" s="37">
        <f t="shared" si="111"/>
        <v>18.158225322593257</v>
      </c>
      <c r="BA180" s="38">
        <f t="shared" si="112"/>
        <v>1.9480355435144756E-5</v>
      </c>
      <c r="BB180" s="39">
        <f t="shared" si="113"/>
        <v>-2.5915869485340559E-3</v>
      </c>
      <c r="BC180" s="21"/>
    </row>
    <row r="181" spans="12:55" x14ac:dyDescent="0.25">
      <c r="L181" s="116">
        <v>3.32</v>
      </c>
      <c r="M181" s="117">
        <f t="shared" si="76"/>
        <v>2089.2961308540398</v>
      </c>
      <c r="N181" s="118">
        <f t="shared" si="77"/>
        <v>20.892961308540396</v>
      </c>
      <c r="O181" s="119">
        <f t="shared" si="78"/>
        <v>0.21546965807764951</v>
      </c>
      <c r="P181" s="119">
        <f t="shared" si="79"/>
        <v>0.21202681845683558</v>
      </c>
      <c r="Q181" s="119">
        <f t="shared" si="80"/>
        <v>3.0939316155299018E-2</v>
      </c>
      <c r="R181" s="118">
        <f t="shared" si="81"/>
        <v>0.30781379725378505</v>
      </c>
      <c r="S181" s="118">
        <f t="shared" si="82"/>
        <v>0.30289545493833653</v>
      </c>
      <c r="T181" s="120">
        <f t="shared" si="83"/>
        <v>2.4190091131931517E-5</v>
      </c>
      <c r="U181" s="121">
        <f t="shared" si="84"/>
        <v>1.7142954908159214E-11</v>
      </c>
      <c r="V181" s="121">
        <f t="shared" si="85"/>
        <v>5.8470269503164027E-11</v>
      </c>
      <c r="W181" s="121">
        <f t="shared" si="92"/>
        <v>1.707946931634498E-21</v>
      </c>
      <c r="X181" s="121">
        <f t="shared" si="93"/>
        <v>-10.765914317202707</v>
      </c>
      <c r="Y181" s="121">
        <f t="shared" si="94"/>
        <v>-10.233064904393137</v>
      </c>
      <c r="Z181" s="122">
        <f t="shared" si="95"/>
        <v>0.28392849673150378</v>
      </c>
      <c r="AA181" s="9">
        <f t="shared" si="86"/>
        <v>2.4347649933343971E-2</v>
      </c>
      <c r="AB181" s="22">
        <f t="shared" si="87"/>
        <v>1.5460489195094049</v>
      </c>
      <c r="AC181" s="10">
        <f t="shared" si="88"/>
        <v>3.027426058708955E-4</v>
      </c>
      <c r="AD181" s="10"/>
      <c r="AE181" s="17">
        <f t="shared" si="89"/>
        <v>5.8470269503164027E-11</v>
      </c>
      <c r="AF181" s="10"/>
      <c r="AG181" s="10"/>
      <c r="AI181" s="30">
        <f t="shared" si="90"/>
        <v>0.30781379725378505</v>
      </c>
      <c r="AJ181" s="31">
        <f t="shared" si="96"/>
        <v>9.474933377979429E-2</v>
      </c>
      <c r="AK181" s="31">
        <f t="shared" si="91"/>
        <v>0.30289545493833653</v>
      </c>
      <c r="AL181" s="31">
        <f t="shared" si="97"/>
        <v>9.1745656622301858E-2</v>
      </c>
      <c r="AM181" s="31">
        <f t="shared" si="98"/>
        <v>9.3235400155482109E-2</v>
      </c>
      <c r="AN181" s="31">
        <f t="shared" si="99"/>
        <v>-4.3262455412572107</v>
      </c>
      <c r="AO181" s="31">
        <f t="shared" si="100"/>
        <v>18.716400483247895</v>
      </c>
      <c r="AP181" s="31">
        <f t="shared" si="101"/>
        <v>-4.1670754855266274</v>
      </c>
      <c r="AQ181" s="31">
        <f t="shared" si="102"/>
        <v>17.364518102076978</v>
      </c>
      <c r="AR181" s="31">
        <f t="shared" si="103"/>
        <v>18.027791739341797</v>
      </c>
      <c r="AS181" s="32">
        <f t="shared" si="104"/>
        <v>4.9183423154485206E-3</v>
      </c>
      <c r="AT181" s="33">
        <f t="shared" si="105"/>
        <v>1.5978303634627093E-2</v>
      </c>
      <c r="AU181" s="34">
        <f t="shared" si="106"/>
        <v>-0.53284941280957021</v>
      </c>
      <c r="AV181" s="35">
        <f t="shared" si="107"/>
        <v>4.9494116069467263E-2</v>
      </c>
      <c r="AW181" s="36">
        <f t="shared" si="108"/>
        <v>2.4190091131931517E-5</v>
      </c>
      <c r="AX181" s="36">
        <f t="shared" si="109"/>
        <v>9.474933377979429E-2</v>
      </c>
      <c r="AY181" s="37">
        <f t="shared" si="110"/>
        <v>0.28392849673150378</v>
      </c>
      <c r="AZ181" s="37">
        <f t="shared" si="111"/>
        <v>18.716400483247895</v>
      </c>
      <c r="BA181" s="38">
        <f t="shared" si="112"/>
        <v>1.9287616923327531E-5</v>
      </c>
      <c r="BB181" s="39">
        <f t="shared" si="113"/>
        <v>-2.5992654283393669E-3</v>
      </c>
      <c r="BC181" s="21"/>
    </row>
    <row r="182" spans="12:55" x14ac:dyDescent="0.25">
      <c r="L182" s="116">
        <v>3.34</v>
      </c>
      <c r="M182" s="117">
        <f t="shared" si="76"/>
        <v>2187.7616239495528</v>
      </c>
      <c r="N182" s="118">
        <f t="shared" si="77"/>
        <v>21.877616239495527</v>
      </c>
      <c r="O182" s="119">
        <f t="shared" si="78"/>
        <v>0.21511753563022573</v>
      </c>
      <c r="P182" s="119">
        <f t="shared" si="79"/>
        <v>0.21170939439982944</v>
      </c>
      <c r="Q182" s="119">
        <f t="shared" si="80"/>
        <v>3.0235071260451444E-2</v>
      </c>
      <c r="R182" s="118">
        <f t="shared" si="81"/>
        <v>0.30731076518603678</v>
      </c>
      <c r="S182" s="118">
        <f t="shared" si="82"/>
        <v>0.30244199199975635</v>
      </c>
      <c r="T182" s="120">
        <f t="shared" si="83"/>
        <v>2.3704952339443276E-5</v>
      </c>
      <c r="U182" s="121">
        <f t="shared" si="84"/>
        <v>1.4760020835761495E-11</v>
      </c>
      <c r="V182" s="121">
        <f t="shared" si="85"/>
        <v>5.0525135240377718E-11</v>
      </c>
      <c r="W182" s="121">
        <f t="shared" si="92"/>
        <v>1.2791434083752869E-21</v>
      </c>
      <c r="X182" s="121">
        <f t="shared" si="93"/>
        <v>-10.830913029447268</v>
      </c>
      <c r="Y182" s="121">
        <f t="shared" si="94"/>
        <v>-10.296492515337228</v>
      </c>
      <c r="Z182" s="122">
        <f t="shared" si="95"/>
        <v>0.28560528590164014</v>
      </c>
      <c r="AA182" s="9">
        <f t="shared" si="86"/>
        <v>2.3697366531722216E-2</v>
      </c>
      <c r="AB182" s="22">
        <f t="shared" si="87"/>
        <v>1.5460500361739506</v>
      </c>
      <c r="AC182" s="10">
        <f t="shared" si="88"/>
        <v>2.8152852570858964E-4</v>
      </c>
      <c r="AD182" s="10"/>
      <c r="AE182" s="17">
        <f t="shared" si="89"/>
        <v>5.0525135240377718E-11</v>
      </c>
      <c r="AF182" s="10"/>
      <c r="AG182" s="10"/>
      <c r="AI182" s="30">
        <f t="shared" si="90"/>
        <v>0.30731076518603678</v>
      </c>
      <c r="AJ182" s="31">
        <f t="shared" si="96"/>
        <v>9.4439906399227433E-2</v>
      </c>
      <c r="AK182" s="31">
        <f t="shared" si="91"/>
        <v>0.30244199199975635</v>
      </c>
      <c r="AL182" s="31">
        <f t="shared" si="97"/>
        <v>9.1471158524780688E-2</v>
      </c>
      <c r="AM182" s="31">
        <f t="shared" si="98"/>
        <v>9.2943679985834346E-2</v>
      </c>
      <c r="AN182" s="31">
        <f t="shared" si="99"/>
        <v>-4.3912442535017719</v>
      </c>
      <c r="AO182" s="31">
        <f t="shared" si="100"/>
        <v>19.283026093912333</v>
      </c>
      <c r="AP182" s="31">
        <f t="shared" si="101"/>
        <v>-4.2305030964707182</v>
      </c>
      <c r="AQ182" s="31">
        <f t="shared" si="102"/>
        <v>17.897156449248335</v>
      </c>
      <c r="AR182" s="31">
        <f t="shared" si="103"/>
        <v>18.577172411798493</v>
      </c>
      <c r="AS182" s="32">
        <f t="shared" si="104"/>
        <v>4.8687731862804284E-3</v>
      </c>
      <c r="AT182" s="33">
        <f t="shared" si="105"/>
        <v>1.584315858031533E-2</v>
      </c>
      <c r="AU182" s="34">
        <f t="shared" si="106"/>
        <v>-0.53442051411004066</v>
      </c>
      <c r="AV182" s="35">
        <f t="shared" si="107"/>
        <v>4.9342148040248238E-2</v>
      </c>
      <c r="AW182" s="36">
        <f t="shared" si="108"/>
        <v>2.3704952339443276E-5</v>
      </c>
      <c r="AX182" s="36">
        <f t="shared" si="109"/>
        <v>9.4439906399227433E-2</v>
      </c>
      <c r="AY182" s="37">
        <f t="shared" si="110"/>
        <v>0.28560528590164014</v>
      </c>
      <c r="AZ182" s="37">
        <f t="shared" si="111"/>
        <v>19.283026093912333</v>
      </c>
      <c r="BA182" s="38">
        <f t="shared" si="112"/>
        <v>1.9093228181491875E-5</v>
      </c>
      <c r="BB182" s="39">
        <f t="shared" si="113"/>
        <v>-2.6069293371221497E-3</v>
      </c>
      <c r="BC182" s="21"/>
    </row>
    <row r="183" spans="12:55" x14ac:dyDescent="0.25">
      <c r="L183" s="116">
        <v>3.36</v>
      </c>
      <c r="M183" s="117">
        <f t="shared" si="76"/>
        <v>2290.8676527677749</v>
      </c>
      <c r="N183" s="118">
        <f t="shared" si="77"/>
        <v>22.908676527677748</v>
      </c>
      <c r="O183" s="119">
        <f t="shared" si="78"/>
        <v>0.21477342759180706</v>
      </c>
      <c r="P183" s="119">
        <f t="shared" si="79"/>
        <v>0.21140024990451839</v>
      </c>
      <c r="Q183" s="119">
        <f t="shared" si="80"/>
        <v>2.954685518361411E-2</v>
      </c>
      <c r="R183" s="118">
        <f t="shared" si="81"/>
        <v>0.30681918227401012</v>
      </c>
      <c r="S183" s="118">
        <f t="shared" si="82"/>
        <v>0.30200035700645483</v>
      </c>
      <c r="T183" s="120">
        <f t="shared" si="83"/>
        <v>2.3221076959229239E-5</v>
      </c>
      <c r="U183" s="121">
        <f t="shared" si="84"/>
        <v>1.2708320888683377E-11</v>
      </c>
      <c r="V183" s="121">
        <f t="shared" si="85"/>
        <v>4.3659314329152749E-11</v>
      </c>
      <c r="W183" s="121">
        <f t="shared" si="92"/>
        <v>9.5796399495197801E-22</v>
      </c>
      <c r="X183" s="121">
        <f t="shared" si="93"/>
        <v>-10.895911827648396</v>
      </c>
      <c r="Y183" s="121">
        <f t="shared" si="94"/>
        <v>-10.359923089181247</v>
      </c>
      <c r="Z183" s="122">
        <f t="shared" si="95"/>
        <v>0.28728392776360528</v>
      </c>
      <c r="AA183" s="9">
        <f t="shared" si="86"/>
        <v>2.3064451069248103E-2</v>
      </c>
      <c r="AB183" s="22">
        <f t="shared" si="87"/>
        <v>1.5460510747646665</v>
      </c>
      <c r="AC183" s="10">
        <f t="shared" si="88"/>
        <v>2.617976702902515E-4</v>
      </c>
      <c r="AD183" s="10"/>
      <c r="AE183" s="17">
        <f t="shared" si="89"/>
        <v>4.3659314329152749E-11</v>
      </c>
      <c r="AF183" s="10"/>
      <c r="AG183" s="10"/>
      <c r="AI183" s="30">
        <f t="shared" si="90"/>
        <v>0.30681918227401012</v>
      </c>
      <c r="AJ183" s="31">
        <f t="shared" si="96"/>
        <v>9.4138010611292247E-2</v>
      </c>
      <c r="AK183" s="31">
        <f t="shared" si="91"/>
        <v>0.30200035700645483</v>
      </c>
      <c r="AL183" s="31">
        <f t="shared" si="97"/>
        <v>9.1204215632026173E-2</v>
      </c>
      <c r="AM183" s="31">
        <f t="shared" si="98"/>
        <v>9.2659502583179593E-2</v>
      </c>
      <c r="AN183" s="31">
        <f t="shared" si="99"/>
        <v>-4.4562430517028995</v>
      </c>
      <c r="AO183" s="31">
        <f t="shared" si="100"/>
        <v>19.85810213585037</v>
      </c>
      <c r="AP183" s="31">
        <f t="shared" si="101"/>
        <v>-4.2939336703147379</v>
      </c>
      <c r="AQ183" s="31">
        <f t="shared" si="102"/>
        <v>18.437866365062597</v>
      </c>
      <c r="AR183" s="31">
        <f t="shared" si="103"/>
        <v>19.13481208281318</v>
      </c>
      <c r="AS183" s="32">
        <f t="shared" si="104"/>
        <v>4.8188252675552823E-3</v>
      </c>
      <c r="AT183" s="33">
        <f t="shared" si="105"/>
        <v>1.5705749659588583E-2</v>
      </c>
      <c r="AU183" s="34">
        <f t="shared" si="106"/>
        <v>-0.53598873846714845</v>
      </c>
      <c r="AV183" s="35">
        <f t="shared" si="107"/>
        <v>4.9191728691037682E-2</v>
      </c>
      <c r="AW183" s="36">
        <f t="shared" si="108"/>
        <v>2.3221076959229239E-5</v>
      </c>
      <c r="AX183" s="36">
        <f t="shared" si="109"/>
        <v>9.4138010611292247E-2</v>
      </c>
      <c r="AY183" s="37">
        <f t="shared" si="110"/>
        <v>0.28728392776360528</v>
      </c>
      <c r="AZ183" s="37">
        <f t="shared" si="111"/>
        <v>19.85810213585037</v>
      </c>
      <c r="BA183" s="38">
        <f t="shared" si="112"/>
        <v>1.8897353990412872E-5</v>
      </c>
      <c r="BB183" s="39">
        <f t="shared" si="113"/>
        <v>-2.6145792120348707E-3</v>
      </c>
      <c r="BC183" s="21"/>
    </row>
    <row r="184" spans="12:55" x14ac:dyDescent="0.25">
      <c r="L184" s="116">
        <v>3.38</v>
      </c>
      <c r="M184" s="117">
        <f t="shared" si="76"/>
        <v>2398.8329190194918</v>
      </c>
      <c r="N184" s="118">
        <f t="shared" si="77"/>
        <v>23.988329190194918</v>
      </c>
      <c r="O184" s="119">
        <f t="shared" si="78"/>
        <v>0.21443715160928781</v>
      </c>
      <c r="P184" s="119">
        <f t="shared" si="79"/>
        <v>0.21109917416940321</v>
      </c>
      <c r="Q184" s="119">
        <f t="shared" si="80"/>
        <v>2.8874303218575575E-2</v>
      </c>
      <c r="R184" s="118">
        <f t="shared" si="81"/>
        <v>0.3063387880132683</v>
      </c>
      <c r="S184" s="118">
        <f t="shared" si="82"/>
        <v>0.30157024881343319</v>
      </c>
      <c r="T184" s="120">
        <f t="shared" si="83"/>
        <v>2.273896610036406E-5</v>
      </c>
      <c r="U184" s="121">
        <f t="shared" si="84"/>
        <v>1.094181314384732E-11</v>
      </c>
      <c r="V184" s="121">
        <f t="shared" si="85"/>
        <v>3.7726236729889574E-11</v>
      </c>
      <c r="W184" s="121">
        <f t="shared" si="92"/>
        <v>7.1740534683653671E-22</v>
      </c>
      <c r="X184" s="121">
        <f t="shared" si="93"/>
        <v>-10.960910706053609</v>
      </c>
      <c r="Y184" s="121">
        <f t="shared" si="94"/>
        <v>-10.423356514410877</v>
      </c>
      <c r="Z184" s="122">
        <f t="shared" si="95"/>
        <v>0.28896450895267106</v>
      </c>
      <c r="AA184" s="9">
        <f t="shared" si="86"/>
        <v>2.2448439678460521E-2</v>
      </c>
      <c r="AB184" s="22">
        <f t="shared" si="87"/>
        <v>1.5460520407236857</v>
      </c>
      <c r="AC184" s="10">
        <f t="shared" si="88"/>
        <v>2.4344665149439196E-4</v>
      </c>
      <c r="AD184" s="10"/>
      <c r="AE184" s="17">
        <f t="shared" si="89"/>
        <v>3.7726236729889574E-11</v>
      </c>
      <c r="AF184" s="10"/>
      <c r="AG184" s="10"/>
      <c r="AI184" s="30">
        <f t="shared" si="90"/>
        <v>0.3063387880132683</v>
      </c>
      <c r="AJ184" s="31">
        <f t="shared" si="96"/>
        <v>9.3843453041438138E-2</v>
      </c>
      <c r="AK184" s="31">
        <f t="shared" si="91"/>
        <v>0.30157024881343319</v>
      </c>
      <c r="AL184" s="31">
        <f t="shared" si="97"/>
        <v>9.0944614969396001E-2</v>
      </c>
      <c r="AM184" s="31">
        <f t="shared" si="98"/>
        <v>9.2382664522366889E-2</v>
      </c>
      <c r="AN184" s="31">
        <f t="shared" si="99"/>
        <v>-4.5212419301081122</v>
      </c>
      <c r="AO184" s="31">
        <f t="shared" si="100"/>
        <v>20.441628590567728</v>
      </c>
      <c r="AP184" s="31">
        <f t="shared" si="101"/>
        <v>-4.3573670955443671</v>
      </c>
      <c r="AQ184" s="31">
        <f t="shared" si="102"/>
        <v>18.986648005332754</v>
      </c>
      <c r="AR184" s="31">
        <f t="shared" si="103"/>
        <v>19.700710817248591</v>
      </c>
      <c r="AS184" s="32">
        <f t="shared" si="104"/>
        <v>4.768539199835109E-3</v>
      </c>
      <c r="AT184" s="33">
        <f t="shared" si="105"/>
        <v>1.5566227283071223E-2</v>
      </c>
      <c r="AU184" s="34">
        <f t="shared" si="106"/>
        <v>-0.53755419164273199</v>
      </c>
      <c r="AV184" s="35">
        <f t="shared" si="107"/>
        <v>4.9042840148843275E-2</v>
      </c>
      <c r="AW184" s="36">
        <f t="shared" si="108"/>
        <v>2.273896610036406E-5</v>
      </c>
      <c r="AX184" s="36">
        <f t="shared" si="109"/>
        <v>9.3843453041438138E-2</v>
      </c>
      <c r="AY184" s="37">
        <f t="shared" si="110"/>
        <v>0.28896450895267106</v>
      </c>
      <c r="AZ184" s="37">
        <f t="shared" si="111"/>
        <v>20.441628590567728</v>
      </c>
      <c r="BA184" s="38">
        <f t="shared" si="112"/>
        <v>1.8700153724843565E-5</v>
      </c>
      <c r="BB184" s="39">
        <f t="shared" si="113"/>
        <v>-2.6222155689889365E-3</v>
      </c>
      <c r="BC184" s="21"/>
    </row>
    <row r="185" spans="12:55" x14ac:dyDescent="0.25">
      <c r="L185" s="116">
        <v>3.4</v>
      </c>
      <c r="M185" s="117">
        <f t="shared" si="76"/>
        <v>2511.8864315095811</v>
      </c>
      <c r="N185" s="118">
        <f t="shared" si="77"/>
        <v>25.118864315095813</v>
      </c>
      <c r="O185" s="119">
        <f t="shared" si="78"/>
        <v>0.21410852947364101</v>
      </c>
      <c r="P185" s="119">
        <f t="shared" si="79"/>
        <v>0.21080596148784914</v>
      </c>
      <c r="Q185" s="119">
        <f t="shared" si="80"/>
        <v>2.8217058947281985E-2</v>
      </c>
      <c r="R185" s="118">
        <f t="shared" si="81"/>
        <v>0.30586932781948717</v>
      </c>
      <c r="S185" s="118">
        <f t="shared" si="82"/>
        <v>0.30115137355407023</v>
      </c>
      <c r="T185" s="120">
        <f t="shared" si="83"/>
        <v>2.2259092450565851E-5</v>
      </c>
      <c r="U185" s="121">
        <f t="shared" si="84"/>
        <v>9.4208554604229258E-12</v>
      </c>
      <c r="V185" s="121">
        <f t="shared" si="85"/>
        <v>3.2599228041762775E-11</v>
      </c>
      <c r="W185" s="121">
        <f t="shared" si="92"/>
        <v>5.3723695551940682E-22</v>
      </c>
      <c r="X185" s="121">
        <f t="shared" si="93"/>
        <v>-11.025909659322553</v>
      </c>
      <c r="Y185" s="121">
        <f t="shared" si="94"/>
        <v>-10.486792684017097</v>
      </c>
      <c r="Z185" s="122">
        <f t="shared" si="95"/>
        <v>0.29064711306250351</v>
      </c>
      <c r="AA185" s="9">
        <f t="shared" si="86"/>
        <v>2.1848880880992544E-2</v>
      </c>
      <c r="AB185" s="22">
        <f t="shared" si="87"/>
        <v>1.5460529391153706</v>
      </c>
      <c r="AC185" s="10">
        <f t="shared" si="88"/>
        <v>2.2637925798571989E-4</v>
      </c>
      <c r="AD185" s="10"/>
      <c r="AE185" s="17">
        <f t="shared" si="89"/>
        <v>3.2599228041762775E-11</v>
      </c>
      <c r="AF185" s="10"/>
      <c r="AG185" s="10"/>
      <c r="AI185" s="30">
        <f t="shared" si="90"/>
        <v>0.30586932781948717</v>
      </c>
      <c r="AJ185" s="31">
        <f t="shared" si="96"/>
        <v>9.3556045700744911E-2</v>
      </c>
      <c r="AK185" s="31">
        <f t="shared" si="91"/>
        <v>0.30115137355407023</v>
      </c>
      <c r="AL185" s="31">
        <f t="shared" si="97"/>
        <v>9.0692149793503152E-2</v>
      </c>
      <c r="AM185" s="31">
        <f t="shared" si="98"/>
        <v>9.2112968200898745E-2</v>
      </c>
      <c r="AN185" s="31">
        <f t="shared" si="99"/>
        <v>-4.586240883377056</v>
      </c>
      <c r="AO185" s="31">
        <f t="shared" si="100"/>
        <v>21.03360544035916</v>
      </c>
      <c r="AP185" s="31">
        <f t="shared" si="101"/>
        <v>-4.4208032651505871</v>
      </c>
      <c r="AQ185" s="31">
        <f t="shared" si="102"/>
        <v>19.543501509166092</v>
      </c>
      <c r="AR185" s="31">
        <f t="shared" si="103"/>
        <v>20.274868672000402</v>
      </c>
      <c r="AS185" s="32">
        <f t="shared" si="104"/>
        <v>4.7179542654169349E-3</v>
      </c>
      <c r="AT185" s="33">
        <f t="shared" si="105"/>
        <v>1.5424738070504729E-2</v>
      </c>
      <c r="AU185" s="34">
        <f t="shared" si="106"/>
        <v>-0.53911697530545588</v>
      </c>
      <c r="AV185" s="35">
        <f t="shared" si="107"/>
        <v>4.8895464588685919E-2</v>
      </c>
      <c r="AW185" s="36">
        <f t="shared" si="108"/>
        <v>2.2259092450565851E-5</v>
      </c>
      <c r="AX185" s="36">
        <f t="shared" si="109"/>
        <v>9.3556045700744911E-2</v>
      </c>
      <c r="AY185" s="37">
        <f t="shared" si="110"/>
        <v>0.29064711306250351</v>
      </c>
      <c r="AZ185" s="37">
        <f t="shared" si="111"/>
        <v>21.03360544035916</v>
      </c>
      <c r="BA185" s="38">
        <f t="shared" si="112"/>
        <v>1.8501781433007587E-5</v>
      </c>
      <c r="BB185" s="39">
        <f t="shared" si="113"/>
        <v>-2.6298389039290529E-3</v>
      </c>
      <c r="BC185" s="21"/>
    </row>
    <row r="186" spans="12:55" x14ac:dyDescent="0.25">
      <c r="L186" s="116">
        <v>3.42</v>
      </c>
      <c r="M186" s="117">
        <f t="shared" si="76"/>
        <v>2630.2679918953822</v>
      </c>
      <c r="N186" s="118">
        <f t="shared" si="77"/>
        <v>26.302679918953821</v>
      </c>
      <c r="O186" s="119">
        <f t="shared" si="78"/>
        <v>0.21378738702618441</v>
      </c>
      <c r="P186" s="119">
        <f t="shared" si="79"/>
        <v>0.21052041113951009</v>
      </c>
      <c r="Q186" s="119">
        <f t="shared" si="80"/>
        <v>2.7574774052368769E-2</v>
      </c>
      <c r="R186" s="118">
        <f t="shared" si="81"/>
        <v>0.30541055289454916</v>
      </c>
      <c r="S186" s="118">
        <f t="shared" si="82"/>
        <v>0.30074344448501444</v>
      </c>
      <c r="T186" s="120">
        <f t="shared" si="83"/>
        <v>2.1781900906349657E-5</v>
      </c>
      <c r="U186" s="121">
        <f t="shared" si="84"/>
        <v>8.1113159365493682E-12</v>
      </c>
      <c r="V186" s="121">
        <f t="shared" si="85"/>
        <v>2.8168810272243282E-11</v>
      </c>
      <c r="W186" s="121">
        <f t="shared" si="92"/>
        <v>4.0230307902639343E-22</v>
      </c>
      <c r="X186" s="121">
        <f t="shared" si="93"/>
        <v>-11.090908682457087</v>
      </c>
      <c r="Y186" s="121">
        <f t="shared" si="94"/>
        <v>-10.550231495332685</v>
      </c>
      <c r="Z186" s="122">
        <f t="shared" si="95"/>
        <v>0.29233182067675545</v>
      </c>
      <c r="AA186" s="9">
        <f t="shared" si="86"/>
        <v>2.1265335256678966E-2</v>
      </c>
      <c r="AB186" s="22">
        <f t="shared" si="87"/>
        <v>1.5460537746523866</v>
      </c>
      <c r="AC186" s="10">
        <f t="shared" si="88"/>
        <v>2.1050595986377328E-4</v>
      </c>
      <c r="AD186" s="10"/>
      <c r="AE186" s="17">
        <f t="shared" si="89"/>
        <v>2.8168810272243282E-11</v>
      </c>
      <c r="AF186" s="10"/>
      <c r="AG186" s="10"/>
      <c r="AI186" s="30">
        <f t="shared" si="90"/>
        <v>0.30541055289454916</v>
      </c>
      <c r="AJ186" s="31">
        <f t="shared" si="96"/>
        <v>9.3275605819354207E-2</v>
      </c>
      <c r="AK186" s="31">
        <f t="shared" si="91"/>
        <v>0.30074344448501444</v>
      </c>
      <c r="AL186" s="31">
        <f t="shared" si="97"/>
        <v>9.044661940071097E-2</v>
      </c>
      <c r="AM186" s="31">
        <f t="shared" si="98"/>
        <v>9.1850221659579415E-2</v>
      </c>
      <c r="AN186" s="31">
        <f t="shared" si="99"/>
        <v>-4.6512399065115906</v>
      </c>
      <c r="AO186" s="31">
        <f t="shared" si="100"/>
        <v>21.63403266792595</v>
      </c>
      <c r="AP186" s="31">
        <f t="shared" si="101"/>
        <v>-4.4842420764661757</v>
      </c>
      <c r="AQ186" s="31">
        <f t="shared" si="102"/>
        <v>20.108427000349678</v>
      </c>
      <c r="AR186" s="31">
        <f t="shared" si="103"/>
        <v>20.857285696517877</v>
      </c>
      <c r="AS186" s="32">
        <f t="shared" si="104"/>
        <v>4.6671084095347148E-3</v>
      </c>
      <c r="AT186" s="33">
        <f t="shared" si="105"/>
        <v>1.5281424840438157E-2</v>
      </c>
      <c r="AU186" s="34">
        <f t="shared" si="106"/>
        <v>-0.54067718712440183</v>
      </c>
      <c r="AV186" s="35">
        <f t="shared" si="107"/>
        <v>4.8749584240974912E-2</v>
      </c>
      <c r="AW186" s="36">
        <f t="shared" si="108"/>
        <v>2.1781900906349657E-5</v>
      </c>
      <c r="AX186" s="36">
        <f t="shared" si="109"/>
        <v>9.3275605819354207E-2</v>
      </c>
      <c r="AY186" s="37">
        <f t="shared" si="110"/>
        <v>0.29233182067675545</v>
      </c>
      <c r="AZ186" s="37">
        <f t="shared" si="111"/>
        <v>21.63403266792595</v>
      </c>
      <c r="BA186" s="38">
        <f t="shared" si="112"/>
        <v>1.8302385919743978E-5</v>
      </c>
      <c r="BB186" s="39">
        <f t="shared" si="113"/>
        <v>-2.6374496932897651E-3</v>
      </c>
      <c r="BC186" s="21"/>
    </row>
    <row r="187" spans="12:55" x14ac:dyDescent="0.25">
      <c r="L187" s="116">
        <v>3.44</v>
      </c>
      <c r="M187" s="117">
        <f t="shared" si="76"/>
        <v>2754.228703338169</v>
      </c>
      <c r="N187" s="118">
        <f t="shared" si="77"/>
        <v>27.54228703338169</v>
      </c>
      <c r="O187" s="119">
        <f t="shared" si="78"/>
        <v>0.21347355406692786</v>
      </c>
      <c r="P187" s="119">
        <f t="shared" si="79"/>
        <v>0.21024232728325842</v>
      </c>
      <c r="Q187" s="119">
        <f t="shared" si="80"/>
        <v>2.6947108133855695E-2</v>
      </c>
      <c r="R187" s="118">
        <f t="shared" si="81"/>
        <v>0.30496222009561125</v>
      </c>
      <c r="S187" s="118">
        <f t="shared" si="82"/>
        <v>0.30034618183322631</v>
      </c>
      <c r="T187" s="120">
        <f t="shared" si="83"/>
        <v>2.130780923980174E-5</v>
      </c>
      <c r="U187" s="121">
        <f t="shared" si="84"/>
        <v>6.9838070037032797E-12</v>
      </c>
      <c r="V187" s="121">
        <f t="shared" si="85"/>
        <v>2.4340368569653916E-11</v>
      </c>
      <c r="W187" s="121">
        <f t="shared" si="92"/>
        <v>3.0125022939263481E-22</v>
      </c>
      <c r="X187" s="121">
        <f t="shared" si="93"/>
        <v>-11.155907770789431</v>
      </c>
      <c r="Y187" s="121">
        <f t="shared" si="94"/>
        <v>-10.613672849830071</v>
      </c>
      <c r="Z187" s="122">
        <f t="shared" si="95"/>
        <v>0.29401870950780434</v>
      </c>
      <c r="AA187" s="9">
        <f t="shared" si="86"/>
        <v>2.0697375121503662E-2</v>
      </c>
      <c r="AB187" s="22">
        <f t="shared" si="87"/>
        <v>1.5460545517199908</v>
      </c>
      <c r="AC187" s="10">
        <f t="shared" si="88"/>
        <v>1.9574344724388642E-4</v>
      </c>
      <c r="AD187" s="10"/>
      <c r="AE187" s="17">
        <f t="shared" si="89"/>
        <v>2.4340368569653916E-11</v>
      </c>
      <c r="AF187" s="10"/>
      <c r="AG187" s="10"/>
      <c r="AI187" s="30">
        <f t="shared" si="90"/>
        <v>0.30496222009561125</v>
      </c>
      <c r="AJ187" s="31">
        <f t="shared" si="96"/>
        <v>9.3001955685644039E-2</v>
      </c>
      <c r="AK187" s="31">
        <f t="shared" si="91"/>
        <v>0.30034618183322631</v>
      </c>
      <c r="AL187" s="31">
        <f t="shared" si="97"/>
        <v>9.0207828941797449E-2</v>
      </c>
      <c r="AM187" s="31">
        <f t="shared" si="98"/>
        <v>9.1594238409100845E-2</v>
      </c>
      <c r="AN187" s="31">
        <f t="shared" si="99"/>
        <v>-4.7162389948439349</v>
      </c>
      <c r="AO187" s="31">
        <f t="shared" si="100"/>
        <v>22.242910256486528</v>
      </c>
      <c r="AP187" s="31">
        <f t="shared" si="101"/>
        <v>-4.547683430963561</v>
      </c>
      <c r="AQ187" s="31">
        <f t="shared" si="102"/>
        <v>20.681424588260505</v>
      </c>
      <c r="AR187" s="31">
        <f t="shared" si="103"/>
        <v>21.447961933316002</v>
      </c>
      <c r="AS187" s="32">
        <f t="shared" si="104"/>
        <v>4.6160382623849361E-3</v>
      </c>
      <c r="AT187" s="33">
        <f t="shared" si="105"/>
        <v>1.513642660699979E-2</v>
      </c>
      <c r="AU187" s="34">
        <f t="shared" si="106"/>
        <v>-0.54223492095936088</v>
      </c>
      <c r="AV187" s="35">
        <f t="shared" si="107"/>
        <v>4.8605181407034029E-2</v>
      </c>
      <c r="AW187" s="36">
        <f t="shared" si="108"/>
        <v>2.130780923980174E-5</v>
      </c>
      <c r="AX187" s="36">
        <f t="shared" si="109"/>
        <v>9.3001955685644039E-2</v>
      </c>
      <c r="AY187" s="37">
        <f t="shared" si="110"/>
        <v>0.29401870950780434</v>
      </c>
      <c r="AZ187" s="37">
        <f t="shared" si="111"/>
        <v>22.242910256486528</v>
      </c>
      <c r="BA187" s="38">
        <f t="shared" si="112"/>
        <v>1.8102110832882101E-5</v>
      </c>
      <c r="BB187" s="39">
        <f t="shared" si="113"/>
        <v>-2.6450483949237115E-3</v>
      </c>
      <c r="BC187" s="21"/>
    </row>
    <row r="188" spans="12:55" x14ac:dyDescent="0.25">
      <c r="L188" s="116">
        <v>3.46</v>
      </c>
      <c r="M188" s="117">
        <f t="shared" si="76"/>
        <v>2884.0315031266077</v>
      </c>
      <c r="N188" s="118">
        <f t="shared" si="77"/>
        <v>28.840315031266076</v>
      </c>
      <c r="O188" s="119">
        <f t="shared" si="78"/>
        <v>0.21316686426495904</v>
      </c>
      <c r="P188" s="119">
        <f t="shared" si="79"/>
        <v>0.20997151885164933</v>
      </c>
      <c r="Q188" s="119">
        <f t="shared" si="80"/>
        <v>2.6333728529918023E-2</v>
      </c>
      <c r="R188" s="118">
        <f t="shared" si="81"/>
        <v>0.30452409180708434</v>
      </c>
      <c r="S188" s="118">
        <f t="shared" si="82"/>
        <v>0.29995931264521336</v>
      </c>
      <c r="T188" s="120">
        <f t="shared" si="83"/>
        <v>2.0837208796651525E-5</v>
      </c>
      <c r="U188" s="121">
        <f t="shared" si="84"/>
        <v>6.0130259766517981E-12</v>
      </c>
      <c r="V188" s="121">
        <f t="shared" si="85"/>
        <v>2.1032134335682557E-11</v>
      </c>
      <c r="W188" s="121">
        <f t="shared" si="92"/>
        <v>2.2557361590030761E-22</v>
      </c>
      <c r="X188" s="121">
        <f t="shared" si="93"/>
        <v>-11.22090691997087</v>
      </c>
      <c r="Y188" s="121">
        <f t="shared" si="94"/>
        <v>-10.677116652982935</v>
      </c>
      <c r="Z188" s="122">
        <f t="shared" si="95"/>
        <v>0.29570785447080999</v>
      </c>
      <c r="AA188" s="9">
        <f t="shared" si="86"/>
        <v>2.0144584214147339E-2</v>
      </c>
      <c r="AB188" s="22">
        <f t="shared" si="87"/>
        <v>1.5460552743986562</v>
      </c>
      <c r="AC188" s="10">
        <f t="shared" si="88"/>
        <v>1.8201420044618763E-4</v>
      </c>
      <c r="AD188" s="10"/>
      <c r="AE188" s="17">
        <f t="shared" si="89"/>
        <v>2.1032134335682557E-11</v>
      </c>
      <c r="AF188" s="10"/>
      <c r="AG188" s="10"/>
      <c r="AI188" s="30">
        <f t="shared" si="90"/>
        <v>0.30452409180708434</v>
      </c>
      <c r="AJ188" s="31">
        <f t="shared" si="96"/>
        <v>9.2734922490929531E-2</v>
      </c>
      <c r="AK188" s="31">
        <f t="shared" si="91"/>
        <v>0.29995931264521336</v>
      </c>
      <c r="AL188" s="31">
        <f t="shared" si="97"/>
        <v>8.997558924258886E-2</v>
      </c>
      <c r="AM188" s="31">
        <f t="shared" si="98"/>
        <v>9.1344837262360867E-2</v>
      </c>
      <c r="AN188" s="31">
        <f t="shared" si="99"/>
        <v>-4.7812381440253739</v>
      </c>
      <c r="AO188" s="31">
        <f t="shared" si="100"/>
        <v>22.860238189883201</v>
      </c>
      <c r="AP188" s="31">
        <f t="shared" si="101"/>
        <v>-4.6111272341164256</v>
      </c>
      <c r="AQ188" s="31">
        <f t="shared" si="102"/>
        <v>21.262494369210195</v>
      </c>
      <c r="AR188" s="31">
        <f t="shared" si="103"/>
        <v>22.046897418711673</v>
      </c>
      <c r="AS188" s="32">
        <f t="shared" si="104"/>
        <v>4.5647791618709799E-3</v>
      </c>
      <c r="AT188" s="33">
        <f t="shared" si="105"/>
        <v>1.4989878583277287E-2</v>
      </c>
      <c r="AU188" s="34">
        <f t="shared" si="106"/>
        <v>-0.54379026698793531</v>
      </c>
      <c r="AV188" s="35">
        <f t="shared" si="107"/>
        <v>4.8462238468452337E-2</v>
      </c>
      <c r="AW188" s="36">
        <f t="shared" si="108"/>
        <v>2.0837208796651525E-5</v>
      </c>
      <c r="AX188" s="36">
        <f t="shared" si="109"/>
        <v>9.2734922490929531E-2</v>
      </c>
      <c r="AY188" s="37">
        <f t="shared" si="110"/>
        <v>0.29570785447080999</v>
      </c>
      <c r="AZ188" s="37">
        <f t="shared" si="111"/>
        <v>22.860238189883201</v>
      </c>
      <c r="BA188" s="38">
        <f t="shared" si="112"/>
        <v>1.7901094752435214E-5</v>
      </c>
      <c r="BB188" s="39">
        <f t="shared" si="113"/>
        <v>-2.6526354487216358E-3</v>
      </c>
      <c r="BC188" s="21"/>
    </row>
    <row r="189" spans="12:55" x14ac:dyDescent="0.25">
      <c r="L189" s="116">
        <v>3.48</v>
      </c>
      <c r="M189" s="117">
        <f t="shared" si="76"/>
        <v>3019.9517204020176</v>
      </c>
      <c r="N189" s="118">
        <f t="shared" si="77"/>
        <v>30.199517204020175</v>
      </c>
      <c r="O189" s="119">
        <f t="shared" si="78"/>
        <v>0.21286715507082515</v>
      </c>
      <c r="P189" s="119">
        <f t="shared" si="79"/>
        <v>0.20970779944694412</v>
      </c>
      <c r="Q189" s="119">
        <f t="shared" si="80"/>
        <v>2.5734310141650268E-2</v>
      </c>
      <c r="R189" s="118">
        <f t="shared" si="81"/>
        <v>0.30409593581546451</v>
      </c>
      <c r="S189" s="118">
        <f t="shared" si="82"/>
        <v>0.29958257063849164</v>
      </c>
      <c r="T189" s="120">
        <f t="shared" si="83"/>
        <v>2.0370465220711367E-5</v>
      </c>
      <c r="U189" s="121">
        <f t="shared" si="84"/>
        <v>5.1771872631314196E-12</v>
      </c>
      <c r="V189" s="121">
        <f t="shared" si="85"/>
        <v>1.8173441861725177E-11</v>
      </c>
      <c r="W189" s="121">
        <f t="shared" si="92"/>
        <v>1.6890263359146937E-22</v>
      </c>
      <c r="X189" s="121">
        <f t="shared" si="93"/>
        <v>-11.285906125944591</v>
      </c>
      <c r="Y189" s="121">
        <f t="shared" si="94"/>
        <v>-10.740562814023958</v>
      </c>
      <c r="Z189" s="122">
        <f t="shared" si="95"/>
        <v>0.29739932785656409</v>
      </c>
      <c r="AA189" s="9">
        <f t="shared" si="86"/>
        <v>1.9606557390905787E-2</v>
      </c>
      <c r="AB189" s="22">
        <f t="shared" si="87"/>
        <v>1.5460559464851427</v>
      </c>
      <c r="AC189" s="10">
        <f t="shared" si="88"/>
        <v>1.6924608968767546E-4</v>
      </c>
      <c r="AD189" s="10"/>
      <c r="AE189" s="17">
        <f t="shared" si="89"/>
        <v>1.8173441861725177E-11</v>
      </c>
      <c r="AF189" s="10"/>
      <c r="AG189" s="10"/>
      <c r="AI189" s="30">
        <f t="shared" si="90"/>
        <v>0.30409593581546451</v>
      </c>
      <c r="AJ189" s="31">
        <f t="shared" si="96"/>
        <v>9.2474338179483112E-2</v>
      </c>
      <c r="AK189" s="31">
        <f t="shared" si="91"/>
        <v>0.29958257063849164</v>
      </c>
      <c r="AL189" s="31">
        <f t="shared" si="97"/>
        <v>8.9749716630366835E-2</v>
      </c>
      <c r="AM189" s="31">
        <f t="shared" si="98"/>
        <v>9.1101842172314623E-2</v>
      </c>
      <c r="AN189" s="31">
        <f t="shared" si="99"/>
        <v>-4.8462373499990941</v>
      </c>
      <c r="AO189" s="31">
        <f t="shared" si="100"/>
        <v>23.486016452526243</v>
      </c>
      <c r="AP189" s="31">
        <f t="shared" si="101"/>
        <v>-4.6745733951574486</v>
      </c>
      <c r="AQ189" s="31">
        <f t="shared" si="102"/>
        <v>21.851636426713835</v>
      </c>
      <c r="AR189" s="31">
        <f t="shared" si="103"/>
        <v>22.654092182924103</v>
      </c>
      <c r="AS189" s="32">
        <f t="shared" si="104"/>
        <v>4.5133651769728722E-3</v>
      </c>
      <c r="AT189" s="33">
        <f t="shared" si="105"/>
        <v>1.4841912190867725E-2</v>
      </c>
      <c r="AU189" s="34">
        <f t="shared" si="106"/>
        <v>-0.54534331192063235</v>
      </c>
      <c r="AV189" s="35">
        <f t="shared" si="107"/>
        <v>4.8320737903974814E-2</v>
      </c>
      <c r="AW189" s="36">
        <f t="shared" si="108"/>
        <v>2.0370465220711367E-5</v>
      </c>
      <c r="AX189" s="36">
        <f t="shared" si="109"/>
        <v>9.2474338179483112E-2</v>
      </c>
      <c r="AY189" s="37">
        <f t="shared" si="110"/>
        <v>0.29739932785656409</v>
      </c>
      <c r="AZ189" s="37">
        <f t="shared" si="111"/>
        <v>23.486016452526243</v>
      </c>
      <c r="BA189" s="38">
        <f t="shared" si="112"/>
        <v>1.7699471282246556E-5</v>
      </c>
      <c r="BB189" s="39">
        <f t="shared" si="113"/>
        <v>-2.6602112776616211E-3</v>
      </c>
      <c r="BC189" s="21"/>
    </row>
    <row r="190" spans="12:55" x14ac:dyDescent="0.25">
      <c r="L190" s="116">
        <v>3.5</v>
      </c>
      <c r="M190" s="117">
        <f t="shared" si="76"/>
        <v>3162.2776601683804</v>
      </c>
      <c r="N190" s="118">
        <f t="shared" si="77"/>
        <v>31.622776601683803</v>
      </c>
      <c r="O190" s="119">
        <f t="shared" si="78"/>
        <v>0.21257426763086959</v>
      </c>
      <c r="P190" s="119">
        <f t="shared" si="79"/>
        <v>0.2094509872387148</v>
      </c>
      <c r="Q190" s="119">
        <f t="shared" si="80"/>
        <v>2.514853526173914E-2</v>
      </c>
      <c r="R190" s="118">
        <f t="shared" si="81"/>
        <v>0.30367752518695657</v>
      </c>
      <c r="S190" s="118">
        <f t="shared" si="82"/>
        <v>0.2992156960553069</v>
      </c>
      <c r="T190" s="120">
        <f t="shared" si="83"/>
        <v>1.9907919200037593E-5</v>
      </c>
      <c r="U190" s="121">
        <f t="shared" si="84"/>
        <v>4.4575334933495982E-12</v>
      </c>
      <c r="V190" s="121">
        <f t="shared" si="85"/>
        <v>1.5703221411263902E-11</v>
      </c>
      <c r="W190" s="121">
        <f t="shared" si="92"/>
        <v>1.2646549674712377E-22</v>
      </c>
      <c r="X190" s="121">
        <f t="shared" si="93"/>
        <v>-11.350905384905886</v>
      </c>
      <c r="Y190" s="121">
        <f t="shared" si="94"/>
        <v>-10.804011245831273</v>
      </c>
      <c r="Z190" s="122">
        <f t="shared" si="95"/>
        <v>0.29909319935416229</v>
      </c>
      <c r="AA190" s="9">
        <f t="shared" si="86"/>
        <v>1.9082900328760255E-2</v>
      </c>
      <c r="AB190" s="22">
        <f t="shared" si="87"/>
        <v>1.5460565715121239</v>
      </c>
      <c r="AC190" s="10">
        <f t="shared" si="88"/>
        <v>1.5737200222304092E-4</v>
      </c>
      <c r="AD190" s="10"/>
      <c r="AE190" s="17">
        <f t="shared" si="89"/>
        <v>1.5703221411263902E-11</v>
      </c>
      <c r="AF190" s="10"/>
      <c r="AG190" s="10"/>
      <c r="AI190" s="30">
        <f t="shared" si="90"/>
        <v>0.30367752518695657</v>
      </c>
      <c r="AJ190" s="31">
        <f t="shared" si="96"/>
        <v>9.2220039303674645E-2</v>
      </c>
      <c r="AK190" s="31">
        <f t="shared" si="91"/>
        <v>0.2992156960553069</v>
      </c>
      <c r="AL190" s="31">
        <f t="shared" si="97"/>
        <v>8.95300327658618E-2</v>
      </c>
      <c r="AM190" s="31">
        <f t="shared" si="98"/>
        <v>9.0865082075168205E-2</v>
      </c>
      <c r="AN190" s="31">
        <f t="shared" si="99"/>
        <v>-4.9112366089603894</v>
      </c>
      <c r="AO190" s="31">
        <f t="shared" si="100"/>
        <v>24.120245029192745</v>
      </c>
      <c r="AP190" s="31">
        <f t="shared" si="101"/>
        <v>-4.7380218269647632</v>
      </c>
      <c r="AQ190" s="31">
        <f t="shared" si="102"/>
        <v>22.448850832794513</v>
      </c>
      <c r="AR190" s="31">
        <f t="shared" si="103"/>
        <v>23.269546250642733</v>
      </c>
      <c r="AS190" s="32">
        <f t="shared" si="104"/>
        <v>4.4618291316496639E-3</v>
      </c>
      <c r="AT190" s="33">
        <f t="shared" si="105"/>
        <v>1.4692655075158345E-2</v>
      </c>
      <c r="AU190" s="34">
        <f t="shared" si="106"/>
        <v>-0.54689413907461315</v>
      </c>
      <c r="AV190" s="35">
        <f t="shared" si="107"/>
        <v>4.8180662293411197E-2</v>
      </c>
      <c r="AW190" s="36">
        <f t="shared" si="108"/>
        <v>1.9907919200037593E-5</v>
      </c>
      <c r="AX190" s="36">
        <f t="shared" si="109"/>
        <v>9.2220039303674645E-2</v>
      </c>
      <c r="AY190" s="37">
        <f t="shared" si="110"/>
        <v>0.29909319935416229</v>
      </c>
      <c r="AZ190" s="37">
        <f t="shared" si="111"/>
        <v>24.120245029192745</v>
      </c>
      <c r="BA190" s="38">
        <f t="shared" si="112"/>
        <v>1.7497369143724172E-5</v>
      </c>
      <c r="BB190" s="39">
        <f t="shared" si="113"/>
        <v>-2.6677762881688444E-3</v>
      </c>
      <c r="BC190" s="21"/>
    </row>
    <row r="191" spans="12:55" x14ac:dyDescent="0.25">
      <c r="L191" s="116">
        <v>3.52</v>
      </c>
      <c r="M191" s="117">
        <f t="shared" si="76"/>
        <v>3311.3112148259115</v>
      </c>
      <c r="N191" s="118">
        <f t="shared" si="77"/>
        <v>33.113112148259113</v>
      </c>
      <c r="O191" s="119">
        <f t="shared" si="78"/>
        <v>0.21228804670348189</v>
      </c>
      <c r="P191" s="119">
        <f t="shared" si="79"/>
        <v>0.20920090486304593</v>
      </c>
      <c r="Q191" s="119">
        <f t="shared" si="80"/>
        <v>2.4576093406963744E-2</v>
      </c>
      <c r="R191" s="118">
        <f t="shared" si="81"/>
        <v>0.30326863814783128</v>
      </c>
      <c r="S191" s="118">
        <f t="shared" si="82"/>
        <v>0.29885843551863706</v>
      </c>
      <c r="T191" s="120">
        <f t="shared" si="83"/>
        <v>1.9449887230551668E-5</v>
      </c>
      <c r="U191" s="121">
        <f t="shared" si="84"/>
        <v>3.8379145993456941E-12</v>
      </c>
      <c r="V191" s="121">
        <f t="shared" si="85"/>
        <v>1.3568696710891961E-11</v>
      </c>
      <c r="W191" s="121">
        <f t="shared" si="92"/>
        <v>9.4688120502388807E-23</v>
      </c>
      <c r="X191" s="121">
        <f t="shared" si="93"/>
        <v>-11.41590469334353</v>
      </c>
      <c r="Y191" s="121">
        <f t="shared" si="94"/>
        <v>-10.867461864827375</v>
      </c>
      <c r="Z191" s="122">
        <f t="shared" si="95"/>
        <v>0.30078953615080045</v>
      </c>
      <c r="AA191" s="9">
        <f t="shared" si="86"/>
        <v>1.8573229236372602E-2</v>
      </c>
      <c r="AB191" s="22">
        <f t="shared" si="87"/>
        <v>1.5460571527664657</v>
      </c>
      <c r="AC191" s="10">
        <f t="shared" si="88"/>
        <v>1.4632949509925736E-4</v>
      </c>
      <c r="AD191" s="10"/>
      <c r="AE191" s="17">
        <f t="shared" si="89"/>
        <v>1.3568696710891961E-11</v>
      </c>
      <c r="AF191" s="10"/>
      <c r="AG191" s="10"/>
      <c r="AI191" s="30">
        <f t="shared" si="90"/>
        <v>0.30326863814783128</v>
      </c>
      <c r="AJ191" s="31">
        <f t="shared" si="96"/>
        <v>9.1971866884040229E-2</v>
      </c>
      <c r="AK191" s="31">
        <f t="shared" si="91"/>
        <v>0.29885843551863706</v>
      </c>
      <c r="AL191" s="31">
        <f t="shared" si="97"/>
        <v>8.9316364480647337E-2</v>
      </c>
      <c r="AM191" s="31">
        <f t="shared" si="98"/>
        <v>9.0634390738728504E-2</v>
      </c>
      <c r="AN191" s="31">
        <f t="shared" si="99"/>
        <v>-4.9762359173980331</v>
      </c>
      <c r="AO191" s="31">
        <f t="shared" si="100"/>
        <v>24.762923905602243</v>
      </c>
      <c r="AP191" s="31">
        <f t="shared" si="101"/>
        <v>-4.8014724459608651</v>
      </c>
      <c r="AQ191" s="31">
        <f t="shared" si="102"/>
        <v>23.054137649321412</v>
      </c>
      <c r="AR191" s="31">
        <f t="shared" si="103"/>
        <v>23.893259641987441</v>
      </c>
      <c r="AS191" s="32">
        <f t="shared" si="104"/>
        <v>4.4102026291942265E-3</v>
      </c>
      <c r="AT191" s="33">
        <f t="shared" si="105"/>
        <v>1.454223112593802E-2</v>
      </c>
      <c r="AU191" s="34">
        <f t="shared" si="106"/>
        <v>-0.54844282851615489</v>
      </c>
      <c r="AV191" s="35">
        <f t="shared" si="107"/>
        <v>4.8041994327085176E-2</v>
      </c>
      <c r="AW191" s="36">
        <f t="shared" si="108"/>
        <v>1.9449887230551668E-5</v>
      </c>
      <c r="AX191" s="36">
        <f t="shared" si="109"/>
        <v>9.1971866884040229E-2</v>
      </c>
      <c r="AY191" s="37">
        <f t="shared" si="110"/>
        <v>0.30078953615080045</v>
      </c>
      <c r="AZ191" s="37">
        <f t="shared" si="111"/>
        <v>24.762923905602243</v>
      </c>
      <c r="BA191" s="38">
        <f t="shared" si="112"/>
        <v>1.7294912271349907E-5</v>
      </c>
      <c r="BB191" s="39">
        <f t="shared" si="113"/>
        <v>-2.6753308708105114E-3</v>
      </c>
      <c r="BC191" s="21"/>
    </row>
    <row r="192" spans="12:55" x14ac:dyDescent="0.25">
      <c r="L192" s="116">
        <v>3.54</v>
      </c>
      <c r="M192" s="117">
        <f t="shared" si="76"/>
        <v>3467.3685045253224</v>
      </c>
      <c r="N192" s="118">
        <f t="shared" si="77"/>
        <v>34.673685045253222</v>
      </c>
      <c r="O192" s="119">
        <f t="shared" si="78"/>
        <v>0.21200834057722112</v>
      </c>
      <c r="P192" s="119">
        <f t="shared" si="79"/>
        <v>0.20895737932334935</v>
      </c>
      <c r="Q192" s="119">
        <f t="shared" si="80"/>
        <v>2.4016681154442235E-2</v>
      </c>
      <c r="R192" s="118">
        <f t="shared" si="81"/>
        <v>0.30286905796745878</v>
      </c>
      <c r="S192" s="118">
        <f t="shared" si="82"/>
        <v>0.29851054189049908</v>
      </c>
      <c r="T192" s="120">
        <f t="shared" si="83"/>
        <v>1.8996662393116132E-5</v>
      </c>
      <c r="U192" s="121">
        <f t="shared" si="84"/>
        <v>3.3044254022771495E-12</v>
      </c>
      <c r="V192" s="121">
        <f t="shared" si="85"/>
        <v>1.172425914568622E-11</v>
      </c>
      <c r="W192" s="121">
        <f t="shared" si="92"/>
        <v>7.0893600266650011E-23</v>
      </c>
      <c r="X192" s="121">
        <f t="shared" si="93"/>
        <v>-11.480904047922794</v>
      </c>
      <c r="Y192" s="121">
        <f t="shared" si="94"/>
        <v>-10.930914590754098</v>
      </c>
      <c r="Z192" s="122">
        <f t="shared" si="95"/>
        <v>0.30248840299671675</v>
      </c>
      <c r="AA192" s="9">
        <f t="shared" si="86"/>
        <v>1.807717057280581E-2</v>
      </c>
      <c r="AB192" s="22">
        <f t="shared" si="87"/>
        <v>1.5460576933062462</v>
      </c>
      <c r="AC192" s="10">
        <f t="shared" si="88"/>
        <v>1.3606047180285492E-4</v>
      </c>
      <c r="AD192" s="10"/>
      <c r="AE192" s="17">
        <f t="shared" si="89"/>
        <v>1.172425914568622E-11</v>
      </c>
      <c r="AF192" s="10"/>
      <c r="AG192" s="10"/>
      <c r="AI192" s="30">
        <f t="shared" si="90"/>
        <v>0.30286905796745878</v>
      </c>
      <c r="AJ192" s="31">
        <f t="shared" si="96"/>
        <v>9.17296662740959E-2</v>
      </c>
      <c r="AK192" s="31">
        <f t="shared" si="91"/>
        <v>0.29851054189049908</v>
      </c>
      <c r="AL192" s="31">
        <f t="shared" si="97"/>
        <v>8.9108543619759409E-2</v>
      </c>
      <c r="AM192" s="31">
        <f t="shared" si="98"/>
        <v>9.0409606615731095E-2</v>
      </c>
      <c r="AN192" s="31">
        <f t="shared" si="99"/>
        <v>-5.041235271977297</v>
      </c>
      <c r="AO192" s="31">
        <f t="shared" si="100"/>
        <v>25.414053067428011</v>
      </c>
      <c r="AP192" s="31">
        <f t="shared" si="101"/>
        <v>-4.8649251718875881</v>
      </c>
      <c r="AQ192" s="31">
        <f t="shared" si="102"/>
        <v>23.667496928065479</v>
      </c>
      <c r="AR192" s="31">
        <f t="shared" si="103"/>
        <v>24.525232372049924</v>
      </c>
      <c r="AS192" s="32">
        <f t="shared" si="104"/>
        <v>4.3585160769596953E-3</v>
      </c>
      <c r="AT192" s="33">
        <f t="shared" si="105"/>
        <v>1.4390760502936514E-2</v>
      </c>
      <c r="AU192" s="34">
        <f t="shared" si="106"/>
        <v>-0.54998945716869585</v>
      </c>
      <c r="AV192" s="35">
        <f t="shared" si="107"/>
        <v>4.7904716812627993E-2</v>
      </c>
      <c r="AW192" s="36">
        <f t="shared" si="108"/>
        <v>1.8996662393116132E-5</v>
      </c>
      <c r="AX192" s="36">
        <f t="shared" si="109"/>
        <v>9.17296662740959E-2</v>
      </c>
      <c r="AY192" s="37">
        <f t="shared" si="110"/>
        <v>0.30248840299671675</v>
      </c>
      <c r="AZ192" s="37">
        <f t="shared" si="111"/>
        <v>25.414053067428011</v>
      </c>
      <c r="BA192" s="38">
        <f t="shared" si="112"/>
        <v>1.7092219909645864E-5</v>
      </c>
      <c r="BB192" s="39">
        <f t="shared" si="113"/>
        <v>-2.6828754008229065E-3</v>
      </c>
      <c r="BC192" s="21"/>
    </row>
    <row r="193" spans="12:55" x14ac:dyDescent="0.25">
      <c r="L193" s="116">
        <v>3.56</v>
      </c>
      <c r="M193" s="117">
        <f t="shared" si="76"/>
        <v>3630.7805477010188</v>
      </c>
      <c r="N193" s="118">
        <f t="shared" si="77"/>
        <v>36.307805477010191</v>
      </c>
      <c r="O193" s="119">
        <f t="shared" si="78"/>
        <v>0.21173500099077264</v>
      </c>
      <c r="P193" s="119">
        <f t="shared" si="79"/>
        <v>0.20872024189280192</v>
      </c>
      <c r="Q193" s="119">
        <f t="shared" si="80"/>
        <v>2.347000198154521E-2</v>
      </c>
      <c r="R193" s="118">
        <f t="shared" si="81"/>
        <v>0.3024785728439609</v>
      </c>
      <c r="S193" s="118">
        <f t="shared" si="82"/>
        <v>0.29817177413257417</v>
      </c>
      <c r="T193" s="120">
        <f t="shared" si="83"/>
        <v>1.854851514040238E-5</v>
      </c>
      <c r="U193" s="121">
        <f t="shared" si="84"/>
        <v>2.8450935718182772E-12</v>
      </c>
      <c r="V193" s="121">
        <f t="shared" si="85"/>
        <v>1.0130494695856017E-11</v>
      </c>
      <c r="W193" s="121">
        <f t="shared" si="92"/>
        <v>5.3077069538130345E-23</v>
      </c>
      <c r="X193" s="121">
        <f t="shared" si="93"/>
        <v>-11.545903445593666</v>
      </c>
      <c r="Y193" s="121">
        <f t="shared" si="94"/>
        <v>-10.994369346502035</v>
      </c>
      <c r="Z193" s="122">
        <f t="shared" si="95"/>
        <v>0.30418986246081714</v>
      </c>
      <c r="AA193" s="9">
        <f t="shared" si="86"/>
        <v>1.7594360773750813E-2</v>
      </c>
      <c r="AB193" s="22">
        <f t="shared" si="87"/>
        <v>1.5460581959766067</v>
      </c>
      <c r="AC193" s="10">
        <f t="shared" si="88"/>
        <v>1.2651088113785304E-4</v>
      </c>
      <c r="AD193" s="10"/>
      <c r="AE193" s="17">
        <f t="shared" si="89"/>
        <v>1.0130494695856017E-11</v>
      </c>
      <c r="AF193" s="10"/>
      <c r="AG193" s="10"/>
      <c r="AI193" s="30">
        <f t="shared" si="90"/>
        <v>0.3024785728439609</v>
      </c>
      <c r="AJ193" s="31">
        <f t="shared" si="96"/>
        <v>9.1493287029719358E-2</v>
      </c>
      <c r="AK193" s="31">
        <f t="shared" si="91"/>
        <v>0.29817177413257417</v>
      </c>
      <c r="AL193" s="31">
        <f t="shared" si="97"/>
        <v>8.8906406889366824E-2</v>
      </c>
      <c r="AM193" s="31">
        <f t="shared" si="98"/>
        <v>9.0190572701972893E-2</v>
      </c>
      <c r="AN193" s="31">
        <f t="shared" si="99"/>
        <v>-5.1062346696481695</v>
      </c>
      <c r="AO193" s="31">
        <f t="shared" si="100"/>
        <v>26.073632501516951</v>
      </c>
      <c r="AP193" s="31">
        <f t="shared" si="101"/>
        <v>-4.9283799276355253</v>
      </c>
      <c r="AQ193" s="31">
        <f t="shared" si="102"/>
        <v>24.288928711120747</v>
      </c>
      <c r="AR193" s="31">
        <f t="shared" si="103"/>
        <v>25.165464451690656</v>
      </c>
      <c r="AS193" s="32">
        <f t="shared" si="104"/>
        <v>4.3067987113867279E-3</v>
      </c>
      <c r="AT193" s="33">
        <f t="shared" si="105"/>
        <v>1.4238359665920762E-2</v>
      </c>
      <c r="AU193" s="34">
        <f t="shared" si="106"/>
        <v>-0.55153409909163109</v>
      </c>
      <c r="AV193" s="35">
        <f t="shared" si="107"/>
        <v>4.7768812695390801E-2</v>
      </c>
      <c r="AW193" s="36">
        <f t="shared" si="108"/>
        <v>1.854851514040238E-5</v>
      </c>
      <c r="AX193" s="36">
        <f t="shared" si="109"/>
        <v>9.1493287029719358E-2</v>
      </c>
      <c r="AY193" s="37">
        <f t="shared" si="110"/>
        <v>0.30418986246081714</v>
      </c>
      <c r="AZ193" s="37">
        <f t="shared" si="111"/>
        <v>26.073632501516951</v>
      </c>
      <c r="BA193" s="38">
        <f t="shared" si="112"/>
        <v>1.6889406711320503E-5</v>
      </c>
      <c r="BB193" s="39">
        <f t="shared" si="113"/>
        <v>-2.690410239471371E-3</v>
      </c>
      <c r="BC193" s="21"/>
    </row>
    <row r="194" spans="12:55" x14ac:dyDescent="0.25">
      <c r="L194" s="116">
        <v>3.58</v>
      </c>
      <c r="M194" s="117">
        <f t="shared" si="76"/>
        <v>3801.8939632056172</v>
      </c>
      <c r="N194" s="118">
        <f t="shared" si="77"/>
        <v>38.018939632056174</v>
      </c>
      <c r="O194" s="119">
        <f t="shared" si="78"/>
        <v>0.21146788305469938</v>
      </c>
      <c r="P194" s="119">
        <f t="shared" si="79"/>
        <v>0.20848932801841452</v>
      </c>
      <c r="Q194" s="119">
        <f t="shared" si="80"/>
        <v>2.2935766109398761E-2</v>
      </c>
      <c r="R194" s="118">
        <f t="shared" si="81"/>
        <v>0.30209697579242772</v>
      </c>
      <c r="S194" s="118">
        <f t="shared" si="82"/>
        <v>0.29784189716916359</v>
      </c>
      <c r="T194" s="120">
        <f t="shared" si="83"/>
        <v>1.8105694090159365E-5</v>
      </c>
      <c r="U194" s="121">
        <f t="shared" si="84"/>
        <v>2.4496109604960454E-12</v>
      </c>
      <c r="V194" s="121">
        <f t="shared" si="85"/>
        <v>8.7533429035392308E-12</v>
      </c>
      <c r="W194" s="121">
        <f t="shared" si="92"/>
        <v>3.9737036409743021E-23</v>
      </c>
      <c r="X194" s="121">
        <f t="shared" si="93"/>
        <v>-11.610902883441902</v>
      </c>
      <c r="Y194" s="121">
        <f t="shared" si="94"/>
        <v>-11.057826058143048</v>
      </c>
      <c r="Z194" s="122">
        <f t="shared" si="95"/>
        <v>0.30589397468265911</v>
      </c>
      <c r="AA194" s="9">
        <f t="shared" si="86"/>
        <v>1.71244459850695E-2</v>
      </c>
      <c r="AB194" s="22">
        <f t="shared" si="87"/>
        <v>1.5460586634245121</v>
      </c>
      <c r="AC194" s="10">
        <f t="shared" si="88"/>
        <v>1.1763043680309314E-4</v>
      </c>
      <c r="AD194" s="10"/>
      <c r="AE194" s="17">
        <f t="shared" si="89"/>
        <v>8.7533429035392308E-12</v>
      </c>
      <c r="AF194" s="10"/>
      <c r="AG194" s="10"/>
      <c r="AI194" s="30">
        <f t="shared" si="90"/>
        <v>0.30209697579242772</v>
      </c>
      <c r="AJ194" s="31">
        <f t="shared" si="96"/>
        <v>9.126258278293066E-2</v>
      </c>
      <c r="AK194" s="31">
        <f t="shared" si="91"/>
        <v>0.29784189716916359</v>
      </c>
      <c r="AL194" s="31">
        <f t="shared" si="97"/>
        <v>8.8709795709326619E-2</v>
      </c>
      <c r="AM194" s="31">
        <f t="shared" si="98"/>
        <v>8.9977136399083557E-2</v>
      </c>
      <c r="AN194" s="31">
        <f t="shared" si="99"/>
        <v>-5.1712341074964057</v>
      </c>
      <c r="AO194" s="31">
        <f t="shared" si="100"/>
        <v>26.741662194534147</v>
      </c>
      <c r="AP194" s="31">
        <f t="shared" si="101"/>
        <v>-4.9918366392765385</v>
      </c>
      <c r="AQ194" s="31">
        <f t="shared" si="102"/>
        <v>24.918433033223685</v>
      </c>
      <c r="AR194" s="31">
        <f t="shared" si="103"/>
        <v>25.813955888077068</v>
      </c>
      <c r="AS194" s="32">
        <f t="shared" si="104"/>
        <v>4.2550786232641302E-3</v>
      </c>
      <c r="AT194" s="33">
        <f t="shared" si="105"/>
        <v>1.4085141408988533E-2</v>
      </c>
      <c r="AU194" s="34">
        <f t="shared" si="106"/>
        <v>-0.55307682529885405</v>
      </c>
      <c r="AV194" s="35">
        <f t="shared" si="107"/>
        <v>4.7634265039593678E-2</v>
      </c>
      <c r="AW194" s="36">
        <f t="shared" si="108"/>
        <v>1.8105694090159365E-5</v>
      </c>
      <c r="AX194" s="36">
        <f t="shared" si="109"/>
        <v>9.126258278293066E-2</v>
      </c>
      <c r="AY194" s="37">
        <f t="shared" si="110"/>
        <v>0.30589397468265911</v>
      </c>
      <c r="AZ194" s="37">
        <f t="shared" si="111"/>
        <v>26.741662194534147</v>
      </c>
      <c r="BA194" s="38">
        <f t="shared" si="112"/>
        <v>1.6686582836329921E-5</v>
      </c>
      <c r="BB194" s="39">
        <f t="shared" si="113"/>
        <v>-2.6979357331651417E-3</v>
      </c>
      <c r="BC194" s="21"/>
    </row>
    <row r="195" spans="12:55" x14ac:dyDescent="0.25">
      <c r="L195" s="116">
        <v>3.6</v>
      </c>
      <c r="M195" s="117">
        <f t="shared" si="76"/>
        <v>3981.0717055349769</v>
      </c>
      <c r="N195" s="118">
        <f t="shared" si="77"/>
        <v>39.81071705534977</v>
      </c>
      <c r="O195" s="119">
        <f t="shared" si="78"/>
        <v>0.21120684517494928</v>
      </c>
      <c r="P195" s="119">
        <f t="shared" si="79"/>
        <v>0.20826447722673808</v>
      </c>
      <c r="Q195" s="119">
        <f t="shared" si="80"/>
        <v>2.2413690349898499E-2</v>
      </c>
      <c r="R195" s="118">
        <f t="shared" si="81"/>
        <v>0.30172406453564182</v>
      </c>
      <c r="S195" s="118">
        <f t="shared" si="82"/>
        <v>0.29752068175248297</v>
      </c>
      <c r="T195" s="120">
        <f t="shared" si="83"/>
        <v>1.766842682175623E-5</v>
      </c>
      <c r="U195" s="121">
        <f t="shared" si="84"/>
        <v>2.1091022798691111E-12</v>
      </c>
      <c r="V195" s="121">
        <f t="shared" si="85"/>
        <v>7.5633699791897299E-12</v>
      </c>
      <c r="W195" s="121">
        <f t="shared" si="92"/>
        <v>2.9749036135852242E-23</v>
      </c>
      <c r="X195" s="121">
        <f t="shared" si="93"/>
        <v>-11.675902358854305</v>
      </c>
      <c r="Y195" s="121">
        <f t="shared" si="94"/>
        <v>-11.121284654596561</v>
      </c>
      <c r="Z195" s="122">
        <f t="shared" si="95"/>
        <v>0.30760079787613043</v>
      </c>
      <c r="AA195" s="9">
        <f t="shared" si="86"/>
        <v>1.6667081803452454E-2</v>
      </c>
      <c r="AB195" s="22">
        <f t="shared" si="87"/>
        <v>1.5460590981124929</v>
      </c>
      <c r="AC195" s="10">
        <f t="shared" si="88"/>
        <v>1.0937235634019418E-4</v>
      </c>
      <c r="AD195" s="10"/>
      <c r="AE195" s="17">
        <f t="shared" si="89"/>
        <v>7.5633699791897299E-12</v>
      </c>
      <c r="AF195" s="10"/>
      <c r="AG195" s="10"/>
      <c r="AI195" s="30">
        <f t="shared" si="90"/>
        <v>0.30172406453564182</v>
      </c>
      <c r="AJ195" s="31">
        <f t="shared" si="96"/>
        <v>9.1037411119908151E-2</v>
      </c>
      <c r="AK195" s="31">
        <f t="shared" si="91"/>
        <v>0.29752068175248297</v>
      </c>
      <c r="AL195" s="31">
        <f t="shared" si="97"/>
        <v>8.8518556070462259E-2</v>
      </c>
      <c r="AM195" s="31">
        <f t="shared" si="98"/>
        <v>8.9769149381774327E-2</v>
      </c>
      <c r="AN195" s="31">
        <f t="shared" si="99"/>
        <v>-5.2362335829088087</v>
      </c>
      <c r="AO195" s="31">
        <f t="shared" si="100"/>
        <v>27.41814213478202</v>
      </c>
      <c r="AP195" s="31">
        <f t="shared" si="101"/>
        <v>-5.0552952357300516</v>
      </c>
      <c r="AQ195" s="31">
        <f t="shared" si="102"/>
        <v>25.556009920394956</v>
      </c>
      <c r="AR195" s="31">
        <f t="shared" si="103"/>
        <v>26.470706684848597</v>
      </c>
      <c r="AS195" s="32">
        <f t="shared" si="104"/>
        <v>4.2033827831588488E-3</v>
      </c>
      <c r="AT195" s="33">
        <f t="shared" si="105"/>
        <v>1.3931214898711915E-2</v>
      </c>
      <c r="AU195" s="34">
        <f t="shared" si="106"/>
        <v>-0.55461770425774404</v>
      </c>
      <c r="AV195" s="35">
        <f t="shared" si="107"/>
        <v>4.750105706709299E-2</v>
      </c>
      <c r="AW195" s="36">
        <f t="shared" si="108"/>
        <v>1.766842682175623E-5</v>
      </c>
      <c r="AX195" s="36">
        <f t="shared" si="109"/>
        <v>9.1037411119908151E-2</v>
      </c>
      <c r="AY195" s="37">
        <f t="shared" si="110"/>
        <v>0.30760079787613043</v>
      </c>
      <c r="AZ195" s="37">
        <f t="shared" si="111"/>
        <v>27.41814213478202</v>
      </c>
      <c r="BA195" s="38">
        <f t="shared" si="112"/>
        <v>1.6483854051603328E-5</v>
      </c>
      <c r="BB195" s="39">
        <f t="shared" si="113"/>
        <v>-2.7054522158914342E-3</v>
      </c>
      <c r="BC195" s="21"/>
    </row>
    <row r="196" spans="12:55" x14ac:dyDescent="0.25">
      <c r="L196" s="116">
        <v>3.62</v>
      </c>
      <c r="M196" s="117">
        <f t="shared" si="76"/>
        <v>4168.6938347033583</v>
      </c>
      <c r="N196" s="118">
        <f t="shared" si="77"/>
        <v>41.686938347033582</v>
      </c>
      <c r="O196" s="119">
        <f t="shared" si="78"/>
        <v>0.21095174897808064</v>
      </c>
      <c r="P196" s="119">
        <f t="shared" si="79"/>
        <v>0.2080455330312091</v>
      </c>
      <c r="Q196" s="119">
        <f t="shared" si="80"/>
        <v>2.1903497956161248E-2</v>
      </c>
      <c r="R196" s="118">
        <f t="shared" si="81"/>
        <v>0.30135964139725807</v>
      </c>
      <c r="S196" s="118">
        <f t="shared" si="82"/>
        <v>0.2972079043302987</v>
      </c>
      <c r="T196" s="120">
        <f t="shared" si="83"/>
        <v>1.7236920673164401E-5</v>
      </c>
      <c r="U196" s="121">
        <f t="shared" si="84"/>
        <v>1.8159259329023799E-12</v>
      </c>
      <c r="V196" s="121">
        <f t="shared" si="85"/>
        <v>6.5351405515846376E-12</v>
      </c>
      <c r="W196" s="121">
        <f t="shared" si="92"/>
        <v>2.2270986617184326E-23</v>
      </c>
      <c r="X196" s="121">
        <f t="shared" si="93"/>
        <v>-11.740901869244329</v>
      </c>
      <c r="Y196" s="121">
        <f t="shared" si="94"/>
        <v>-11.184745067590518</v>
      </c>
      <c r="Z196" s="122">
        <f t="shared" si="95"/>
        <v>0.30931038802579697</v>
      </c>
      <c r="AA196" s="9">
        <f t="shared" si="86"/>
        <v>1.622193302400448E-2</v>
      </c>
      <c r="AB196" s="22">
        <f t="shared" si="87"/>
        <v>1.5460595023314405</v>
      </c>
      <c r="AC196" s="10">
        <f t="shared" si="88"/>
        <v>1.016931180305498E-4</v>
      </c>
      <c r="AD196" s="10"/>
      <c r="AE196" s="17">
        <f t="shared" si="89"/>
        <v>6.5351405515846376E-12</v>
      </c>
      <c r="AF196" s="10"/>
      <c r="AG196" s="10"/>
      <c r="AI196" s="30">
        <f t="shared" si="90"/>
        <v>0.30135964139725807</v>
      </c>
      <c r="AJ196" s="31">
        <f t="shared" si="96"/>
        <v>9.0817633463083983E-2</v>
      </c>
      <c r="AK196" s="31">
        <f t="shared" si="91"/>
        <v>0.2972079043302987</v>
      </c>
      <c r="AL196" s="31">
        <f t="shared" si="97"/>
        <v>8.8332538396407978E-2</v>
      </c>
      <c r="AM196" s="31">
        <f t="shared" si="98"/>
        <v>8.9566467469409397E-2</v>
      </c>
      <c r="AN196" s="31">
        <f t="shared" si="99"/>
        <v>-5.3012330932988325</v>
      </c>
      <c r="AO196" s="31">
        <f t="shared" si="100"/>
        <v>28.103072309486709</v>
      </c>
      <c r="AP196" s="31">
        <f t="shared" si="101"/>
        <v>-5.118755648724008</v>
      </c>
      <c r="AQ196" s="31">
        <f t="shared" si="102"/>
        <v>26.201659391343942</v>
      </c>
      <c r="AR196" s="31">
        <f t="shared" si="103"/>
        <v>27.135716841526044</v>
      </c>
      <c r="AS196" s="32">
        <f t="shared" si="104"/>
        <v>4.1517370669593712E-3</v>
      </c>
      <c r="AT196" s="33">
        <f t="shared" si="105"/>
        <v>1.377668571581047E-2</v>
      </c>
      <c r="AU196" s="34">
        <f t="shared" si="106"/>
        <v>-0.55615680165381143</v>
      </c>
      <c r="AV196" s="35">
        <f t="shared" si="107"/>
        <v>4.7369172134100031E-2</v>
      </c>
      <c r="AW196" s="36">
        <f t="shared" si="108"/>
        <v>1.7236920673164401E-5</v>
      </c>
      <c r="AX196" s="36">
        <f t="shared" si="109"/>
        <v>9.0817633463083983E-2</v>
      </c>
      <c r="AY196" s="37">
        <f t="shared" si="110"/>
        <v>0.30931038802579697</v>
      </c>
      <c r="AZ196" s="37">
        <f t="shared" si="111"/>
        <v>28.103072309486709</v>
      </c>
      <c r="BA196" s="38">
        <f t="shared" si="112"/>
        <v>1.6281321831213221E-5</v>
      </c>
      <c r="BB196" s="39">
        <f t="shared" si="113"/>
        <v>-2.7129600080673727E-3</v>
      </c>
      <c r="BC196" s="21"/>
    </row>
    <row r="197" spans="12:55" x14ac:dyDescent="0.25">
      <c r="L197" s="116">
        <v>3.64</v>
      </c>
      <c r="M197" s="117">
        <f t="shared" si="76"/>
        <v>4365.1583224016631</v>
      </c>
      <c r="N197" s="118">
        <f t="shared" si="77"/>
        <v>43.651583224016633</v>
      </c>
      <c r="O197" s="119">
        <f t="shared" si="78"/>
        <v>0.21070245923816894</v>
      </c>
      <c r="P197" s="119">
        <f t="shared" si="79"/>
        <v>0.20783234284113489</v>
      </c>
      <c r="Q197" s="119">
        <f t="shared" si="80"/>
        <v>2.1404918476337857E-2</v>
      </c>
      <c r="R197" s="118">
        <f t="shared" si="81"/>
        <v>0.30100351319738422</v>
      </c>
      <c r="S197" s="118">
        <f t="shared" si="82"/>
        <v>0.29690334691590697</v>
      </c>
      <c r="T197" s="120">
        <f t="shared" si="83"/>
        <v>1.6811363535762951E-5</v>
      </c>
      <c r="U197" s="121">
        <f t="shared" si="84"/>
        <v>1.5635025276272997E-12</v>
      </c>
      <c r="V197" s="121">
        <f t="shared" si="85"/>
        <v>5.6466746903554457E-12</v>
      </c>
      <c r="W197" s="121">
        <f t="shared" si="92"/>
        <v>1.6672294910478045E-23</v>
      </c>
      <c r="X197" s="121">
        <f t="shared" si="93"/>
        <v>-11.805901412320823</v>
      </c>
      <c r="Y197" s="121">
        <f t="shared" si="94"/>
        <v>-11.248207231610225</v>
      </c>
      <c r="Z197" s="122">
        <f t="shared" si="95"/>
        <v>0.31102279919846532</v>
      </c>
      <c r="AA197" s="9">
        <f t="shared" si="86"/>
        <v>1.5788673394569717E-2</v>
      </c>
      <c r="AB197" s="22">
        <f t="shared" si="87"/>
        <v>1.5460598782125219</v>
      </c>
      <c r="AC197" s="10">
        <f t="shared" si="88"/>
        <v>9.4552234564450137E-5</v>
      </c>
      <c r="AD197" s="10"/>
      <c r="AE197" s="17">
        <f t="shared" si="89"/>
        <v>5.6466746903554457E-12</v>
      </c>
      <c r="AF197" s="10"/>
      <c r="AG197" s="10"/>
      <c r="AI197" s="30">
        <f t="shared" si="90"/>
        <v>0.30100351319738422</v>
      </c>
      <c r="AJ197" s="31">
        <f t="shared" si="96"/>
        <v>9.0603114957167857E-2</v>
      </c>
      <c r="AK197" s="31">
        <f t="shared" si="91"/>
        <v>0.29690334691590697</v>
      </c>
      <c r="AL197" s="31">
        <f t="shared" si="97"/>
        <v>8.8151597409867402E-2</v>
      </c>
      <c r="AM197" s="31">
        <f t="shared" si="98"/>
        <v>8.9368950501749755E-2</v>
      </c>
      <c r="AN197" s="31">
        <f t="shared" si="99"/>
        <v>-5.3662326363753268</v>
      </c>
      <c r="AO197" s="31">
        <f t="shared" si="100"/>
        <v>28.796452707699689</v>
      </c>
      <c r="AP197" s="31">
        <f t="shared" si="101"/>
        <v>-5.1822178127437155</v>
      </c>
      <c r="AQ197" s="31">
        <f t="shared" si="102"/>
        <v>26.855381458718259</v>
      </c>
      <c r="AR197" s="31">
        <f t="shared" si="103"/>
        <v>27.808986355550889</v>
      </c>
      <c r="AS197" s="32">
        <f t="shared" si="104"/>
        <v>4.1001662814772466E-3</v>
      </c>
      <c r="AT197" s="33">
        <f t="shared" si="105"/>
        <v>1.3621655900037773E-2</v>
      </c>
      <c r="AU197" s="34">
        <f t="shared" si="106"/>
        <v>-0.55769418071059818</v>
      </c>
      <c r="AV197" s="35">
        <f t="shared" si="107"/>
        <v>4.7238593753508716E-2</v>
      </c>
      <c r="AW197" s="36">
        <f t="shared" si="108"/>
        <v>1.6811363535762951E-5</v>
      </c>
      <c r="AX197" s="36">
        <f t="shared" si="109"/>
        <v>9.0603114957167857E-2</v>
      </c>
      <c r="AY197" s="37">
        <f t="shared" si="110"/>
        <v>0.31102279919846532</v>
      </c>
      <c r="AZ197" s="37">
        <f t="shared" si="111"/>
        <v>28.796452707699689</v>
      </c>
      <c r="BA197" s="38">
        <f t="shared" si="112"/>
        <v>1.6079083456773515E-5</v>
      </c>
      <c r="BB197" s="39">
        <f t="shared" si="113"/>
        <v>-2.7204594181004789E-3</v>
      </c>
      <c r="BC197" s="21"/>
    </row>
    <row r="198" spans="12:55" x14ac:dyDescent="0.25">
      <c r="L198" s="116">
        <v>3.66</v>
      </c>
      <c r="M198" s="117">
        <f t="shared" si="76"/>
        <v>4570.8818961487532</v>
      </c>
      <c r="N198" s="118">
        <f t="shared" si="77"/>
        <v>45.70881896148753</v>
      </c>
      <c r="O198" s="119">
        <f t="shared" si="78"/>
        <v>0.21045884380535831</v>
      </c>
      <c r="P198" s="119">
        <f t="shared" si="79"/>
        <v>0.20762475787231788</v>
      </c>
      <c r="Q198" s="119">
        <f t="shared" si="80"/>
        <v>2.0917687610716575E-2</v>
      </c>
      <c r="R198" s="118">
        <f t="shared" si="81"/>
        <v>0.30065549115051188</v>
      </c>
      <c r="S198" s="118">
        <f t="shared" si="82"/>
        <v>0.29660679696045411</v>
      </c>
      <c r="T198" s="120">
        <f t="shared" si="83"/>
        <v>1.6391924644607516E-5</v>
      </c>
      <c r="U198" s="121">
        <f t="shared" si="84"/>
        <v>1.3461672296311798E-12</v>
      </c>
      <c r="V198" s="121">
        <f t="shared" si="85"/>
        <v>4.8789786336079269E-12</v>
      </c>
      <c r="W198" s="121">
        <f t="shared" si="92"/>
        <v>1.2480756416068157E-23</v>
      </c>
      <c r="X198" s="121">
        <f t="shared" si="93"/>
        <v>-11.870900985881171</v>
      </c>
      <c r="Y198" s="121">
        <f t="shared" si="94"/>
        <v>-11.311671083778796</v>
      </c>
      <c r="Z198" s="122">
        <f t="shared" si="95"/>
        <v>0.31273808340543219</v>
      </c>
      <c r="AA198" s="9">
        <f t="shared" si="86"/>
        <v>1.5366985376620335E-2</v>
      </c>
      <c r="AB198" s="22">
        <f t="shared" si="87"/>
        <v>1.5460602277382698</v>
      </c>
      <c r="AC198" s="10">
        <f t="shared" si="88"/>
        <v>8.7912042339157755E-5</v>
      </c>
      <c r="AD198" s="10"/>
      <c r="AE198" s="17">
        <f t="shared" si="89"/>
        <v>4.8789786336079269E-12</v>
      </c>
      <c r="AF198" s="10"/>
      <c r="AG198" s="10"/>
      <c r="AI198" s="30">
        <f t="shared" si="90"/>
        <v>0.30065549115051188</v>
      </c>
      <c r="AJ198" s="31">
        <f t="shared" si="96"/>
        <v>9.0393724358955527E-2</v>
      </c>
      <c r="AK198" s="31">
        <f t="shared" si="91"/>
        <v>0.29660679696045411</v>
      </c>
      <c r="AL198" s="31">
        <f t="shared" si="97"/>
        <v>8.7975592003140049E-2</v>
      </c>
      <c r="AM198" s="31">
        <f t="shared" si="98"/>
        <v>8.917646221872548E-2</v>
      </c>
      <c r="AN198" s="31">
        <f t="shared" si="99"/>
        <v>-5.4312322099356747</v>
      </c>
      <c r="AO198" s="31">
        <f t="shared" si="100"/>
        <v>29.498283318242752</v>
      </c>
      <c r="AP198" s="31">
        <f t="shared" si="101"/>
        <v>-5.2456816649122864</v>
      </c>
      <c r="AQ198" s="31">
        <f t="shared" si="102"/>
        <v>27.517176129596937</v>
      </c>
      <c r="AR198" s="31">
        <f t="shared" si="103"/>
        <v>28.490515221540605</v>
      </c>
      <c r="AS198" s="32">
        <f t="shared" si="104"/>
        <v>4.0486941900577667E-3</v>
      </c>
      <c r="AT198" s="33">
        <f t="shared" si="105"/>
        <v>1.3466223997987584E-2</v>
      </c>
      <c r="AU198" s="34">
        <f t="shared" si="106"/>
        <v>-0.55922990210237522</v>
      </c>
      <c r="AV198" s="35">
        <f t="shared" si="107"/>
        <v>4.7109305584092008E-2</v>
      </c>
      <c r="AW198" s="36">
        <f t="shared" si="108"/>
        <v>1.6391924644607516E-5</v>
      </c>
      <c r="AX198" s="36">
        <f t="shared" si="109"/>
        <v>9.0393724358955527E-2</v>
      </c>
      <c r="AY198" s="37">
        <f t="shared" si="110"/>
        <v>0.31273808340543219</v>
      </c>
      <c r="AZ198" s="37">
        <f t="shared" si="111"/>
        <v>29.498283318242752</v>
      </c>
      <c r="BA198" s="38">
        <f t="shared" si="112"/>
        <v>1.5877232117873595E-5</v>
      </c>
      <c r="BB198" s="39">
        <f t="shared" si="113"/>
        <v>-2.7279507419628061E-3</v>
      </c>
      <c r="BC198" s="21"/>
    </row>
    <row r="199" spans="12:55" x14ac:dyDescent="0.25">
      <c r="L199" s="116">
        <v>3.68</v>
      </c>
      <c r="M199" s="117">
        <f t="shared" si="76"/>
        <v>4786.3009232263848</v>
      </c>
      <c r="N199" s="118">
        <f t="shared" si="77"/>
        <v>47.863009232263849</v>
      </c>
      <c r="O199" s="119">
        <f t="shared" si="78"/>
        <v>0.21022077353602198</v>
      </c>
      <c r="P199" s="119">
        <f t="shared" si="79"/>
        <v>0.20742263305931369</v>
      </c>
      <c r="Q199" s="119">
        <f t="shared" si="80"/>
        <v>2.0441547072043934E-2</v>
      </c>
      <c r="R199" s="118">
        <f t="shared" si="81"/>
        <v>0.3003153907657457</v>
      </c>
      <c r="S199" s="118">
        <f t="shared" si="82"/>
        <v>0.29631804722759097</v>
      </c>
      <c r="T199" s="120">
        <f t="shared" si="83"/>
        <v>1.5978755362027371E-5</v>
      </c>
      <c r="U199" s="121">
        <f t="shared" si="84"/>
        <v>1.1590426361461794E-12</v>
      </c>
      <c r="V199" s="121">
        <f t="shared" si="85"/>
        <v>4.2156392218625604E-12</v>
      </c>
      <c r="W199" s="121">
        <f t="shared" si="92"/>
        <v>9.3427826878130384E-24</v>
      </c>
      <c r="X199" s="121">
        <f t="shared" si="93"/>
        <v>-11.935900587934215</v>
      </c>
      <c r="Y199" s="121">
        <f t="shared" si="94"/>
        <v>-11.375136563511512</v>
      </c>
      <c r="Z199" s="122">
        <f t="shared" si="95"/>
        <v>0.31445629108674561</v>
      </c>
      <c r="AA199" s="9">
        <f t="shared" si="86"/>
        <v>1.4956559912530995E-2</v>
      </c>
      <c r="AB199" s="22">
        <f t="shared" si="87"/>
        <v>1.546060552752907</v>
      </c>
      <c r="AC199" s="10">
        <f t="shared" si="88"/>
        <v>8.1737505327133985E-5</v>
      </c>
      <c r="AD199" s="10"/>
      <c r="AE199" s="17">
        <f t="shared" si="89"/>
        <v>4.2156392218625604E-12</v>
      </c>
      <c r="AF199" s="10"/>
      <c r="AG199" s="10"/>
      <c r="AI199" s="30">
        <f t="shared" si="90"/>
        <v>0.3003153907657457</v>
      </c>
      <c r="AJ199" s="31">
        <f t="shared" si="96"/>
        <v>9.0189333930782545E-2</v>
      </c>
      <c r="AK199" s="31">
        <f t="shared" si="91"/>
        <v>0.29631804722759097</v>
      </c>
      <c r="AL199" s="31">
        <f t="shared" si="97"/>
        <v>8.7804385112772831E-2</v>
      </c>
      <c r="AM199" s="31">
        <f t="shared" si="98"/>
        <v>8.8988870144096677E-2</v>
      </c>
      <c r="AN199" s="31">
        <f t="shared" si="99"/>
        <v>-5.4962318119887188</v>
      </c>
      <c r="AO199" s="31">
        <f t="shared" si="100"/>
        <v>30.208564131116795</v>
      </c>
      <c r="AP199" s="31">
        <f t="shared" si="101"/>
        <v>-5.3091471446450029</v>
      </c>
      <c r="AQ199" s="31">
        <f t="shared" si="102"/>
        <v>28.187043403492186</v>
      </c>
      <c r="AR199" s="31">
        <f t="shared" si="103"/>
        <v>29.180303430926937</v>
      </c>
      <c r="AS199" s="32">
        <f t="shared" si="104"/>
        <v>3.9973435381547295E-3</v>
      </c>
      <c r="AT199" s="33">
        <f t="shared" si="105"/>
        <v>1.3310485113541076E-2</v>
      </c>
      <c r="AU199" s="34">
        <f t="shared" si="106"/>
        <v>-0.56076402442270279</v>
      </c>
      <c r="AV199" s="35">
        <f t="shared" si="107"/>
        <v>4.6981291465310035E-2</v>
      </c>
      <c r="AW199" s="36">
        <f t="shared" si="108"/>
        <v>1.5978755362027371E-5</v>
      </c>
      <c r="AX199" s="36">
        <f t="shared" si="109"/>
        <v>9.0189333930782545E-2</v>
      </c>
      <c r="AY199" s="37">
        <f t="shared" si="110"/>
        <v>0.31445629108674561</v>
      </c>
      <c r="AZ199" s="37">
        <f t="shared" si="111"/>
        <v>30.208564131116795</v>
      </c>
      <c r="BA199" s="38">
        <f t="shared" si="112"/>
        <v>1.5675857012371488E-5</v>
      </c>
      <c r="BB199" s="39">
        <f t="shared" si="113"/>
        <v>-2.7354342654765992E-3</v>
      </c>
      <c r="BC199" s="21"/>
    </row>
    <row r="200" spans="12:55" x14ac:dyDescent="0.25">
      <c r="L200" s="116">
        <v>3.7</v>
      </c>
      <c r="M200" s="117">
        <f t="shared" si="76"/>
        <v>5011.8723362727324</v>
      </c>
      <c r="N200" s="118">
        <f t="shared" si="77"/>
        <v>50.118723362727323</v>
      </c>
      <c r="O200" s="119">
        <f t="shared" si="78"/>
        <v>0.20998812222449645</v>
      </c>
      <c r="P200" s="119">
        <f t="shared" si="79"/>
        <v>0.20722582696931885</v>
      </c>
      <c r="Q200" s="119">
        <f t="shared" si="80"/>
        <v>1.9976244448992854E-2</v>
      </c>
      <c r="R200" s="118">
        <f t="shared" si="81"/>
        <v>0.29998303174928065</v>
      </c>
      <c r="S200" s="118">
        <f t="shared" si="82"/>
        <v>0.29603689567045549</v>
      </c>
      <c r="T200" s="120">
        <f t="shared" si="83"/>
        <v>1.5571989952605591E-5</v>
      </c>
      <c r="U200" s="121">
        <f t="shared" si="84"/>
        <v>9.9792932161817565E-13</v>
      </c>
      <c r="V200" s="121">
        <f t="shared" si="85"/>
        <v>3.6424733858174426E-12</v>
      </c>
      <c r="W200" s="121">
        <f t="shared" si="92"/>
        <v>6.9936133074915775E-24</v>
      </c>
      <c r="X200" s="121">
        <f t="shared" si="93"/>
        <v>-12.000900216546482</v>
      </c>
      <c r="Y200" s="121">
        <f t="shared" si="94"/>
        <v>-11.438603612772756</v>
      </c>
      <c r="Z200" s="122">
        <f t="shared" si="95"/>
        <v>0.31617747061546664</v>
      </c>
      <c r="AA200" s="9">
        <f t="shared" si="86"/>
        <v>1.4557096199067662E-2</v>
      </c>
      <c r="AB200" s="22">
        <f t="shared" si="87"/>
        <v>1.5460608549719601</v>
      </c>
      <c r="AC200" s="10">
        <f t="shared" si="88"/>
        <v>7.5996032434520478E-5</v>
      </c>
      <c r="AD200" s="10"/>
      <c r="AE200" s="17">
        <f t="shared" si="89"/>
        <v>3.6424733858174426E-12</v>
      </c>
      <c r="AF200" s="10"/>
      <c r="AG200" s="10"/>
      <c r="AI200" s="30">
        <f t="shared" si="90"/>
        <v>0.29998303174928065</v>
      </c>
      <c r="AJ200" s="31">
        <f t="shared" si="96"/>
        <v>8.9989819337489924E-2</v>
      </c>
      <c r="AK200" s="31">
        <f t="shared" si="91"/>
        <v>0.29603689567045549</v>
      </c>
      <c r="AL200" s="31">
        <f t="shared" si="97"/>
        <v>8.7637843598200149E-2</v>
      </c>
      <c r="AM200" s="31">
        <f t="shared" si="98"/>
        <v>8.880604547286873E-2</v>
      </c>
      <c r="AN200" s="31">
        <f t="shared" si="99"/>
        <v>-5.5612314406009853</v>
      </c>
      <c r="AO200" s="31">
        <f t="shared" si="100"/>
        <v>30.927295135928912</v>
      </c>
      <c r="AP200" s="31">
        <f t="shared" si="101"/>
        <v>-5.3726141939062462</v>
      </c>
      <c r="AQ200" s="31">
        <f t="shared" si="102"/>
        <v>28.864983276562864</v>
      </c>
      <c r="AR200" s="31">
        <f t="shared" si="103"/>
        <v>29.878350973370534</v>
      </c>
      <c r="AS200" s="32">
        <f t="shared" si="104"/>
        <v>3.9461360788251576E-3</v>
      </c>
      <c r="AT200" s="33">
        <f t="shared" si="105"/>
        <v>1.3154530960681979E-2</v>
      </c>
      <c r="AU200" s="34">
        <f t="shared" si="106"/>
        <v>-0.56229660377372603</v>
      </c>
      <c r="AV200" s="35">
        <f t="shared" si="107"/>
        <v>4.6854535378808362E-2</v>
      </c>
      <c r="AW200" s="36">
        <f t="shared" si="108"/>
        <v>1.5571989952605591E-5</v>
      </c>
      <c r="AX200" s="36">
        <f t="shared" si="109"/>
        <v>8.9989819337489924E-2</v>
      </c>
      <c r="AY200" s="37">
        <f t="shared" si="110"/>
        <v>0.31617747061546664</v>
      </c>
      <c r="AZ200" s="37">
        <f t="shared" si="111"/>
        <v>30.927295135928912</v>
      </c>
      <c r="BA200" s="38">
        <f t="shared" si="112"/>
        <v>1.5475043446373167E-5</v>
      </c>
      <c r="BB200" s="39">
        <f t="shared" si="113"/>
        <v>-2.7429102623108587E-3</v>
      </c>
      <c r="BC200" s="21"/>
    </row>
    <row r="201" spans="12:55" x14ac:dyDescent="0.25">
      <c r="L201" s="116">
        <v>3.72</v>
      </c>
      <c r="M201" s="117">
        <f t="shared" si="76"/>
        <v>5248.0746024977352</v>
      </c>
      <c r="N201" s="118">
        <f t="shared" si="77"/>
        <v>52.48074602497735</v>
      </c>
      <c r="O201" s="119">
        <f t="shared" si="78"/>
        <v>0.20976076653635545</v>
      </c>
      <c r="P201" s="119">
        <f t="shared" si="79"/>
        <v>0.20703420171767972</v>
      </c>
      <c r="Q201" s="119">
        <f t="shared" si="80"/>
        <v>1.9521533072710897E-2</v>
      </c>
      <c r="R201" s="118">
        <f t="shared" si="81"/>
        <v>0.29965823790907925</v>
      </c>
      <c r="S201" s="118">
        <f t="shared" si="82"/>
        <v>0.29576314531097103</v>
      </c>
      <c r="T201" s="120">
        <f t="shared" si="83"/>
        <v>1.5171746347837432E-5</v>
      </c>
      <c r="U201" s="121">
        <f t="shared" si="84"/>
        <v>8.5921159677611288E-13</v>
      </c>
      <c r="V201" s="121">
        <f t="shared" si="85"/>
        <v>3.1472252314057604E-12</v>
      </c>
      <c r="W201" s="121">
        <f t="shared" si="92"/>
        <v>5.2350063922511702E-24</v>
      </c>
      <c r="X201" s="121">
        <f t="shared" si="93"/>
        <v>-12.065899869933759</v>
      </c>
      <c r="Y201" s="121">
        <f t="shared" si="94"/>
        <v>-11.502072175657972</v>
      </c>
      <c r="Z201" s="122">
        <f t="shared" si="95"/>
        <v>0.31790166883235027</v>
      </c>
      <c r="AA201" s="9">
        <f t="shared" si="86"/>
        <v>1.4168301466927909E-2</v>
      </c>
      <c r="AB201" s="22">
        <f t="shared" si="87"/>
        <v>1.5460611359912053</v>
      </c>
      <c r="AC201" s="10">
        <f t="shared" si="88"/>
        <v>7.0657307552609273E-5</v>
      </c>
      <c r="AD201" s="10"/>
      <c r="AE201" s="17">
        <f t="shared" si="89"/>
        <v>3.1472252314057604E-12</v>
      </c>
      <c r="AF201" s="10"/>
      <c r="AG201" s="10"/>
      <c r="AI201" s="30">
        <f t="shared" si="90"/>
        <v>0.29965823790907925</v>
      </c>
      <c r="AJ201" s="31">
        <f t="shared" si="96"/>
        <v>8.9795059546774345E-2</v>
      </c>
      <c r="AK201" s="31">
        <f t="shared" si="91"/>
        <v>0.29576314531097103</v>
      </c>
      <c r="AL201" s="31">
        <f t="shared" si="97"/>
        <v>8.7475838124238564E-2</v>
      </c>
      <c r="AM201" s="31">
        <f t="shared" si="98"/>
        <v>8.8627862962332535E-2</v>
      </c>
      <c r="AN201" s="31">
        <f t="shared" si="99"/>
        <v>-5.6262310939882623</v>
      </c>
      <c r="AO201" s="31">
        <f t="shared" si="100"/>
        <v>31.65447632296036</v>
      </c>
      <c r="AP201" s="31">
        <f t="shared" si="101"/>
        <v>-5.4360827567914622</v>
      </c>
      <c r="AQ201" s="31">
        <f t="shared" si="102"/>
        <v>29.550995738685465</v>
      </c>
      <c r="AR201" s="31">
        <f t="shared" si="103"/>
        <v>30.584657835753557</v>
      </c>
      <c r="AS201" s="32">
        <f t="shared" si="104"/>
        <v>3.8950925981082185E-3</v>
      </c>
      <c r="AT201" s="33">
        <f t="shared" si="105"/>
        <v>1.2998449918436907E-2</v>
      </c>
      <c r="AU201" s="34">
        <f t="shared" si="106"/>
        <v>-0.56382769427578694</v>
      </c>
      <c r="AV201" s="35">
        <f t="shared" si="107"/>
        <v>4.6729021486474703E-2</v>
      </c>
      <c r="AW201" s="36">
        <f t="shared" si="108"/>
        <v>1.5171746347837432E-5</v>
      </c>
      <c r="AX201" s="36">
        <f t="shared" si="109"/>
        <v>8.9795059546774345E-2</v>
      </c>
      <c r="AY201" s="37">
        <f t="shared" si="110"/>
        <v>0.31790166883235027</v>
      </c>
      <c r="AZ201" s="37">
        <f t="shared" si="111"/>
        <v>31.65447632296036</v>
      </c>
      <c r="BA201" s="38">
        <f t="shared" si="112"/>
        <v>1.5274872933757718E-5</v>
      </c>
      <c r="BB201" s="39">
        <f t="shared" si="113"/>
        <v>-2.7503789964672533E-3</v>
      </c>
      <c r="BC201" s="21"/>
    </row>
    <row r="202" spans="12:55" x14ac:dyDescent="0.25">
      <c r="L202" s="116">
        <v>3.74</v>
      </c>
      <c r="M202" s="117">
        <f t="shared" si="76"/>
        <v>5495.4087385762541</v>
      </c>
      <c r="N202" s="118">
        <f t="shared" si="77"/>
        <v>54.954087385762541</v>
      </c>
      <c r="O202" s="119">
        <f t="shared" si="78"/>
        <v>0.20953858594318919</v>
      </c>
      <c r="P202" s="119">
        <f t="shared" si="79"/>
        <v>0.2068476228850144</v>
      </c>
      <c r="Q202" s="119">
        <f t="shared" si="80"/>
        <v>1.9077171886378322E-2</v>
      </c>
      <c r="R202" s="118">
        <f t="shared" si="81"/>
        <v>0.29934083706169884</v>
      </c>
      <c r="S202" s="118">
        <f t="shared" si="82"/>
        <v>0.29549660412144918</v>
      </c>
      <c r="T202" s="120">
        <f t="shared" si="83"/>
        <v>1.4778126898900538E-5</v>
      </c>
      <c r="U202" s="121">
        <f t="shared" si="84"/>
        <v>7.3977636762752856E-13</v>
      </c>
      <c r="V202" s="121">
        <f t="shared" si="85"/>
        <v>2.7193042496772081E-12</v>
      </c>
      <c r="W202" s="121">
        <f t="shared" si="92"/>
        <v>3.9185306358120903E-24</v>
      </c>
      <c r="X202" s="121">
        <f t="shared" si="93"/>
        <v>-12.130899546463299</v>
      </c>
      <c r="Y202" s="121">
        <f t="shared" si="94"/>
        <v>-11.565542198604575</v>
      </c>
      <c r="Z202" s="122">
        <f t="shared" si="95"/>
        <v>0.31962893077784993</v>
      </c>
      <c r="AA202" s="9">
        <f t="shared" si="86"/>
        <v>1.3789890766168813E-2</v>
      </c>
      <c r="AB202" s="22">
        <f t="shared" si="87"/>
        <v>1.5460613972949984</v>
      </c>
      <c r="AC202" s="10">
        <f t="shared" si="88"/>
        <v>6.5693131306773149E-5</v>
      </c>
      <c r="AD202" s="10"/>
      <c r="AE202" s="17">
        <f t="shared" si="89"/>
        <v>2.7193042496772081E-12</v>
      </c>
      <c r="AF202" s="10"/>
      <c r="AG202" s="10"/>
      <c r="AI202" s="30">
        <f t="shared" si="90"/>
        <v>0.29934083706169884</v>
      </c>
      <c r="AJ202" s="31">
        <f t="shared" si="96"/>
        <v>8.9604936732798526E-2</v>
      </c>
      <c r="AK202" s="31">
        <f t="shared" si="91"/>
        <v>0.29549660412144918</v>
      </c>
      <c r="AL202" s="31">
        <f t="shared" si="97"/>
        <v>8.7318243047308453E-2</v>
      </c>
      <c r="AM202" s="31">
        <f t="shared" si="98"/>
        <v>8.8454200826604046E-2</v>
      </c>
      <c r="AN202" s="31">
        <f t="shared" si="99"/>
        <v>-5.6912307705178025</v>
      </c>
      <c r="AO202" s="31">
        <f t="shared" si="100"/>
        <v>32.390107683288662</v>
      </c>
      <c r="AP202" s="31">
        <f t="shared" si="101"/>
        <v>-5.4995527797380657</v>
      </c>
      <c r="AQ202" s="31">
        <f t="shared" si="102"/>
        <v>30.245080777124684</v>
      </c>
      <c r="AR202" s="31">
        <f t="shared" si="103"/>
        <v>31.299224004131993</v>
      </c>
      <c r="AS202" s="32">
        <f t="shared" si="104"/>
        <v>3.8442329402496589E-3</v>
      </c>
      <c r="AT202" s="33">
        <f t="shared" si="105"/>
        <v>1.2842327087691353E-2</v>
      </c>
      <c r="AU202" s="34">
        <f t="shared" si="106"/>
        <v>-0.56535734785872371</v>
      </c>
      <c r="AV202" s="35">
        <f t="shared" si="107"/>
        <v>4.6604734108407542E-2</v>
      </c>
      <c r="AW202" s="36">
        <f t="shared" si="108"/>
        <v>1.4778126898900538E-5</v>
      </c>
      <c r="AX202" s="36">
        <f t="shared" si="109"/>
        <v>8.9604936732798526E-2</v>
      </c>
      <c r="AY202" s="37">
        <f t="shared" si="110"/>
        <v>0.31962893077784993</v>
      </c>
      <c r="AZ202" s="37">
        <f t="shared" si="111"/>
        <v>32.390107683288662</v>
      </c>
      <c r="BA202" s="38">
        <f t="shared" si="112"/>
        <v>1.5075423295096702E-5</v>
      </c>
      <c r="BB202" s="39">
        <f t="shared" si="113"/>
        <v>-2.7578407212620667E-3</v>
      </c>
      <c r="BC202" s="21"/>
    </row>
    <row r="203" spans="12:55" x14ac:dyDescent="0.25">
      <c r="L203" s="116">
        <v>3.76</v>
      </c>
      <c r="M203" s="117">
        <f t="shared" ref="M203:M215" si="114">10^L203</f>
        <v>5754.399373371567</v>
      </c>
      <c r="N203" s="118">
        <f t="shared" ref="N203:N215" si="115">M203/100</f>
        <v>57.543993733715666</v>
      </c>
      <c r="O203" s="119">
        <f t="shared" ref="O203:O215" si="116">$C$8+(($C$7-$C$8)/((1+(α*N203)^n_VGM)^(1-1/n_VGM)))</f>
        <v>0.20932146265885648</v>
      </c>
      <c r="P203" s="119">
        <f t="shared" ref="P203:P215" si="117">thetar+(thetas-thetar)*(1-EXP(-((k/N203)^p)))</f>
        <v>0.2066659594359368</v>
      </c>
      <c r="Q203" s="119">
        <f t="shared" ref="Q203:Q215" si="118">(R203-$C$8/$C$7)/(1-$C$8/$C$7)</f>
        <v>1.8642925317712913E-2</v>
      </c>
      <c r="R203" s="118">
        <f t="shared" ref="R203:R215" si="119">O203/$C$7</f>
        <v>0.29903066094122355</v>
      </c>
      <c r="S203" s="118">
        <f t="shared" ref="S203:S215" si="120">P203/thetas</f>
        <v>0.29523708490848116</v>
      </c>
      <c r="T203" s="120">
        <f t="shared" ref="T203:T215" si="121">(S203-R203)^2</f>
        <v>1.4391219116197454E-5</v>
      </c>
      <c r="U203" s="121">
        <f t="shared" ref="U203:U215" si="122">(Q203^P_GRT)*(1-(1-Q203^(1/(1-1/n_VGM)))^(1-1/n_VGM))^2</f>
        <v>6.3694327326437281E-13</v>
      </c>
      <c r="V203" s="121">
        <f t="shared" ref="V203:V215" si="123">AE203</f>
        <v>2.3495590801483376E-12</v>
      </c>
      <c r="W203" s="121">
        <f t="shared" si="92"/>
        <v>2.9330529019888134E-24</v>
      </c>
      <c r="X203" s="121">
        <f t="shared" si="93"/>
        <v>-12.195899244596021</v>
      </c>
      <c r="Y203" s="121">
        <f t="shared" si="94"/>
        <v>-11.629013630079283</v>
      </c>
      <c r="Z203" s="122">
        <f t="shared" si="95"/>
        <v>0.32135929994601869</v>
      </c>
      <c r="AA203" s="9">
        <f t="shared" ref="AA203:AA215" si="124">-LN(λ_GRT*(1-S203))</f>
        <v>1.342158675736433E-2</v>
      </c>
      <c r="AB203" s="22">
        <f t="shared" ref="AB203:AB215" si="125">IF(S203&lt;thetaRL,_xlfn.GAMMA(a),IF(S203=1,0,EXP(GAMMALN(a))*(1-_xlfn.GAMMA.DIST(AA203,a,1,TRUE))))</f>
        <v>1.5460616402640257</v>
      </c>
      <c r="AC203" s="10">
        <f t="shared" ref="AC203:AC215" si="126">(1/(λ_GRT*k^β_GRT))*($AF$13-AB203)</f>
        <v>6.1077273802611278E-5</v>
      </c>
      <c r="AD203" s="10"/>
      <c r="AE203" s="17">
        <f t="shared" ref="AE203:AE215" si="127">IF(S203&lt;thetaRL,0,(S203^P_GRT)*((AC203/$AD$11)^2))</f>
        <v>2.3495590801483376E-12</v>
      </c>
      <c r="AF203" s="10"/>
      <c r="AG203" s="10"/>
      <c r="AI203" s="30">
        <f t="shared" ref="AI203:AI215" si="128">R203-$R$216</f>
        <v>0.29903066094122355</v>
      </c>
      <c r="AJ203" s="31">
        <f t="shared" si="96"/>
        <v>8.9419336182944995E-2</v>
      </c>
      <c r="AK203" s="31">
        <f t="shared" ref="AK203:AK215" si="129">S203-$S$216</f>
        <v>0.29523708490848116</v>
      </c>
      <c r="AL203" s="31">
        <f t="shared" si="97"/>
        <v>8.716493630525772E-2</v>
      </c>
      <c r="AM203" s="31">
        <f t="shared" si="98"/>
        <v>8.8284940634543257E-2</v>
      </c>
      <c r="AN203" s="31">
        <f t="shared" si="99"/>
        <v>-5.7562304686505241</v>
      </c>
      <c r="AO203" s="31">
        <f t="shared" si="100"/>
        <v>33.134189208220633</v>
      </c>
      <c r="AP203" s="31">
        <f t="shared" si="101"/>
        <v>-5.5630242112127739</v>
      </c>
      <c r="AQ203" s="31">
        <f t="shared" si="102"/>
        <v>30.947238374539506</v>
      </c>
      <c r="AR203" s="31">
        <f t="shared" si="103"/>
        <v>32.022049462423517</v>
      </c>
      <c r="AS203" s="32">
        <f t="shared" si="104"/>
        <v>3.7935760327423851E-3</v>
      </c>
      <c r="AT203" s="33">
        <f t="shared" si="105"/>
        <v>1.268624434966566E-2</v>
      </c>
      <c r="AU203" s="34">
        <f t="shared" si="106"/>
        <v>-0.56688561451673714</v>
      </c>
      <c r="AV203" s="35">
        <f t="shared" si="107"/>
        <v>4.648165773982784E-2</v>
      </c>
      <c r="AW203" s="36">
        <f t="shared" si="108"/>
        <v>1.4391219116197454E-5</v>
      </c>
      <c r="AX203" s="36">
        <f t="shared" si="109"/>
        <v>8.9419336182944995E-2</v>
      </c>
      <c r="AY203" s="37">
        <f t="shared" si="110"/>
        <v>0.32135929994601869</v>
      </c>
      <c r="AZ203" s="37">
        <f t="shared" si="111"/>
        <v>33.134189208220633</v>
      </c>
      <c r="BA203" s="38">
        <f t="shared" si="112"/>
        <v>1.487676875585249E-5</v>
      </c>
      <c r="BB203" s="39">
        <f t="shared" si="113"/>
        <v>-2.7652956805694494E-3</v>
      </c>
      <c r="BC203" s="21"/>
    </row>
    <row r="204" spans="12:55" x14ac:dyDescent="0.25">
      <c r="L204" s="116">
        <v>3.78</v>
      </c>
      <c r="M204" s="117">
        <f t="shared" si="114"/>
        <v>6025.595860743585</v>
      </c>
      <c r="N204" s="118">
        <f t="shared" si="115"/>
        <v>60.255958607435851</v>
      </c>
      <c r="O204" s="119">
        <f t="shared" si="116"/>
        <v>0.20910928157717679</v>
      </c>
      <c r="P204" s="119">
        <f t="shared" si="117"/>
        <v>0.20648908363937113</v>
      </c>
      <c r="Q204" s="119">
        <f t="shared" si="118"/>
        <v>1.821856315435354E-2</v>
      </c>
      <c r="R204" s="118">
        <f t="shared" si="119"/>
        <v>0.29872754511025257</v>
      </c>
      <c r="S204" s="118">
        <f t="shared" si="120"/>
        <v>0.29498440519910163</v>
      </c>
      <c r="T204" s="120">
        <f t="shared" si="121"/>
        <v>1.4011096394451059E-5</v>
      </c>
      <c r="U204" s="121">
        <f t="shared" si="122"/>
        <v>5.4840453455119862E-13</v>
      </c>
      <c r="V204" s="121">
        <f t="shared" si="123"/>
        <v>2.0300819960024135E-12</v>
      </c>
      <c r="W204" s="121">
        <f t="shared" ref="W204:W215" si="130">(U204-V204)^2</f>
        <v>2.1953680997725164E-24</v>
      </c>
      <c r="X204" s="121">
        <f t="shared" ref="X204:X215" si="131">LOG(U204)</f>
        <v>-12.260898962849662</v>
      </c>
      <c r="Y204" s="121">
        <f t="shared" ref="Y204:Y215" si="132">LOG(V204)</f>
        <v>-11.692486420366484</v>
      </c>
      <c r="Z204" s="122">
        <f t="shared" ref="Z204:Z215" si="133">(X204-Y204)^2</f>
        <v>0.32309281845219145</v>
      </c>
      <c r="AA204" s="9">
        <f t="shared" si="124"/>
        <v>1.3063119508343091E-2</v>
      </c>
      <c r="AB204" s="22">
        <f t="shared" si="125"/>
        <v>1.5460618661825196</v>
      </c>
      <c r="AC204" s="10">
        <f t="shared" si="126"/>
        <v>5.6785337555170697E-5</v>
      </c>
      <c r="AD204" s="10"/>
      <c r="AE204" s="17">
        <f t="shared" si="127"/>
        <v>2.0300819960024135E-12</v>
      </c>
      <c r="AF204" s="10"/>
      <c r="AG204" s="10"/>
      <c r="AI204" s="30">
        <f t="shared" si="128"/>
        <v>0.29872754511025257</v>
      </c>
      <c r="AJ204" s="31">
        <f t="shared" ref="AJ204:AJ215" si="134">AI204^2</f>
        <v>8.9238146207597985E-2</v>
      </c>
      <c r="AK204" s="31">
        <f t="shared" si="129"/>
        <v>0.29498440519910163</v>
      </c>
      <c r="AL204" s="31">
        <f t="shared" ref="AL204:AL215" si="135">AK204^2</f>
        <v>8.7015799310667774E-2</v>
      </c>
      <c r="AM204" s="31">
        <f t="shared" ref="AM204:AM215" si="136">AI204*AK204</f>
        <v>8.8119967210935651E-2</v>
      </c>
      <c r="AN204" s="31">
        <f t="shared" ref="AN204:AN215" si="137">X204-$X$216</f>
        <v>-5.8212301869041658</v>
      </c>
      <c r="AO204" s="31">
        <f t="shared" ref="AO204:AO215" si="138">AN204^2</f>
        <v>33.886720888924309</v>
      </c>
      <c r="AP204" s="31">
        <f t="shared" ref="AP204:AP215" si="139">Y204-$Y$216</f>
        <v>-5.626497001499974</v>
      </c>
      <c r="AQ204" s="31">
        <f t="shared" ref="AQ204:AQ215" si="140">AP204^2</f>
        <v>31.657468507888197</v>
      </c>
      <c r="AR204" s="31">
        <f t="shared" ref="AR204:AR215" si="141">AN204*AP204</f>
        <v>32.753134191657423</v>
      </c>
      <c r="AS204" s="32">
        <f t="shared" ref="AS204:AS215" si="142">R204-S204</f>
        <v>3.7431399111509389E-3</v>
      </c>
      <c r="AT204" s="33">
        <f t="shared" ref="AT204:AT215" si="143">AS204/R204</f>
        <v>1.2530280425828972E-2</v>
      </c>
      <c r="AU204" s="34">
        <f t="shared" ref="AU204:AU215" si="144">X204-Y204</f>
        <v>-0.56841254248317874</v>
      </c>
      <c r="AV204" s="35">
        <f t="shared" ref="AV204:AV215" si="145">AU204/X204</f>
        <v>4.63597770608387E-2</v>
      </c>
      <c r="AW204" s="36">
        <f t="shared" ref="AW204:AW215" si="146">AS204^2</f>
        <v>1.4011096394451059E-5</v>
      </c>
      <c r="AX204" s="36">
        <f t="shared" ref="AX204:AX215" si="147">AJ204</f>
        <v>8.9238146207597985E-2</v>
      </c>
      <c r="AY204" s="37">
        <f t="shared" ref="AY204:AY215" si="148">AU204^2</f>
        <v>0.32309281845219145</v>
      </c>
      <c r="AZ204" s="37">
        <f t="shared" ref="AZ204:AZ215" si="149">AO204</f>
        <v>33.886720888924309</v>
      </c>
      <c r="BA204" s="38">
        <f t="shared" ref="BA204:BA215" si="150">AS204/255</f>
        <v>1.4678980043729172E-5</v>
      </c>
      <c r="BB204" s="39">
        <f t="shared" ref="BB204:BB215" si="151">AU204/205</f>
        <v>-2.7727441096740426E-3</v>
      </c>
      <c r="BC204" s="21"/>
    </row>
    <row r="205" spans="12:55" x14ac:dyDescent="0.25">
      <c r="L205" s="116">
        <v>3.8</v>
      </c>
      <c r="M205" s="117">
        <f t="shared" si="114"/>
        <v>6309.5734448019384</v>
      </c>
      <c r="N205" s="118">
        <f t="shared" si="115"/>
        <v>63.095734448019385</v>
      </c>
      <c r="O205" s="119">
        <f t="shared" si="116"/>
        <v>0.20890193021103068</v>
      </c>
      <c r="P205" s="119">
        <f t="shared" si="117"/>
        <v>0.20631687099044427</v>
      </c>
      <c r="Q205" s="119">
        <f t="shared" si="118"/>
        <v>1.7803860422061304E-2</v>
      </c>
      <c r="R205" s="118">
        <f t="shared" si="119"/>
        <v>0.29843132887290097</v>
      </c>
      <c r="S205" s="118">
        <f t="shared" si="120"/>
        <v>0.29473838712920614</v>
      </c>
      <c r="T205" s="120">
        <f t="shared" si="121"/>
        <v>1.3637818722323833E-5</v>
      </c>
      <c r="U205" s="121">
        <f t="shared" si="122"/>
        <v>4.7217316380456662E-13</v>
      </c>
      <c r="V205" s="121">
        <f t="shared" si="123"/>
        <v>1.7540399396295311E-12</v>
      </c>
      <c r="W205" s="121">
        <f t="shared" si="130"/>
        <v>1.6431824309638897E-24</v>
      </c>
      <c r="X205" s="121">
        <f t="shared" si="131"/>
        <v>-12.325898699897676</v>
      </c>
      <c r="Y205" s="121">
        <f t="shared" si="132"/>
        <v>-11.755960521937348</v>
      </c>
      <c r="Z205" s="122">
        <f t="shared" si="133"/>
        <v>0.32482952669673837</v>
      </c>
      <c r="AA205" s="9">
        <f t="shared" si="124"/>
        <v>1.2714226296352268E-2</v>
      </c>
      <c r="AB205" s="22">
        <f t="shared" si="125"/>
        <v>1.5460620762449755</v>
      </c>
      <c r="AC205" s="10">
        <f t="shared" si="126"/>
        <v>5.2794629875688536E-5</v>
      </c>
      <c r="AD205" s="10"/>
      <c r="AE205" s="17">
        <f t="shared" si="127"/>
        <v>1.7540399396295311E-12</v>
      </c>
      <c r="AF205" s="10"/>
      <c r="AG205" s="10"/>
      <c r="AI205" s="30">
        <f t="shared" si="128"/>
        <v>0.29843132887290097</v>
      </c>
      <c r="AJ205" s="31">
        <f t="shared" si="134"/>
        <v>8.9061258052845579E-2</v>
      </c>
      <c r="AK205" s="31">
        <f t="shared" si="129"/>
        <v>0.29473838712920614</v>
      </c>
      <c r="AL205" s="31">
        <f t="shared" si="135"/>
        <v>8.6870716847525786E-2</v>
      </c>
      <c r="AM205" s="31">
        <f t="shared" si="136"/>
        <v>8.7959168540824514E-2</v>
      </c>
      <c r="AN205" s="31">
        <f t="shared" si="137"/>
        <v>-5.8862299239521798</v>
      </c>
      <c r="AO205" s="31">
        <f t="shared" si="138"/>
        <v>34.647702717630082</v>
      </c>
      <c r="AP205" s="31">
        <f t="shared" si="139"/>
        <v>-5.6899711030708389</v>
      </c>
      <c r="AQ205" s="31">
        <f t="shared" si="140"/>
        <v>32.37577115378118</v>
      </c>
      <c r="AR205" s="31">
        <f t="shared" si="141"/>
        <v>33.492478173318766</v>
      </c>
      <c r="AS205" s="32">
        <f t="shared" si="142"/>
        <v>3.6929417436948331E-3</v>
      </c>
      <c r="AT205" s="33">
        <f t="shared" si="143"/>
        <v>1.237451093905634E-2</v>
      </c>
      <c r="AU205" s="34">
        <f t="shared" si="144"/>
        <v>-0.56993817796032786</v>
      </c>
      <c r="AV205" s="35">
        <f t="shared" si="145"/>
        <v>4.6239076909260921E-2</v>
      </c>
      <c r="AW205" s="36">
        <f t="shared" si="146"/>
        <v>1.3637818722323833E-5</v>
      </c>
      <c r="AX205" s="36">
        <f t="shared" si="147"/>
        <v>8.9061258052845579E-2</v>
      </c>
      <c r="AY205" s="37">
        <f t="shared" si="148"/>
        <v>0.32482952669673837</v>
      </c>
      <c r="AZ205" s="37">
        <f t="shared" si="149"/>
        <v>34.647702717630082</v>
      </c>
      <c r="BA205" s="38">
        <f t="shared" si="150"/>
        <v>1.4482124485077777E-5</v>
      </c>
      <c r="BB205" s="39">
        <f t="shared" si="151"/>
        <v>-2.780186233952819E-3</v>
      </c>
      <c r="BC205" s="21"/>
    </row>
    <row r="206" spans="12:55" x14ac:dyDescent="0.25">
      <c r="L206" s="116">
        <v>3.82</v>
      </c>
      <c r="M206" s="117">
        <f t="shared" si="114"/>
        <v>6606.9344800759654</v>
      </c>
      <c r="N206" s="118">
        <f t="shared" si="115"/>
        <v>66.069344800759652</v>
      </c>
      <c r="O206" s="119">
        <f t="shared" si="116"/>
        <v>0.20869929863283734</v>
      </c>
      <c r="P206" s="119">
        <f t="shared" si="117"/>
        <v>0.20614920013394111</v>
      </c>
      <c r="Q206" s="119">
        <f t="shared" si="118"/>
        <v>1.7398597265674668E-2</v>
      </c>
      <c r="R206" s="118">
        <f t="shared" si="119"/>
        <v>0.29814185518976766</v>
      </c>
      <c r="S206" s="118">
        <f t="shared" si="120"/>
        <v>0.29449885733420161</v>
      </c>
      <c r="T206" s="120">
        <f t="shared" si="121"/>
        <v>1.3271433375658792E-5</v>
      </c>
      <c r="U206" s="121">
        <f t="shared" si="122"/>
        <v>4.0653837367040544E-13</v>
      </c>
      <c r="V206" s="121">
        <f t="shared" si="123"/>
        <v>1.5155285113033615E-12</v>
      </c>
      <c r="W206" s="121">
        <f t="shared" si="130"/>
        <v>1.2298591253671631E-24</v>
      </c>
      <c r="X206" s="121">
        <f t="shared" si="131"/>
        <v>-12.390898454530564</v>
      </c>
      <c r="Y206" s="121">
        <f t="shared" si="132"/>
        <v>-11.819435888933279</v>
      </c>
      <c r="Z206" s="122">
        <f t="shared" si="133"/>
        <v>0.32656946387903119</v>
      </c>
      <c r="AA206" s="9">
        <f t="shared" si="124"/>
        <v>1.2374651415506675E-2</v>
      </c>
      <c r="AB206" s="22">
        <f t="shared" si="125"/>
        <v>1.5460622715624004</v>
      </c>
      <c r="AC206" s="10">
        <f t="shared" si="126"/>
        <v>4.9084044163252658E-5</v>
      </c>
      <c r="AD206" s="10"/>
      <c r="AE206" s="17">
        <f t="shared" si="127"/>
        <v>1.5155285113033615E-12</v>
      </c>
      <c r="AF206" s="10"/>
      <c r="AG206" s="10"/>
      <c r="AI206" s="30">
        <f t="shared" si="128"/>
        <v>0.29814185518976766</v>
      </c>
      <c r="AJ206" s="31">
        <f t="shared" si="134"/>
        <v>8.8888565815996384E-2</v>
      </c>
      <c r="AK206" s="31">
        <f t="shared" si="129"/>
        <v>0.29449885733420161</v>
      </c>
      <c r="AL206" s="31">
        <f t="shared" si="135"/>
        <v>8.6729576971150441E-2</v>
      </c>
      <c r="AM206" s="31">
        <f t="shared" si="136"/>
        <v>8.7802435676885587E-2</v>
      </c>
      <c r="AN206" s="31">
        <f t="shared" si="137"/>
        <v>-5.9512296785850678</v>
      </c>
      <c r="AO206" s="31">
        <f t="shared" si="138"/>
        <v>35.417134687271727</v>
      </c>
      <c r="AP206" s="31">
        <f t="shared" si="139"/>
        <v>-5.7534464700667698</v>
      </c>
      <c r="AQ206" s="31">
        <f t="shared" si="140"/>
        <v>33.102146283923773</v>
      </c>
      <c r="AR206" s="31">
        <f t="shared" si="141"/>
        <v>34.240081386811852</v>
      </c>
      <c r="AS206" s="32">
        <f t="shared" si="142"/>
        <v>3.6429978555660436E-3</v>
      </c>
      <c r="AT206" s="33">
        <f t="shared" si="143"/>
        <v>1.2219008475838695E-2</v>
      </c>
      <c r="AU206" s="34">
        <f t="shared" si="144"/>
        <v>-0.57146256559728492</v>
      </c>
      <c r="AV206" s="35">
        <f t="shared" si="145"/>
        <v>4.6119542315217456E-2</v>
      </c>
      <c r="AW206" s="36">
        <f t="shared" si="146"/>
        <v>1.3271433375658792E-5</v>
      </c>
      <c r="AX206" s="36">
        <f t="shared" si="147"/>
        <v>8.8888565815996384E-2</v>
      </c>
      <c r="AY206" s="37">
        <f t="shared" si="148"/>
        <v>0.32656946387903119</v>
      </c>
      <c r="AZ206" s="37">
        <f t="shared" si="149"/>
        <v>35.417134687271727</v>
      </c>
      <c r="BA206" s="38">
        <f t="shared" si="150"/>
        <v>1.4286266100258995E-5</v>
      </c>
      <c r="BB206" s="39">
        <f t="shared" si="151"/>
        <v>-2.787622271206268E-3</v>
      </c>
      <c r="BC206" s="21"/>
    </row>
    <row r="207" spans="12:55" x14ac:dyDescent="0.25">
      <c r="L207" s="116">
        <v>3.84</v>
      </c>
      <c r="M207" s="117">
        <f t="shared" si="114"/>
        <v>6918.3097091893687</v>
      </c>
      <c r="N207" s="118">
        <f t="shared" si="115"/>
        <v>69.183097091893686</v>
      </c>
      <c r="O207" s="119">
        <f t="shared" si="116"/>
        <v>0.20850127941637861</v>
      </c>
      <c r="P207" s="119">
        <f t="shared" si="117"/>
        <v>0.2059859527893087</v>
      </c>
      <c r="Q207" s="119">
        <f t="shared" si="118"/>
        <v>1.7002558832757156E-2</v>
      </c>
      <c r="R207" s="118">
        <f t="shared" si="119"/>
        <v>0.29785897059482658</v>
      </c>
      <c r="S207" s="118">
        <f t="shared" si="120"/>
        <v>0.29426564684186957</v>
      </c>
      <c r="T207" s="120">
        <f t="shared" si="121"/>
        <v>1.2911975593565063E-5</v>
      </c>
      <c r="U207" s="121">
        <f t="shared" si="122"/>
        <v>3.500271843395509E-13</v>
      </c>
      <c r="V207" s="121">
        <f t="shared" si="123"/>
        <v>1.309445786782046E-12</v>
      </c>
      <c r="W207" s="121">
        <f t="shared" si="130"/>
        <v>9.204840547127105E-25</v>
      </c>
      <c r="X207" s="121">
        <f t="shared" si="131"/>
        <v>-12.455898225506292</v>
      </c>
      <c r="Y207" s="121">
        <f t="shared" si="132"/>
        <v>-11.88291247737528</v>
      </c>
      <c r="Z207" s="122">
        <f t="shared" si="133"/>
        <v>0.32831266756125588</v>
      </c>
      <c r="AA207" s="9">
        <f t="shared" si="124"/>
        <v>1.2044145989381954E-2</v>
      </c>
      <c r="AB207" s="22">
        <f t="shared" si="125"/>
        <v>1.5460624531681308</v>
      </c>
      <c r="AC207" s="10">
        <f t="shared" si="126"/>
        <v>4.5633949380044111E-5</v>
      </c>
      <c r="AD207" s="10"/>
      <c r="AE207" s="17">
        <f t="shared" si="127"/>
        <v>1.309445786782046E-12</v>
      </c>
      <c r="AF207" s="10"/>
      <c r="AG207" s="10"/>
      <c r="AI207" s="30">
        <f t="shared" si="128"/>
        <v>0.29785897059482658</v>
      </c>
      <c r="AJ207" s="31">
        <f t="shared" si="134"/>
        <v>8.8719966363809757E-2</v>
      </c>
      <c r="AK207" s="31">
        <f t="shared" si="129"/>
        <v>0.29426564684186957</v>
      </c>
      <c r="AL207" s="31">
        <f t="shared" si="135"/>
        <v>8.6592270911263897E-2</v>
      </c>
      <c r="AM207" s="31">
        <f t="shared" si="136"/>
        <v>8.7649662649740043E-2</v>
      </c>
      <c r="AN207" s="31">
        <f t="shared" si="137"/>
        <v>-6.0162294495607958</v>
      </c>
      <c r="AO207" s="31">
        <f t="shared" si="138"/>
        <v>36.195016789762597</v>
      </c>
      <c r="AP207" s="31">
        <f t="shared" si="139"/>
        <v>-5.8169230585087703</v>
      </c>
      <c r="AQ207" s="31">
        <f t="shared" si="140"/>
        <v>33.836593868611025</v>
      </c>
      <c r="AR207" s="31">
        <f t="shared" si="141"/>
        <v>34.995943810429722</v>
      </c>
      <c r="AS207" s="32">
        <f t="shared" si="142"/>
        <v>3.5933237529570117E-3</v>
      </c>
      <c r="AT207" s="33">
        <f t="shared" si="143"/>
        <v>1.2063842649362272E-2</v>
      </c>
      <c r="AU207" s="34">
        <f t="shared" si="144"/>
        <v>-0.57298574813101233</v>
      </c>
      <c r="AV207" s="35">
        <f t="shared" si="145"/>
        <v>4.6001158467856886E-2</v>
      </c>
      <c r="AW207" s="36">
        <f t="shared" si="146"/>
        <v>1.2911975593565063E-5</v>
      </c>
      <c r="AX207" s="36">
        <f t="shared" si="147"/>
        <v>8.8719966363809757E-2</v>
      </c>
      <c r="AY207" s="37">
        <f t="shared" si="148"/>
        <v>0.32831266756125588</v>
      </c>
      <c r="AZ207" s="37">
        <f t="shared" si="149"/>
        <v>36.195016789762597</v>
      </c>
      <c r="BA207" s="38">
        <f t="shared" si="150"/>
        <v>1.4091465697870635E-5</v>
      </c>
      <c r="BB207" s="39">
        <f t="shared" si="151"/>
        <v>-2.7950524299073772E-3</v>
      </c>
      <c r="BC207" s="21"/>
    </row>
    <row r="208" spans="12:55" x14ac:dyDescent="0.25">
      <c r="L208" s="116">
        <v>3.86</v>
      </c>
      <c r="M208" s="117">
        <f t="shared" si="114"/>
        <v>7244.3596007499036</v>
      </c>
      <c r="N208" s="118">
        <f t="shared" si="115"/>
        <v>72.443596007499039</v>
      </c>
      <c r="O208" s="119">
        <f t="shared" si="116"/>
        <v>0.20830776757993977</v>
      </c>
      <c r="P208" s="119">
        <f t="shared" si="117"/>
        <v>0.20582701367719219</v>
      </c>
      <c r="Q208" s="119">
        <f t="shared" si="118"/>
        <v>1.6615535159879517E-2</v>
      </c>
      <c r="R208" s="118">
        <f t="shared" si="119"/>
        <v>0.29758252511419969</v>
      </c>
      <c r="S208" s="118">
        <f t="shared" si="120"/>
        <v>0.29403859096741741</v>
      </c>
      <c r="T208" s="120">
        <f t="shared" si="121"/>
        <v>1.2559469236729443E-5</v>
      </c>
      <c r="U208" s="121">
        <f t="shared" si="122"/>
        <v>3.0137136709412314E-13</v>
      </c>
      <c r="V208" s="121">
        <f t="shared" si="123"/>
        <v>1.1313832770261537E-12</v>
      </c>
      <c r="W208" s="121">
        <f t="shared" si="130"/>
        <v>6.889197706290173E-25</v>
      </c>
      <c r="X208" s="121">
        <f t="shared" si="131"/>
        <v>-12.520898011821409</v>
      </c>
      <c r="Y208" s="121">
        <f t="shared" si="132"/>
        <v>-11.946390244853994</v>
      </c>
      <c r="Z208" s="122">
        <f t="shared" si="133"/>
        <v>0.33005917430588511</v>
      </c>
      <c r="AA208" s="9">
        <f t="shared" si="124"/>
        <v>1.1722467788609119E-2</v>
      </c>
      <c r="AB208" s="22">
        <f t="shared" si="125"/>
        <v>1.5460626220232454</v>
      </c>
      <c r="AC208" s="10">
        <f t="shared" si="126"/>
        <v>4.2426087225052305E-5</v>
      </c>
      <c r="AD208" s="10"/>
      <c r="AE208" s="17">
        <f t="shared" si="127"/>
        <v>1.1313832770261537E-12</v>
      </c>
      <c r="AF208" s="10"/>
      <c r="AG208" s="10"/>
      <c r="AI208" s="30">
        <f t="shared" si="128"/>
        <v>0.29758252511419969</v>
      </c>
      <c r="AJ208" s="31">
        <f t="shared" si="134"/>
        <v>8.8555359253343291E-2</v>
      </c>
      <c r="AK208" s="31">
        <f t="shared" si="129"/>
        <v>0.29403859096741741</v>
      </c>
      <c r="AL208" s="31">
        <f t="shared" si="135"/>
        <v>8.6458692978104199E-2</v>
      </c>
      <c r="AM208" s="31">
        <f t="shared" si="136"/>
        <v>8.7500746381105388E-2</v>
      </c>
      <c r="AN208" s="31">
        <f t="shared" si="137"/>
        <v>-6.0812292358759121</v>
      </c>
      <c r="AO208" s="31">
        <f t="shared" si="138"/>
        <v>36.981349019271931</v>
      </c>
      <c r="AP208" s="31">
        <f t="shared" si="139"/>
        <v>-5.8804008259874845</v>
      </c>
      <c r="AQ208" s="31">
        <f t="shared" si="140"/>
        <v>34.579113874274292</v>
      </c>
      <c r="AR208" s="31">
        <f t="shared" si="141"/>
        <v>35.760065421663953</v>
      </c>
      <c r="AS208" s="32">
        <f t="shared" si="142"/>
        <v>3.5439341467822794E-3</v>
      </c>
      <c r="AT208" s="33">
        <f t="shared" si="143"/>
        <v>1.1909080163300133E-2</v>
      </c>
      <c r="AU208" s="34">
        <f t="shared" si="144"/>
        <v>-0.57450776696741457</v>
      </c>
      <c r="AV208" s="35">
        <f t="shared" si="145"/>
        <v>4.5883910756640785E-2</v>
      </c>
      <c r="AW208" s="36">
        <f t="shared" si="146"/>
        <v>1.2559469236729443E-5</v>
      </c>
      <c r="AX208" s="36">
        <f t="shared" si="147"/>
        <v>8.8555359253343291E-2</v>
      </c>
      <c r="AY208" s="37">
        <f t="shared" si="148"/>
        <v>0.33005917430588511</v>
      </c>
      <c r="AZ208" s="37">
        <f t="shared" si="149"/>
        <v>36.981349019271931</v>
      </c>
      <c r="BA208" s="38">
        <f t="shared" si="150"/>
        <v>1.3897780967773645E-5</v>
      </c>
      <c r="BB208" s="39">
        <f t="shared" si="151"/>
        <v>-2.8024769120361687E-3</v>
      </c>
      <c r="BC208" s="21"/>
    </row>
    <row r="209" spans="12:55" x14ac:dyDescent="0.25">
      <c r="L209" s="116">
        <v>3.88</v>
      </c>
      <c r="M209" s="117">
        <f t="shared" si="114"/>
        <v>7585.7757502918394</v>
      </c>
      <c r="N209" s="118">
        <f t="shared" si="115"/>
        <v>75.857757502918389</v>
      </c>
      <c r="O209" s="119">
        <f t="shared" si="116"/>
        <v>0.2081186605307376</v>
      </c>
      <c r="P209" s="119">
        <f t="shared" si="117"/>
        <v>0.20567227044748659</v>
      </c>
      <c r="Q209" s="119">
        <f t="shared" si="118"/>
        <v>1.6237321061475199E-2</v>
      </c>
      <c r="R209" s="118">
        <f t="shared" si="119"/>
        <v>0.29731237218676804</v>
      </c>
      <c r="S209" s="118">
        <f t="shared" si="120"/>
        <v>0.29381752921069515</v>
      </c>
      <c r="T209" s="120">
        <f t="shared" si="121"/>
        <v>1.2213927427405995E-5</v>
      </c>
      <c r="U209" s="121">
        <f t="shared" si="122"/>
        <v>2.594789833354191E-13</v>
      </c>
      <c r="V209" s="121">
        <f t="shared" si="123"/>
        <v>9.7753169903087688E-13</v>
      </c>
      <c r="W209" s="121">
        <f t="shared" si="130"/>
        <v>5.1559970251762196E-25</v>
      </c>
      <c r="X209" s="121">
        <f t="shared" si="131"/>
        <v>-12.585897812347648</v>
      </c>
      <c r="Y209" s="121">
        <f t="shared" si="132"/>
        <v>-12.009869150565367</v>
      </c>
      <c r="Z209" s="122">
        <f t="shared" si="133"/>
        <v>0.33180901919468592</v>
      </c>
      <c r="AA209" s="9">
        <f t="shared" si="124"/>
        <v>1.1409381053345378E-2</v>
      </c>
      <c r="AB209" s="22">
        <f t="shared" si="125"/>
        <v>1.5460627790216026</v>
      </c>
      <c r="AC209" s="10">
        <f t="shared" si="126"/>
        <v>3.9443476424131749E-5</v>
      </c>
      <c r="AD209" s="10"/>
      <c r="AE209" s="17">
        <f t="shared" si="127"/>
        <v>9.7753169903087688E-13</v>
      </c>
      <c r="AF209" s="10"/>
      <c r="AG209" s="10"/>
      <c r="AI209" s="30">
        <f t="shared" si="128"/>
        <v>0.29731237218676804</v>
      </c>
      <c r="AJ209" s="31">
        <f t="shared" si="134"/>
        <v>8.8394646655323275E-2</v>
      </c>
      <c r="AK209" s="31">
        <f t="shared" si="129"/>
        <v>0.29381752921069515</v>
      </c>
      <c r="AL209" s="31">
        <f t="shared" si="135"/>
        <v>8.6328740471477691E-2</v>
      </c>
      <c r="AM209" s="31">
        <f t="shared" si="136"/>
        <v>8.7355586599686785E-2</v>
      </c>
      <c r="AN209" s="31">
        <f t="shared" si="137"/>
        <v>-6.1462290364021515</v>
      </c>
      <c r="AO209" s="31">
        <f t="shared" si="138"/>
        <v>37.776131367912917</v>
      </c>
      <c r="AP209" s="31">
        <f t="shared" si="139"/>
        <v>-5.943879731698857</v>
      </c>
      <c r="AQ209" s="31">
        <f t="shared" si="140"/>
        <v>35.329706264900473</v>
      </c>
      <c r="AR209" s="31">
        <f t="shared" si="141"/>
        <v>36.532446195849744</v>
      </c>
      <c r="AS209" s="32">
        <f t="shared" si="142"/>
        <v>3.4948429760728872E-3</v>
      </c>
      <c r="AT209" s="33">
        <f t="shared" si="143"/>
        <v>1.1754784876148609E-2</v>
      </c>
      <c r="AU209" s="34">
        <f t="shared" si="144"/>
        <v>-0.5760286617822814</v>
      </c>
      <c r="AV209" s="35">
        <f t="shared" si="145"/>
        <v>4.5767784735798261E-2</v>
      </c>
      <c r="AW209" s="36">
        <f t="shared" si="146"/>
        <v>1.2213927427405995E-5</v>
      </c>
      <c r="AX209" s="36">
        <f t="shared" si="147"/>
        <v>8.8394646655323275E-2</v>
      </c>
      <c r="AY209" s="37">
        <f t="shared" si="148"/>
        <v>0.33180901919468592</v>
      </c>
      <c r="AZ209" s="37">
        <f t="shared" si="149"/>
        <v>37.776131367912917</v>
      </c>
      <c r="BA209" s="38">
        <f t="shared" si="150"/>
        <v>1.3705266572834851E-5</v>
      </c>
      <c r="BB209" s="39">
        <f t="shared" si="151"/>
        <v>-2.8098959111330802E-3</v>
      </c>
      <c r="BC209" s="21"/>
    </row>
    <row r="210" spans="12:55" x14ac:dyDescent="0.25">
      <c r="L210" s="116">
        <v>3.9</v>
      </c>
      <c r="M210" s="117">
        <f t="shared" si="114"/>
        <v>7943.2823472428154</v>
      </c>
      <c r="N210" s="118">
        <f t="shared" si="115"/>
        <v>79.432823472428154</v>
      </c>
      <c r="O210" s="119">
        <f t="shared" si="116"/>
        <v>0.20793385801060721</v>
      </c>
      <c r="P210" s="119">
        <f t="shared" si="117"/>
        <v>0.20552161360888549</v>
      </c>
      <c r="Q210" s="119">
        <f t="shared" si="118"/>
        <v>1.5867716021214374E-2</v>
      </c>
      <c r="R210" s="118">
        <f t="shared" si="119"/>
        <v>0.29704836858658173</v>
      </c>
      <c r="S210" s="118">
        <f t="shared" si="120"/>
        <v>0.29360230515555069</v>
      </c>
      <c r="T210" s="120">
        <f t="shared" si="121"/>
        <v>1.1875353170689448E-5</v>
      </c>
      <c r="U210" s="121">
        <f t="shared" si="122"/>
        <v>2.2340987921247415E-13</v>
      </c>
      <c r="V210" s="121">
        <f t="shared" si="123"/>
        <v>8.4459954780683107E-13</v>
      </c>
      <c r="W210" s="121">
        <f t="shared" si="130"/>
        <v>3.8587660436836692E-25</v>
      </c>
      <c r="X210" s="121">
        <f t="shared" si="131"/>
        <v>-12.650897626240111</v>
      </c>
      <c r="Y210" s="121">
        <f t="shared" si="132"/>
        <v>-12.073349155429522</v>
      </c>
      <c r="Z210" s="122">
        <f t="shared" si="133"/>
        <v>0.33356223613564967</v>
      </c>
      <c r="AA210" s="9">
        <f t="shared" si="124"/>
        <v>1.1104656320482803E-2</v>
      </c>
      <c r="AB210" s="22">
        <f t="shared" si="125"/>
        <v>1.5460629249945292</v>
      </c>
      <c r="AC210" s="10">
        <f t="shared" si="126"/>
        <v>3.6670323663946142E-5</v>
      </c>
      <c r="AD210" s="10"/>
      <c r="AE210" s="17">
        <f t="shared" si="127"/>
        <v>8.4459954780683107E-13</v>
      </c>
      <c r="AF210" s="10"/>
      <c r="AG210" s="10"/>
      <c r="AI210" s="30">
        <f t="shared" si="128"/>
        <v>0.29704836858658173</v>
      </c>
      <c r="AJ210" s="31">
        <f t="shared" si="134"/>
        <v>8.8237733279949715E-2</v>
      </c>
      <c r="AK210" s="31">
        <f t="shared" si="129"/>
        <v>0.29360230515555069</v>
      </c>
      <c r="AL210" s="31">
        <f t="shared" si="135"/>
        <v>8.620231359265311E-2</v>
      </c>
      <c r="AM210" s="31">
        <f t="shared" si="136"/>
        <v>8.7214085759716065E-2</v>
      </c>
      <c r="AN210" s="31">
        <f t="shared" si="137"/>
        <v>-6.2112288502946145</v>
      </c>
      <c r="AO210" s="31">
        <f t="shared" si="138"/>
        <v>38.579363830732156</v>
      </c>
      <c r="AP210" s="31">
        <f t="shared" si="139"/>
        <v>-6.0073597365630125</v>
      </c>
      <c r="AQ210" s="31">
        <f t="shared" si="140"/>
        <v>36.088371004478425</v>
      </c>
      <c r="AR210" s="31">
        <f t="shared" si="141"/>
        <v>37.313086109838437</v>
      </c>
      <c r="AS210" s="32">
        <f t="shared" si="142"/>
        <v>3.4460634310310434E-3</v>
      </c>
      <c r="AT210" s="33">
        <f t="shared" si="143"/>
        <v>1.1601017865972918E-2</v>
      </c>
      <c r="AU210" s="34">
        <f t="shared" si="144"/>
        <v>-0.57754847081058891</v>
      </c>
      <c r="AV210" s="35">
        <f t="shared" si="145"/>
        <v>4.5652766141483531E-2</v>
      </c>
      <c r="AW210" s="36">
        <f t="shared" si="146"/>
        <v>1.1875353170689448E-5</v>
      </c>
      <c r="AX210" s="36">
        <f t="shared" si="147"/>
        <v>8.8237733279949715E-2</v>
      </c>
      <c r="AY210" s="37">
        <f t="shared" si="148"/>
        <v>0.33356223613564967</v>
      </c>
      <c r="AZ210" s="37">
        <f t="shared" si="149"/>
        <v>38.579363830732156</v>
      </c>
      <c r="BA210" s="38">
        <f t="shared" si="150"/>
        <v>1.3513974239337425E-5</v>
      </c>
      <c r="BB210" s="39">
        <f t="shared" si="151"/>
        <v>-2.8173096137101899E-3</v>
      </c>
      <c r="BC210" s="21"/>
    </row>
    <row r="211" spans="12:55" x14ac:dyDescent="0.25">
      <c r="L211" s="116">
        <v>3.92</v>
      </c>
      <c r="M211" s="117">
        <f t="shared" si="114"/>
        <v>8317.6377110267094</v>
      </c>
      <c r="N211" s="118">
        <f t="shared" si="115"/>
        <v>83.176377110267097</v>
      </c>
      <c r="O211" s="119">
        <f t="shared" si="116"/>
        <v>0.20775326204291922</v>
      </c>
      <c r="P211" s="119">
        <f t="shared" si="117"/>
        <v>0.20537493645991023</v>
      </c>
      <c r="Q211" s="119">
        <f t="shared" si="118"/>
        <v>1.5506524085838427E-2</v>
      </c>
      <c r="R211" s="118">
        <f t="shared" si="119"/>
        <v>0.29679037434702749</v>
      </c>
      <c r="S211" s="118">
        <f t="shared" si="120"/>
        <v>0.29339276637130035</v>
      </c>
      <c r="T211" s="120">
        <f t="shared" si="121"/>
        <v>1.154373995672464E-5</v>
      </c>
      <c r="U211" s="121">
        <f t="shared" si="122"/>
        <v>1.9235458712177659E-13</v>
      </c>
      <c r="V211" s="121">
        <f t="shared" si="123"/>
        <v>7.2974273226052273E-13</v>
      </c>
      <c r="W211" s="121">
        <f t="shared" si="130"/>
        <v>2.8878601853566206E-25</v>
      </c>
      <c r="X211" s="121">
        <f t="shared" si="131"/>
        <v>-12.715897452518478</v>
      </c>
      <c r="Y211" s="121">
        <f t="shared" si="132"/>
        <v>-12.136830221594993</v>
      </c>
      <c r="Z211" s="122">
        <f t="shared" si="133"/>
        <v>0.3353188579293927</v>
      </c>
      <c r="AA211" s="9">
        <f t="shared" si="124"/>
        <v>1.0808070255474735E-2</v>
      </c>
      <c r="AB211" s="22">
        <f t="shared" si="125"/>
        <v>1.5460630607151815</v>
      </c>
      <c r="AC211" s="10">
        <f t="shared" si="126"/>
        <v>3.4091940739529105E-5</v>
      </c>
      <c r="AD211" s="10"/>
      <c r="AE211" s="17">
        <f t="shared" si="127"/>
        <v>7.2974273226052273E-13</v>
      </c>
      <c r="AF211" s="10"/>
      <c r="AG211" s="10"/>
      <c r="AI211" s="30">
        <f t="shared" si="128"/>
        <v>0.29679037434702749</v>
      </c>
      <c r="AJ211" s="31">
        <f t="shared" si="134"/>
        <v>8.8084526305048705E-2</v>
      </c>
      <c r="AK211" s="31">
        <f t="shared" si="129"/>
        <v>0.29339276637130035</v>
      </c>
      <c r="AL211" s="31">
        <f t="shared" si="135"/>
        <v>8.6079315359004427E-2</v>
      </c>
      <c r="AM211" s="31">
        <f t="shared" si="136"/>
        <v>8.7076148962048211E-2</v>
      </c>
      <c r="AN211" s="31">
        <f t="shared" si="137"/>
        <v>-6.2762286765729813</v>
      </c>
      <c r="AO211" s="31">
        <f t="shared" si="138"/>
        <v>39.391046400637038</v>
      </c>
      <c r="AP211" s="31">
        <f t="shared" si="139"/>
        <v>-6.0708408027284833</v>
      </c>
      <c r="AQ211" s="31">
        <f t="shared" si="140"/>
        <v>36.855108052073014</v>
      </c>
      <c r="AR211" s="31">
        <f t="shared" si="141"/>
        <v>38.101985136993846</v>
      </c>
      <c r="AS211" s="32">
        <f t="shared" si="142"/>
        <v>3.3976079757271349E-3</v>
      </c>
      <c r="AT211" s="33">
        <f t="shared" si="143"/>
        <v>1.1447837495411561E-2</v>
      </c>
      <c r="AU211" s="34">
        <f t="shared" si="144"/>
        <v>-0.579067230923485</v>
      </c>
      <c r="AV211" s="35">
        <f t="shared" si="145"/>
        <v>4.5538840894694101E-2</v>
      </c>
      <c r="AW211" s="36">
        <f t="shared" si="146"/>
        <v>1.154373995672464E-5</v>
      </c>
      <c r="AX211" s="36">
        <f t="shared" si="147"/>
        <v>8.8084526305048705E-2</v>
      </c>
      <c r="AY211" s="37">
        <f t="shared" si="148"/>
        <v>0.3353188579293927</v>
      </c>
      <c r="AZ211" s="37">
        <f t="shared" si="149"/>
        <v>39.391046400637038</v>
      </c>
      <c r="BA211" s="38">
        <f t="shared" si="150"/>
        <v>1.3323952845988764E-5</v>
      </c>
      <c r="BB211" s="39">
        <f t="shared" si="151"/>
        <v>-2.824718199626756E-3</v>
      </c>
      <c r="BC211" s="21"/>
    </row>
    <row r="212" spans="12:55" x14ac:dyDescent="0.25">
      <c r="L212" s="116">
        <v>3.94</v>
      </c>
      <c r="M212" s="117">
        <f t="shared" si="114"/>
        <v>8709.6358995608189</v>
      </c>
      <c r="N212" s="118">
        <f t="shared" si="115"/>
        <v>87.096358995608185</v>
      </c>
      <c r="O212" s="119">
        <f t="shared" si="116"/>
        <v>0.20757677688070023</v>
      </c>
      <c r="P212" s="119">
        <f t="shared" si="117"/>
        <v>0.2052321350213982</v>
      </c>
      <c r="Q212" s="119">
        <f t="shared" si="118"/>
        <v>1.5153553761400431E-2</v>
      </c>
      <c r="R212" s="118">
        <f t="shared" si="119"/>
        <v>0.29653825268671463</v>
      </c>
      <c r="S212" s="118">
        <f t="shared" si="120"/>
        <v>0.29318876431628316</v>
      </c>
      <c r="T212" s="120">
        <f t="shared" si="121"/>
        <v>1.1219072343655698E-5</v>
      </c>
      <c r="U212" s="121">
        <f t="shared" si="122"/>
        <v>1.6561615955465292E-13</v>
      </c>
      <c r="V212" s="121">
        <f t="shared" si="123"/>
        <v>6.3050376909602862E-13</v>
      </c>
      <c r="W212" s="121">
        <f t="shared" si="130"/>
        <v>2.1612048950509457E-25</v>
      </c>
      <c r="X212" s="121">
        <f t="shared" si="131"/>
        <v>-12.78089729035897</v>
      </c>
      <c r="Y212" s="121">
        <f t="shared" si="132"/>
        <v>-12.200312312908958</v>
      </c>
      <c r="Z212" s="122">
        <f t="shared" si="133"/>
        <v>0.3370789160406315</v>
      </c>
      <c r="AA212" s="9">
        <f t="shared" si="124"/>
        <v>1.0519405488651748E-2</v>
      </c>
      <c r="AB212" s="22">
        <f t="shared" si="125"/>
        <v>1.5460631869026054</v>
      </c>
      <c r="AC212" s="10">
        <f t="shared" si="126"/>
        <v>3.1694667417697157E-5</v>
      </c>
      <c r="AD212" s="10"/>
      <c r="AE212" s="17">
        <f t="shared" si="127"/>
        <v>6.3050376909602862E-13</v>
      </c>
      <c r="AF212" s="10"/>
      <c r="AG212" s="10"/>
      <c r="AI212" s="30">
        <f t="shared" si="128"/>
        <v>0.29653825268671463</v>
      </c>
      <c r="AJ212" s="31">
        <f t="shared" si="134"/>
        <v>8.7934935306489811E-2</v>
      </c>
      <c r="AK212" s="31">
        <f t="shared" si="129"/>
        <v>0.29318876431628316</v>
      </c>
      <c r="AL212" s="31">
        <f t="shared" si="135"/>
        <v>8.5959651521309036E-2</v>
      </c>
      <c r="AM212" s="31">
        <f t="shared" si="136"/>
        <v>8.6941683877727591E-2</v>
      </c>
      <c r="AN212" s="31">
        <f t="shared" si="137"/>
        <v>-6.3412285144134737</v>
      </c>
      <c r="AO212" s="31">
        <f t="shared" si="138"/>
        <v>40.211179072010509</v>
      </c>
      <c r="AP212" s="31">
        <f t="shared" si="139"/>
        <v>-6.1343228940424481</v>
      </c>
      <c r="AQ212" s="31">
        <f t="shared" si="140"/>
        <v>37.629917368373313</v>
      </c>
      <c r="AR212" s="31">
        <f t="shared" si="141"/>
        <v>38.899143252321352</v>
      </c>
      <c r="AS212" s="32">
        <f t="shared" si="142"/>
        <v>3.3494883704314748E-3</v>
      </c>
      <c r="AT212" s="33">
        <f t="shared" si="143"/>
        <v>1.1295299476827116E-2</v>
      </c>
      <c r="AU212" s="34">
        <f t="shared" si="144"/>
        <v>-0.58058497745001247</v>
      </c>
      <c r="AV212" s="35">
        <f t="shared" si="145"/>
        <v>4.5425995081578963E-2</v>
      </c>
      <c r="AW212" s="36">
        <f t="shared" si="146"/>
        <v>1.1219072343655698E-5</v>
      </c>
      <c r="AX212" s="36">
        <f t="shared" si="147"/>
        <v>8.7934935306489811E-2</v>
      </c>
      <c r="AY212" s="37">
        <f t="shared" si="148"/>
        <v>0.3370789160406315</v>
      </c>
      <c r="AZ212" s="37">
        <f t="shared" si="149"/>
        <v>40.211179072010509</v>
      </c>
      <c r="BA212" s="38">
        <f t="shared" si="150"/>
        <v>1.3135248511495981E-5</v>
      </c>
      <c r="BB212" s="39">
        <f t="shared" si="151"/>
        <v>-2.8321218412195731E-3</v>
      </c>
      <c r="BC212" s="21"/>
    </row>
    <row r="213" spans="12:55" x14ac:dyDescent="0.25">
      <c r="L213" s="116">
        <v>3.96</v>
      </c>
      <c r="M213" s="117">
        <f t="shared" si="114"/>
        <v>9120.1083935591087</v>
      </c>
      <c r="N213" s="118">
        <f t="shared" si="115"/>
        <v>91.201083935591086</v>
      </c>
      <c r="O213" s="119">
        <f t="shared" si="116"/>
        <v>0.20740430895592926</v>
      </c>
      <c r="P213" s="119">
        <f t="shared" si="117"/>
        <v>0.20509310797043345</v>
      </c>
      <c r="Q213" s="119">
        <f t="shared" si="118"/>
        <v>1.4808617911858493E-2</v>
      </c>
      <c r="R213" s="118">
        <f t="shared" si="119"/>
        <v>0.29629186993704182</v>
      </c>
      <c r="S213" s="118">
        <f t="shared" si="120"/>
        <v>0.29299015424347635</v>
      </c>
      <c r="T213" s="120">
        <f t="shared" si="121"/>
        <v>1.0901326521136483E-5</v>
      </c>
      <c r="U213" s="121">
        <f t="shared" si="122"/>
        <v>1.4259452831783056E-13</v>
      </c>
      <c r="V213" s="121">
        <f t="shared" si="123"/>
        <v>5.4475924036893334E-13</v>
      </c>
      <c r="W213" s="121">
        <f t="shared" si="130"/>
        <v>1.6173645561914642E-25</v>
      </c>
      <c r="X213" s="121">
        <f t="shared" si="131"/>
        <v>-12.845897139049123</v>
      </c>
      <c r="Y213" s="121">
        <f t="shared" si="132"/>
        <v>-12.26379539438652</v>
      </c>
      <c r="Z213" s="122">
        <f t="shared" si="133"/>
        <v>0.33884244113924666</v>
      </c>
      <c r="AA213" s="9">
        <f t="shared" si="124"/>
        <v>1.0238450455910278E-2</v>
      </c>
      <c r="AB213" s="22">
        <f t="shared" si="125"/>
        <v>1.5460633042255123</v>
      </c>
      <c r="AC213" s="10">
        <f t="shared" si="126"/>
        <v>2.9465799704157777E-5</v>
      </c>
      <c r="AD213" s="10"/>
      <c r="AE213" s="17">
        <f t="shared" si="127"/>
        <v>5.4475924036893334E-13</v>
      </c>
      <c r="AF213" s="10"/>
      <c r="AG213" s="10"/>
      <c r="AI213" s="30">
        <f t="shared" si="128"/>
        <v>0.29629186993704182</v>
      </c>
      <c r="AJ213" s="31">
        <f t="shared" si="134"/>
        <v>8.7788872190788902E-2</v>
      </c>
      <c r="AK213" s="31">
        <f t="shared" si="129"/>
        <v>0.29299015424347635</v>
      </c>
      <c r="AL213" s="31">
        <f t="shared" si="135"/>
        <v>8.584323048361607E-2</v>
      </c>
      <c r="AM213" s="31">
        <f t="shared" si="136"/>
        <v>8.6810600673941918E-2</v>
      </c>
      <c r="AN213" s="31">
        <f t="shared" si="137"/>
        <v>-6.4062283631036268</v>
      </c>
      <c r="AO213" s="31">
        <f t="shared" si="138"/>
        <v>41.039761840233375</v>
      </c>
      <c r="AP213" s="31">
        <f t="shared" si="139"/>
        <v>-6.1978059755200103</v>
      </c>
      <c r="AQ213" s="31">
        <f t="shared" si="140"/>
        <v>38.412798910191547</v>
      </c>
      <c r="AR213" s="31">
        <f t="shared" si="141"/>
        <v>39.704560429389431</v>
      </c>
      <c r="AS213" s="32">
        <f t="shared" si="142"/>
        <v>3.3017156935654657E-3</v>
      </c>
      <c r="AT213" s="33">
        <f t="shared" si="143"/>
        <v>1.1143456937468576E-2</v>
      </c>
      <c r="AU213" s="34">
        <f t="shared" si="144"/>
        <v>-0.58210174466260334</v>
      </c>
      <c r="AV213" s="35">
        <f t="shared" si="145"/>
        <v>4.5314214987221324E-2</v>
      </c>
      <c r="AW213" s="36">
        <f t="shared" si="146"/>
        <v>1.0901326521136483E-5</v>
      </c>
      <c r="AX213" s="36">
        <f t="shared" si="147"/>
        <v>8.7788872190788902E-2</v>
      </c>
      <c r="AY213" s="37">
        <f t="shared" si="148"/>
        <v>0.33884244113924666</v>
      </c>
      <c r="AZ213" s="37">
        <f t="shared" si="149"/>
        <v>41.039761840233375</v>
      </c>
      <c r="BA213" s="38">
        <f t="shared" si="150"/>
        <v>1.2947904680648884E-5</v>
      </c>
      <c r="BB213" s="39">
        <f t="shared" si="151"/>
        <v>-2.8395207056712357E-3</v>
      </c>
      <c r="BC213" s="21"/>
    </row>
    <row r="214" spans="12:55" x14ac:dyDescent="0.25">
      <c r="L214" s="116">
        <v>3.98</v>
      </c>
      <c r="M214" s="117">
        <f t="shared" si="114"/>
        <v>9549.9258602143691</v>
      </c>
      <c r="N214" s="118">
        <f t="shared" si="115"/>
        <v>95.499258602143698</v>
      </c>
      <c r="O214" s="119">
        <f t="shared" si="116"/>
        <v>0.20723576682998407</v>
      </c>
      <c r="P214" s="119">
        <f t="shared" si="117"/>
        <v>0.20495775657569715</v>
      </c>
      <c r="Q214" s="119">
        <f t="shared" si="118"/>
        <v>1.447153365996813E-2</v>
      </c>
      <c r="R214" s="118">
        <f t="shared" si="119"/>
        <v>0.29605109547140585</v>
      </c>
      <c r="S214" s="118">
        <f t="shared" si="120"/>
        <v>0.29279679510813877</v>
      </c>
      <c r="T214" s="120">
        <f t="shared" si="121"/>
        <v>1.059047085436019E-5</v>
      </c>
      <c r="U214" s="121">
        <f t="shared" si="122"/>
        <v>1.2277303788712108E-13</v>
      </c>
      <c r="V214" s="121">
        <f t="shared" si="123"/>
        <v>4.7067438884746819E-13</v>
      </c>
      <c r="W214" s="121">
        <f t="shared" si="130"/>
        <v>1.2103535000003463E-25</v>
      </c>
      <c r="X214" s="121">
        <f t="shared" si="131"/>
        <v>-12.91089699787325</v>
      </c>
      <c r="Y214" s="121">
        <f t="shared" si="132"/>
        <v>-12.327279432636317</v>
      </c>
      <c r="Z214" s="122">
        <f t="shared" si="133"/>
        <v>0.34060946245308588</v>
      </c>
      <c r="AA214" s="9">
        <f t="shared" si="124"/>
        <v>9.9649992436564999E-3</v>
      </c>
      <c r="AB214" s="22">
        <f t="shared" si="125"/>
        <v>1.5460634133057947</v>
      </c>
      <c r="AC214" s="10">
        <f t="shared" si="126"/>
        <v>2.7393523062950053E-5</v>
      </c>
      <c r="AD214" s="10"/>
      <c r="AE214" s="17">
        <f t="shared" si="127"/>
        <v>4.7067438884746819E-13</v>
      </c>
      <c r="AF214" s="10"/>
      <c r="AG214" s="10"/>
      <c r="AI214" s="30">
        <f t="shared" si="128"/>
        <v>0.29605109547140585</v>
      </c>
      <c r="AJ214" s="31">
        <f t="shared" si="134"/>
        <v>8.7646251129819455E-2</v>
      </c>
      <c r="AK214" s="31">
        <f t="shared" si="129"/>
        <v>0.29279679510813877</v>
      </c>
      <c r="AL214" s="31">
        <f t="shared" si="135"/>
        <v>8.5729963225597394E-2</v>
      </c>
      <c r="AM214" s="31">
        <f t="shared" si="136"/>
        <v>8.6682811942281252E-2</v>
      </c>
      <c r="AN214" s="31">
        <f t="shared" si="137"/>
        <v>-6.4712282219277535</v>
      </c>
      <c r="AO214" s="31">
        <f t="shared" si="138"/>
        <v>41.876794700274232</v>
      </c>
      <c r="AP214" s="31">
        <f t="shared" si="139"/>
        <v>-6.2612900137698073</v>
      </c>
      <c r="AQ214" s="31">
        <f t="shared" si="140"/>
        <v>39.203752636533515</v>
      </c>
      <c r="AR214" s="31">
        <f t="shared" si="141"/>
        <v>40.518236642781588</v>
      </c>
      <c r="AS214" s="32">
        <f t="shared" si="142"/>
        <v>3.2543003632670708E-3</v>
      </c>
      <c r="AT214" s="33">
        <f t="shared" si="143"/>
        <v>1.0992360484548141E-2</v>
      </c>
      <c r="AU214" s="34">
        <f t="shared" si="144"/>
        <v>-0.58361756523693309</v>
      </c>
      <c r="AV214" s="35">
        <f t="shared" si="145"/>
        <v>4.5203487049201123E-2</v>
      </c>
      <c r="AW214" s="36">
        <f t="shared" si="146"/>
        <v>1.059047085436019E-5</v>
      </c>
      <c r="AX214" s="36">
        <f t="shared" si="147"/>
        <v>8.7646251129819455E-2</v>
      </c>
      <c r="AY214" s="37">
        <f t="shared" si="148"/>
        <v>0.34060946245308588</v>
      </c>
      <c r="AZ214" s="37">
        <f t="shared" si="149"/>
        <v>41.876794700274232</v>
      </c>
      <c r="BA214" s="38">
        <f t="shared" si="150"/>
        <v>1.2761962208890473E-5</v>
      </c>
      <c r="BB214" s="39">
        <f t="shared" si="151"/>
        <v>-2.8469149523752835E-3</v>
      </c>
      <c r="BC214" s="21"/>
    </row>
    <row r="215" spans="12:55" x14ac:dyDescent="0.25">
      <c r="L215" s="123">
        <v>4</v>
      </c>
      <c r="M215" s="124">
        <f t="shared" si="114"/>
        <v>10000</v>
      </c>
      <c r="N215" s="125">
        <f t="shared" si="115"/>
        <v>100</v>
      </c>
      <c r="O215" s="126">
        <f t="shared" si="116"/>
        <v>0.2070710611452114</v>
      </c>
      <c r="P215" s="126">
        <f t="shared" si="117"/>
        <v>0.20482598463421947</v>
      </c>
      <c r="Q215" s="126">
        <f t="shared" si="118"/>
        <v>1.4142122290422745E-2</v>
      </c>
      <c r="R215" s="125">
        <f t="shared" si="119"/>
        <v>0.29581580163601628</v>
      </c>
      <c r="S215" s="125">
        <f t="shared" si="120"/>
        <v>0.2926085494774564</v>
      </c>
      <c r="T215" s="127">
        <f t="shared" si="121"/>
        <v>1.0286466408587017E-5</v>
      </c>
      <c r="U215" s="128">
        <f t="shared" si="122"/>
        <v>1.057068506363417E-13</v>
      </c>
      <c r="V215" s="128">
        <f t="shared" si="123"/>
        <v>4.066638847639803E-13</v>
      </c>
      <c r="W215" s="128">
        <f t="shared" si="130"/>
        <v>9.0575136390904619E-26</v>
      </c>
      <c r="X215" s="128">
        <f t="shared" si="131"/>
        <v>-12.975896866078093</v>
      </c>
      <c r="Y215" s="128">
        <f t="shared" si="132"/>
        <v>-12.390764394952582</v>
      </c>
      <c r="Z215" s="129">
        <f t="shared" si="133"/>
        <v>0.34238000876544777</v>
      </c>
      <c r="AA215" s="9">
        <f t="shared" si="124"/>
        <v>9.6988514378903851E-3</v>
      </c>
      <c r="AB215" s="22">
        <f t="shared" si="125"/>
        <v>1.5460635147217938</v>
      </c>
      <c r="AC215" s="10">
        <f t="shared" si="126"/>
        <v>2.5466850326680677E-5</v>
      </c>
      <c r="AD215" s="10"/>
      <c r="AE215" s="17">
        <f t="shared" si="127"/>
        <v>4.066638847639803E-13</v>
      </c>
      <c r="AF215" s="10"/>
      <c r="AG215" s="10"/>
      <c r="AI215" s="30">
        <f t="shared" si="128"/>
        <v>0.29581580163601628</v>
      </c>
      <c r="AJ215" s="31">
        <f t="shared" si="134"/>
        <v>8.7506988497558932E-2</v>
      </c>
      <c r="AK215" s="31">
        <f t="shared" si="129"/>
        <v>0.2926085494774564</v>
      </c>
      <c r="AL215" s="31">
        <f t="shared" si="135"/>
        <v>8.5619763227301054E-2</v>
      </c>
      <c r="AM215" s="31">
        <f t="shared" si="136"/>
        <v>8.6558232629225698E-2</v>
      </c>
      <c r="AN215" s="31">
        <f t="shared" si="137"/>
        <v>-6.5362280901325969</v>
      </c>
      <c r="AO215" s="31">
        <f t="shared" si="138"/>
        <v>42.722277646238418</v>
      </c>
      <c r="AP215" s="31">
        <f t="shared" si="139"/>
        <v>-6.3247749760860721</v>
      </c>
      <c r="AQ215" s="31">
        <f t="shared" si="140"/>
        <v>40.00277849812457</v>
      </c>
      <c r="AR215" s="31">
        <f t="shared" si="141"/>
        <v>41.34017186246151</v>
      </c>
      <c r="AS215" s="32">
        <f t="shared" si="142"/>
        <v>3.2072521585598812E-3</v>
      </c>
      <c r="AT215" s="33">
        <f t="shared" si="143"/>
        <v>1.0842058270119775E-2</v>
      </c>
      <c r="AU215" s="34">
        <f t="shared" si="144"/>
        <v>-0.5851324711255117</v>
      </c>
      <c r="AV215" s="35">
        <f t="shared" si="145"/>
        <v>4.5093797921219557E-2</v>
      </c>
      <c r="AW215" s="36">
        <f t="shared" si="146"/>
        <v>1.0286466408587017E-5</v>
      </c>
      <c r="AX215" s="36">
        <f t="shared" si="147"/>
        <v>8.7506988497558932E-2</v>
      </c>
      <c r="AY215" s="37">
        <f t="shared" si="148"/>
        <v>0.34238000876544777</v>
      </c>
      <c r="AZ215" s="37">
        <f t="shared" si="149"/>
        <v>42.722277646238418</v>
      </c>
      <c r="BA215" s="38">
        <f t="shared" si="150"/>
        <v>1.2577459445332868E-5</v>
      </c>
      <c r="BB215" s="39">
        <f t="shared" si="151"/>
        <v>-2.8543047371976178E-3</v>
      </c>
      <c r="BC215" s="21"/>
    </row>
    <row r="216" spans="12:55" x14ac:dyDescent="0.25"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2" t="s">
        <v>48</v>
      </c>
      <c r="X216" s="103">
        <f>AVERAGE(X11:X215)</f>
        <v>-6.4396687759454965</v>
      </c>
      <c r="Y216" s="103">
        <f>AVERAGE(Y11:Y215)</f>
        <v>-6.0659894188665096</v>
      </c>
      <c r="Z216" s="101"/>
      <c r="AA216" s="10"/>
      <c r="AB216" s="10"/>
      <c r="AC216" s="10"/>
      <c r="AD216" s="10"/>
      <c r="AE216" s="17"/>
      <c r="AF216" s="10"/>
      <c r="AG216" s="10"/>
      <c r="AI216" s="40" t="s">
        <v>49</v>
      </c>
      <c r="AJ216" s="41">
        <f>SUM(AJ11:AJ215)</f>
        <v>57.38055969509044</v>
      </c>
      <c r="AK216" s="42"/>
      <c r="AL216" s="41">
        <f>SUM(AL11:AL215)</f>
        <v>55.953242639543575</v>
      </c>
      <c r="AM216" s="41">
        <f>SUM(AM11:AM215)</f>
        <v>56.660098703642227</v>
      </c>
      <c r="AN216" s="42" t="s">
        <v>49</v>
      </c>
      <c r="AO216" s="41">
        <f>SUM(AO11:AO215)</f>
        <v>2834.6844735478289</v>
      </c>
      <c r="AP216" s="42"/>
      <c r="AQ216" s="41">
        <f>SUM(AQ11:AQ215)</f>
        <v>2620.1677933279007</v>
      </c>
      <c r="AR216" s="41">
        <f>SUM(AR11:AR215)</f>
        <v>2725.1599247886456</v>
      </c>
      <c r="AS216" s="42"/>
      <c r="AT216" s="41">
        <f>SUM(AT11:AT215)</f>
        <v>2.5776790689882039</v>
      </c>
      <c r="AU216" s="42"/>
      <c r="AV216" s="41">
        <f t="shared" ref="AV216:BB216" si="152">SUM(AV11:AV215)</f>
        <v>17.768242809554959</v>
      </c>
      <c r="AW216" s="41">
        <f t="shared" si="152"/>
        <v>1.3604927349543407E-2</v>
      </c>
      <c r="AX216" s="41">
        <f t="shared" si="152"/>
        <v>57.38055969509044</v>
      </c>
      <c r="AY216" s="41">
        <f t="shared" si="152"/>
        <v>33.157850989367986</v>
      </c>
      <c r="AZ216" s="41">
        <f t="shared" si="152"/>
        <v>2834.6844735478289</v>
      </c>
      <c r="BA216" s="41">
        <f t="shared" si="152"/>
        <v>4.8707842830641524E-3</v>
      </c>
      <c r="BB216" s="43">
        <f t="shared" si="152"/>
        <v>-0.37367935707899175</v>
      </c>
    </row>
    <row r="217" spans="12:55" x14ac:dyDescent="0.25">
      <c r="AA217" s="10"/>
      <c r="AB217" s="10"/>
      <c r="AC217" s="10"/>
      <c r="AD217" s="10"/>
      <c r="AE217" s="17"/>
      <c r="AF217" s="10"/>
      <c r="AG217" s="10"/>
    </row>
    <row r="218" spans="12:55" x14ac:dyDescent="0.25">
      <c r="AA218" s="10"/>
      <c r="AB218" s="10"/>
      <c r="AC218" s="10"/>
      <c r="AD218" s="10"/>
      <c r="AE218" s="17"/>
      <c r="AF218" s="10"/>
      <c r="AG218" s="10"/>
    </row>
    <row r="219" spans="12:55" x14ac:dyDescent="0.25">
      <c r="AA219" s="10"/>
      <c r="AB219" s="10"/>
      <c r="AC219" s="10"/>
      <c r="AD219" s="10"/>
      <c r="AE219" s="17"/>
      <c r="AF219" s="10"/>
      <c r="AG219" s="10"/>
    </row>
    <row r="220" spans="12:55" x14ac:dyDescent="0.25">
      <c r="AA220" s="10"/>
      <c r="AB220" s="10"/>
      <c r="AC220" s="10"/>
      <c r="AD220" s="10"/>
      <c r="AE220" s="17"/>
      <c r="AF220" s="10"/>
      <c r="AG220" s="10"/>
    </row>
    <row r="221" spans="12:55" x14ac:dyDescent="0.25">
      <c r="AA221" s="10"/>
      <c r="AB221" s="10"/>
      <c r="AC221" s="10"/>
      <c r="AD221" s="10"/>
      <c r="AE221" s="17"/>
      <c r="AF221" s="10"/>
      <c r="AG221" s="10"/>
    </row>
    <row r="222" spans="12:55" x14ac:dyDescent="0.25">
      <c r="AA222" s="10"/>
      <c r="AB222" s="10"/>
      <c r="AC222" s="10"/>
      <c r="AD222" s="10"/>
      <c r="AE222" s="17"/>
      <c r="AF222" s="10"/>
      <c r="AG222" s="10"/>
    </row>
    <row r="223" spans="12:55" x14ac:dyDescent="0.25">
      <c r="AA223" s="10"/>
      <c r="AB223" s="10"/>
      <c r="AC223" s="10"/>
      <c r="AD223" s="10"/>
      <c r="AE223" s="17"/>
      <c r="AF223" s="10"/>
      <c r="AG223" s="10"/>
    </row>
    <row r="224" spans="12:55" x14ac:dyDescent="0.25">
      <c r="AA224" s="10"/>
      <c r="AB224" s="10"/>
      <c r="AC224" s="10"/>
      <c r="AD224" s="10"/>
      <c r="AE224" s="17"/>
      <c r="AF224" s="10"/>
      <c r="AG224" s="10"/>
    </row>
    <row r="225" spans="27:33" x14ac:dyDescent="0.25">
      <c r="AA225" s="10"/>
      <c r="AB225" s="10"/>
      <c r="AC225" s="10"/>
      <c r="AD225" s="10"/>
      <c r="AE225" s="17"/>
      <c r="AF225" s="10"/>
      <c r="AG225" s="10"/>
    </row>
    <row r="226" spans="27:33" x14ac:dyDescent="0.25">
      <c r="AA226" s="10"/>
      <c r="AB226" s="10"/>
      <c r="AC226" s="10"/>
      <c r="AD226" s="10"/>
      <c r="AE226" s="17"/>
      <c r="AF226" s="10"/>
      <c r="AG226" s="10"/>
    </row>
    <row r="227" spans="27:33" x14ac:dyDescent="0.25">
      <c r="AA227" s="10"/>
      <c r="AB227" s="10"/>
      <c r="AC227" s="10"/>
      <c r="AD227" s="10"/>
      <c r="AE227" s="17"/>
      <c r="AF227" s="10"/>
      <c r="AG227" s="10"/>
    </row>
    <row r="228" spans="27:33" x14ac:dyDescent="0.25">
      <c r="AA228" s="10"/>
      <c r="AB228" s="10"/>
      <c r="AC228" s="10"/>
      <c r="AD228" s="10"/>
      <c r="AE228" s="17"/>
      <c r="AF228" s="10"/>
      <c r="AG228" s="10"/>
    </row>
    <row r="229" spans="27:33" x14ac:dyDescent="0.25">
      <c r="AA229" s="10"/>
      <c r="AB229" s="10"/>
      <c r="AC229" s="10"/>
      <c r="AD229" s="10"/>
      <c r="AE229" s="17"/>
      <c r="AF229" s="10"/>
      <c r="AG229" s="10"/>
    </row>
    <row r="230" spans="27:33" x14ac:dyDescent="0.25">
      <c r="AA230" s="10"/>
      <c r="AB230" s="10"/>
      <c r="AC230" s="10"/>
      <c r="AD230" s="10"/>
      <c r="AE230" s="17"/>
      <c r="AF230" s="10"/>
      <c r="AG230" s="10"/>
    </row>
    <row r="231" spans="27:33" x14ac:dyDescent="0.25">
      <c r="AA231" s="10"/>
      <c r="AB231" s="10"/>
      <c r="AC231" s="10"/>
      <c r="AD231" s="10"/>
      <c r="AE231" s="17"/>
      <c r="AF231" s="10"/>
      <c r="AG231" s="10"/>
    </row>
    <row r="232" spans="27:33" x14ac:dyDescent="0.25">
      <c r="AA232" s="10"/>
      <c r="AB232" s="10"/>
      <c r="AC232" s="10"/>
      <c r="AD232" s="10"/>
      <c r="AE232" s="17"/>
      <c r="AF232" s="10"/>
      <c r="AG232" s="10"/>
    </row>
    <row r="233" spans="27:33" x14ac:dyDescent="0.25">
      <c r="AA233" s="10"/>
      <c r="AB233" s="10"/>
      <c r="AC233" s="10"/>
      <c r="AD233" s="10"/>
      <c r="AE233" s="17"/>
      <c r="AF233" s="10"/>
      <c r="AG233" s="10"/>
    </row>
    <row r="234" spans="27:33" x14ac:dyDescent="0.25">
      <c r="AA234" s="10"/>
      <c r="AB234" s="10"/>
      <c r="AC234" s="10"/>
      <c r="AD234" s="10"/>
      <c r="AE234" s="17"/>
      <c r="AF234" s="10"/>
      <c r="AG234" s="10"/>
    </row>
    <row r="235" spans="27:33" x14ac:dyDescent="0.25">
      <c r="AA235" s="10"/>
      <c r="AB235" s="10"/>
      <c r="AC235" s="10"/>
      <c r="AD235" s="10"/>
      <c r="AE235" s="17"/>
      <c r="AF235" s="10"/>
      <c r="AG235" s="10"/>
    </row>
    <row r="236" spans="27:33" x14ac:dyDescent="0.25">
      <c r="AA236" s="10"/>
      <c r="AB236" s="10"/>
      <c r="AC236" s="10"/>
      <c r="AD236" s="10"/>
      <c r="AE236" s="17"/>
      <c r="AF236" s="10"/>
      <c r="AG236" s="10"/>
    </row>
    <row r="237" spans="27:33" x14ac:dyDescent="0.25">
      <c r="AA237" s="10"/>
      <c r="AB237" s="10"/>
      <c r="AC237" s="10"/>
      <c r="AD237" s="10"/>
      <c r="AE237" s="17"/>
      <c r="AF237" s="10"/>
      <c r="AG237" s="10"/>
    </row>
    <row r="238" spans="27:33" x14ac:dyDescent="0.25">
      <c r="AA238" s="10"/>
      <c r="AB238" s="10"/>
      <c r="AC238" s="10"/>
      <c r="AD238" s="10"/>
      <c r="AE238" s="17"/>
      <c r="AF238" s="10"/>
      <c r="AG238" s="10"/>
    </row>
    <row r="239" spans="27:33" x14ac:dyDescent="0.25">
      <c r="AA239" s="10"/>
      <c r="AB239" s="10"/>
      <c r="AC239" s="10"/>
      <c r="AD239" s="10"/>
      <c r="AE239" s="17"/>
      <c r="AF239" s="10"/>
      <c r="AG239" s="10"/>
    </row>
    <row r="240" spans="27:33" x14ac:dyDescent="0.25">
      <c r="AA240" s="10"/>
      <c r="AB240" s="10"/>
      <c r="AC240" s="10"/>
      <c r="AD240" s="10"/>
      <c r="AE240" s="17"/>
      <c r="AF240" s="10"/>
      <c r="AG240" s="10"/>
    </row>
    <row r="241" spans="27:33" x14ac:dyDescent="0.25">
      <c r="AA241" s="10"/>
      <c r="AB241" s="10"/>
      <c r="AC241" s="10"/>
      <c r="AD241" s="10"/>
      <c r="AE241" s="17"/>
      <c r="AF241" s="10"/>
      <c r="AG241" s="10"/>
    </row>
    <row r="242" spans="27:33" x14ac:dyDescent="0.25">
      <c r="AD242" s="10"/>
      <c r="AF242" s="10"/>
      <c r="AG242" s="10"/>
    </row>
    <row r="243" spans="27:33" x14ac:dyDescent="0.25">
      <c r="AD243" s="10"/>
      <c r="AF243" s="10"/>
      <c r="AG243" s="10"/>
    </row>
    <row r="244" spans="27:33" x14ac:dyDescent="0.25">
      <c r="AD244" s="10"/>
      <c r="AF244" s="10"/>
      <c r="AG244" s="10"/>
    </row>
    <row r="245" spans="27:33" x14ac:dyDescent="0.25">
      <c r="AD245" s="10"/>
      <c r="AF245" s="10"/>
      <c r="AG245" s="10"/>
    </row>
  </sheetData>
  <sheetProtection selectLockedCells="1"/>
  <mergeCells count="18">
    <mergeCell ref="L3:R3"/>
    <mergeCell ref="U1:V1"/>
    <mergeCell ref="AI8:BB8"/>
    <mergeCell ref="AI9:AM9"/>
    <mergeCell ref="AN9:AR9"/>
    <mergeCell ref="AS9:AT9"/>
    <mergeCell ref="AU9:AV9"/>
    <mergeCell ref="AW9:AX9"/>
    <mergeCell ref="AY9:AZ9"/>
    <mergeCell ref="AA9:AH9"/>
    <mergeCell ref="B40:C40"/>
    <mergeCell ref="G33:H33"/>
    <mergeCell ref="B12:E12"/>
    <mergeCell ref="G12:H12"/>
    <mergeCell ref="S1:T1"/>
    <mergeCell ref="L2:R2"/>
    <mergeCell ref="L5:R6"/>
    <mergeCell ref="L4:R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19</vt:i4>
      </vt:variant>
    </vt:vector>
  </HeadingPairs>
  <TitlesOfParts>
    <vt:vector size="20" baseType="lpstr">
      <vt:lpstr>Converter (Immediate)</vt:lpstr>
      <vt:lpstr>'Converter (Immediate)'!a</vt:lpstr>
      <vt:lpstr>'Converter (Immediate)'!k</vt:lpstr>
      <vt:lpstr>'Converter (Immediate)'!k0</vt:lpstr>
      <vt:lpstr>'Converter (Immediate)'!k1_</vt:lpstr>
      <vt:lpstr>'Converter (Immediate)'!k1__</vt:lpstr>
      <vt:lpstr>'Converter (Immediate)'!n</vt:lpstr>
      <vt:lpstr>'Converter (Immediate)'!n_VGM</vt:lpstr>
      <vt:lpstr>'Converter (Immediate)'!p</vt:lpstr>
      <vt:lpstr>'Converter (Immediate)'!P_GRT</vt:lpstr>
      <vt:lpstr>'Converter (Immediate)'!thetar</vt:lpstr>
      <vt:lpstr>'Converter (Immediate)'!thetaRL</vt:lpstr>
      <vt:lpstr>'Converter (Immediate)'!thetas</vt:lpstr>
      <vt:lpstr>'Converter (Immediate)'!x2_</vt:lpstr>
      <vt:lpstr>'Converter (Immediate)'!α</vt:lpstr>
      <vt:lpstr>'Converter (Immediate)'!β</vt:lpstr>
      <vt:lpstr>'Converter (Immediate)'!β_GRT</vt:lpstr>
      <vt:lpstr>'Converter (Immediate)'!λ</vt:lpstr>
      <vt:lpstr>'Converter (Immediate)'!λ_GRT</vt:lpstr>
      <vt:lpstr>'Converter (Immediate)'!ξ_GRT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CENA</cp:lastModifiedBy>
  <dcterms:created xsi:type="dcterms:W3CDTF">2018-04-06T20:29:13Z</dcterms:created>
  <dcterms:modified xsi:type="dcterms:W3CDTF">2021-10-28T12:48:05Z</dcterms:modified>
</cp:coreProperties>
</file>