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6" activeTab="1"/>
  </bookViews>
  <sheets>
    <sheet name="Dados" sheetId="1" r:id="rId1"/>
    <sheet name="Resultados" sheetId="2" r:id="rId2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40" i="2" l="1"/>
  <c r="I40" i="2"/>
  <c r="J40" i="2"/>
  <c r="K40" i="2"/>
  <c r="L40" i="2"/>
  <c r="M40" i="2"/>
  <c r="N40" i="2"/>
  <c r="O40" i="2"/>
  <c r="P40" i="2"/>
  <c r="H41" i="2"/>
  <c r="I41" i="2"/>
  <c r="J41" i="2"/>
  <c r="K41" i="2"/>
  <c r="L41" i="2"/>
  <c r="M41" i="2"/>
  <c r="N41" i="2"/>
  <c r="O41" i="2"/>
  <c r="P41" i="2"/>
  <c r="G41" i="2"/>
  <c r="G40" i="2"/>
  <c r="O5" i="2" l="1"/>
  <c r="H16" i="2"/>
  <c r="I16" i="2"/>
  <c r="J16" i="2"/>
  <c r="K16" i="2"/>
  <c r="L16" i="2"/>
  <c r="M16" i="2"/>
  <c r="N16" i="2"/>
  <c r="O16" i="2"/>
  <c r="P16" i="2"/>
  <c r="H17" i="2"/>
  <c r="I17" i="2"/>
  <c r="J17" i="2"/>
  <c r="K17" i="2"/>
  <c r="L17" i="2"/>
  <c r="M17" i="2"/>
  <c r="N17" i="2"/>
  <c r="O17" i="2"/>
  <c r="P17" i="2"/>
  <c r="G17" i="2"/>
  <c r="G16" i="2"/>
  <c r="G14" i="2"/>
  <c r="H14" i="2"/>
  <c r="I14" i="2"/>
  <c r="J14" i="2"/>
  <c r="K14" i="2"/>
  <c r="L14" i="2"/>
  <c r="M14" i="2"/>
  <c r="N14" i="2"/>
  <c r="O14" i="2"/>
  <c r="P14" i="2"/>
  <c r="G15" i="2"/>
  <c r="H15" i="2"/>
  <c r="I15" i="2"/>
  <c r="J15" i="2"/>
  <c r="K15" i="2"/>
  <c r="L15" i="2"/>
  <c r="M15" i="2"/>
  <c r="N15" i="2"/>
  <c r="O15" i="2"/>
  <c r="P15" i="2"/>
  <c r="P13" i="2"/>
  <c r="O13" i="2"/>
  <c r="N13" i="2"/>
  <c r="M13" i="2"/>
  <c r="L13" i="2"/>
  <c r="K13" i="2"/>
  <c r="J13" i="2"/>
  <c r="I13" i="2"/>
  <c r="H13" i="2"/>
  <c r="G13" i="2"/>
  <c r="G5" i="2"/>
  <c r="G8" i="2" s="1"/>
  <c r="H5" i="2"/>
  <c r="H8" i="2" s="1"/>
  <c r="I5" i="2"/>
  <c r="I8" i="2" s="1"/>
  <c r="J5" i="2"/>
  <c r="K5" i="2"/>
  <c r="L5" i="2"/>
  <c r="L8" i="2" s="1"/>
  <c r="M5" i="2"/>
  <c r="M8" i="2" s="1"/>
  <c r="N5" i="2"/>
  <c r="N8" i="2" s="1"/>
  <c r="O8" i="2"/>
  <c r="P5" i="2"/>
  <c r="P8" i="2" s="1"/>
  <c r="G6" i="2"/>
  <c r="H6" i="2"/>
  <c r="I6" i="2"/>
  <c r="J6" i="2"/>
  <c r="K6" i="2"/>
  <c r="L6" i="2"/>
  <c r="M6" i="2"/>
  <c r="N6" i="2"/>
  <c r="O6" i="2"/>
  <c r="P6" i="2"/>
  <c r="G7" i="2"/>
  <c r="H7" i="2"/>
  <c r="I7" i="2"/>
  <c r="J7" i="2"/>
  <c r="J9" i="2" s="1"/>
  <c r="K7" i="2"/>
  <c r="K9" i="2" s="1"/>
  <c r="L7" i="2"/>
  <c r="L9" i="2" s="1"/>
  <c r="M7" i="2"/>
  <c r="M9" i="2" s="1"/>
  <c r="N7" i="2"/>
  <c r="O7" i="2"/>
  <c r="P7" i="2"/>
  <c r="J8" i="2"/>
  <c r="K8" i="2"/>
  <c r="G9" i="2"/>
  <c r="H9" i="2"/>
  <c r="I9" i="2"/>
  <c r="N9" i="2"/>
  <c r="O9" i="2"/>
  <c r="P9" i="2"/>
  <c r="D149" i="1"/>
  <c r="C149" i="1"/>
  <c r="D134" i="1"/>
  <c r="C134" i="1"/>
  <c r="D119" i="1"/>
  <c r="C119" i="1"/>
  <c r="D104" i="1"/>
  <c r="C104" i="1"/>
  <c r="D89" i="1"/>
  <c r="C89" i="1"/>
  <c r="D59" i="1"/>
  <c r="C59" i="1"/>
  <c r="D44" i="1"/>
  <c r="C44" i="1"/>
  <c r="D29" i="1"/>
  <c r="C29" i="1"/>
  <c r="D14" i="1"/>
  <c r="C14" i="1"/>
  <c r="D74" i="1"/>
  <c r="C74" i="1"/>
  <c r="D148" i="1" l="1"/>
  <c r="C148" i="1"/>
  <c r="D133" i="1"/>
  <c r="C133" i="1"/>
  <c r="D118" i="1"/>
  <c r="C118" i="1"/>
  <c r="D103" i="1"/>
  <c r="C103" i="1"/>
  <c r="D88" i="1"/>
  <c r="C88" i="1"/>
  <c r="D73" i="1"/>
  <c r="C73" i="1"/>
  <c r="D58" i="1"/>
  <c r="C58" i="1"/>
  <c r="D43" i="1"/>
  <c r="C43" i="1"/>
  <c r="D28" i="1"/>
  <c r="C28" i="1"/>
  <c r="D13" i="1"/>
  <c r="C13" i="1"/>
  <c r="D147" i="1"/>
  <c r="C147" i="1"/>
  <c r="D132" i="1"/>
  <c r="C132" i="1"/>
  <c r="D117" i="1"/>
  <c r="C117" i="1"/>
  <c r="D102" i="1"/>
  <c r="C102" i="1"/>
  <c r="D87" i="1"/>
  <c r="C87" i="1"/>
  <c r="D72" i="1"/>
  <c r="C72" i="1"/>
  <c r="D57" i="1"/>
  <c r="C57" i="1"/>
  <c r="D42" i="1"/>
  <c r="C42" i="1"/>
  <c r="D27" i="1"/>
  <c r="C27" i="1"/>
  <c r="D12" i="1"/>
  <c r="C12" i="1"/>
</calcChain>
</file>

<file path=xl/sharedStrings.xml><?xml version="1.0" encoding="utf-8"?>
<sst xmlns="http://schemas.openxmlformats.org/spreadsheetml/2006/main" count="84" uniqueCount="14">
  <si>
    <t>Grupo</t>
  </si>
  <si>
    <t>Quantidade</t>
  </si>
  <si>
    <t>Tempo DC (ms)</t>
  </si>
  <si>
    <t>Tempo FB (ms)</t>
  </si>
  <si>
    <t>Média</t>
  </si>
  <si>
    <t>Desvio padrao</t>
  </si>
  <si>
    <t>Intervalo de confiança 95%</t>
  </si>
  <si>
    <t>Desvio Padrão</t>
  </si>
  <si>
    <t>Intervalo de Confiança</t>
  </si>
  <si>
    <t>Positivo</t>
  </si>
  <si>
    <t>Negativo</t>
  </si>
  <si>
    <t>Força Bruta</t>
  </si>
  <si>
    <t>Divisão e Conquista</t>
  </si>
  <si>
    <t>Tempo Médio de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</si>
</sst>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Tempo</a:t>
            </a:r>
            <a:r>
              <a:rPr lang="pt-BR" baseline="0"/>
              <a:t> de Execução com </a:t>
            </a:r>
          </a:p>
          <a:p>
            <a:pPr>
              <a:defRPr/>
            </a:pPr>
            <a:r>
              <a:rPr lang="pt-BR" baseline="0"/>
              <a:t>Força Bruta (95% IC)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Resultados!$F$5</c:f>
              <c:strCache>
                <c:ptCount val="1"/>
                <c:pt idx="0">
                  <c:v>Tempo Médio de Execução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</c:spPr>
          <c:invertIfNegative val="0"/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33903318553783435"/>
                  <c:y val="-0.2930278881302979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</a:t>
                    </a:r>
                    <a:r>
                      <a:rPr lang="pt-BR" sz="1000" b="0" i="0" u="none" strike="noStrike" baseline="0">
                        <a:effectLst/>
                      </a:rPr>
                      <a:t>2E-05x</a:t>
                    </a:r>
                    <a:r>
                      <a:rPr lang="pt-BR" sz="1000" b="0" i="0" u="none" strike="noStrike" baseline="30000">
                        <a:effectLst/>
                      </a:rPr>
                      <a:t>2</a:t>
                    </a:r>
                    <a:r>
                      <a:rPr lang="pt-BR" sz="1000" b="0" i="0" u="none" strike="noStrike" baseline="0">
                        <a:effectLst/>
                      </a:rPr>
                      <a:t> - 0.0369x + 127.84</a:t>
                    </a:r>
                    <a:r>
                      <a:rPr lang="en-US" baseline="0"/>
                      <a:t>
R² = </a:t>
                    </a:r>
                    <a:r>
                      <a:rPr lang="pt-BR" sz="1000" b="0" i="0" u="none" strike="noStrike" baseline="0">
                        <a:effectLst/>
                      </a:rPr>
                      <a:t>0.9941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errBars>
            <c:errBarType val="both"/>
            <c:errValType val="cust"/>
            <c:noEndCap val="0"/>
            <c:plus>
              <c:numRef>
                <c:f>Resultados!$G$7:$P$7</c:f>
                <c:numCache>
                  <c:formatCode>General</c:formatCode>
                  <c:ptCount val="10"/>
                  <c:pt idx="0">
                    <c:v>1.4307138119413296</c:v>
                  </c:pt>
                  <c:pt idx="1">
                    <c:v>4.72412466784494</c:v>
                  </c:pt>
                  <c:pt idx="2">
                    <c:v>95.039950486567818</c:v>
                  </c:pt>
                  <c:pt idx="3">
                    <c:v>17.363683378543879</c:v>
                  </c:pt>
                  <c:pt idx="4">
                    <c:v>75.278300303171321</c:v>
                  </c:pt>
                  <c:pt idx="5">
                    <c:v>76.485634182700863</c:v>
                  </c:pt>
                  <c:pt idx="6">
                    <c:v>50.006864630955619</c:v>
                  </c:pt>
                  <c:pt idx="7">
                    <c:v>283.69395015407969</c:v>
                  </c:pt>
                  <c:pt idx="8">
                    <c:v>6735.938640196201</c:v>
                  </c:pt>
                  <c:pt idx="9">
                    <c:v>841.78939460893048</c:v>
                  </c:pt>
                </c:numCache>
              </c:numRef>
            </c:plus>
            <c:minus>
              <c:numRef>
                <c:f>Resultados!$G$7:$P$7</c:f>
                <c:numCache>
                  <c:formatCode>General</c:formatCode>
                  <c:ptCount val="10"/>
                  <c:pt idx="0">
                    <c:v>1.4307138119413296</c:v>
                  </c:pt>
                  <c:pt idx="1">
                    <c:v>4.72412466784494</c:v>
                  </c:pt>
                  <c:pt idx="2">
                    <c:v>95.039950486567818</c:v>
                  </c:pt>
                  <c:pt idx="3">
                    <c:v>17.363683378543879</c:v>
                  </c:pt>
                  <c:pt idx="4">
                    <c:v>75.278300303171321</c:v>
                  </c:pt>
                  <c:pt idx="5">
                    <c:v>76.485634182700863</c:v>
                  </c:pt>
                  <c:pt idx="6">
                    <c:v>50.006864630955619</c:v>
                  </c:pt>
                  <c:pt idx="7">
                    <c:v>283.69395015407969</c:v>
                  </c:pt>
                  <c:pt idx="8">
                    <c:v>6735.938640196201</c:v>
                  </c:pt>
                  <c:pt idx="9">
                    <c:v>841.78939460893048</c:v>
                  </c:pt>
                </c:numCache>
              </c:numRef>
            </c:minus>
          </c:errBars>
          <c:cat>
            <c:numRef>
              <c:f>Resultados!$G$4:$P$4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</c:numCache>
            </c:numRef>
          </c:cat>
          <c:val>
            <c:numRef>
              <c:f>Resultados!$G$5:$P$5</c:f>
              <c:numCache>
                <c:formatCode>General</c:formatCode>
                <c:ptCount val="10"/>
                <c:pt idx="0">
                  <c:v>16</c:v>
                </c:pt>
                <c:pt idx="1">
                  <c:v>333.5</c:v>
                </c:pt>
                <c:pt idx="2">
                  <c:v>1533.3</c:v>
                </c:pt>
                <c:pt idx="3">
                  <c:v>3015.5</c:v>
                </c:pt>
                <c:pt idx="4">
                  <c:v>5548.8</c:v>
                </c:pt>
                <c:pt idx="5">
                  <c:v>8500.7000000000007</c:v>
                </c:pt>
                <c:pt idx="6">
                  <c:v>12295.7</c:v>
                </c:pt>
                <c:pt idx="7">
                  <c:v>16897.599999999999</c:v>
                </c:pt>
                <c:pt idx="8">
                  <c:v>25023.200000000001</c:v>
                </c:pt>
                <c:pt idx="9">
                  <c:v>28352.400000000001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518144"/>
        <c:axId val="184520064"/>
      </c:barChart>
      <c:catAx>
        <c:axId val="18451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Tamanho da Instância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4520064"/>
        <c:crosses val="autoZero"/>
        <c:auto val="1"/>
        <c:lblAlgn val="ctr"/>
        <c:lblOffset val="100"/>
        <c:noMultiLvlLbl val="0"/>
      </c:catAx>
      <c:valAx>
        <c:axId val="184520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Tempo de Execução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4518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Tempo</a:t>
            </a:r>
            <a:r>
              <a:rPr lang="pt-BR" baseline="0"/>
              <a:t> de Execução com</a:t>
            </a:r>
          </a:p>
          <a:p>
            <a:pPr>
              <a:defRPr/>
            </a:pPr>
            <a:r>
              <a:rPr lang="pt-BR" baseline="0"/>
              <a:t>Divisão e Conquista</a:t>
            </a:r>
            <a:endParaRPr lang="pt-B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Resultados!$F$13</c:f>
              <c:strCache>
                <c:ptCount val="1"/>
                <c:pt idx="0">
                  <c:v>Tempo Médio de Execução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</c:spPr>
          <c:invertIfNegative val="0"/>
          <c:trendline>
            <c:trendlineType val="linear"/>
            <c:dispRSqr val="1"/>
            <c:dispEq val="1"/>
            <c:trendlineLbl>
              <c:layout>
                <c:manualLayout>
                  <c:x val="0.37114078553139135"/>
                  <c:y val="-0.30343744796250921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</a:t>
                    </a:r>
                    <a:r>
                      <a:rPr lang="en-US" sz="1000" b="0" i="0" u="none" strike="noStrike" baseline="0">
                        <a:effectLst/>
                      </a:rPr>
                      <a:t>0.0013x - 0.5518</a:t>
                    </a:r>
                    <a:r>
                      <a:rPr lang="en-US" baseline="0"/>
                      <a:t>
R² = 0.9982</a:t>
                    </a:r>
                  </a:p>
                </c:rich>
              </c:tx>
              <c:numFmt formatCode="General" sourceLinked="0"/>
            </c:trendlineLbl>
          </c:trendline>
          <c:errBars>
            <c:errBarType val="both"/>
            <c:errValType val="cust"/>
            <c:noEndCap val="0"/>
            <c:plus>
              <c:numRef>
                <c:f>Resultados!$G$15:$P$15</c:f>
                <c:numCache>
                  <c:formatCode>General</c:formatCode>
                  <c:ptCount val="10"/>
                  <c:pt idx="0">
                    <c:v>1.0366506432409315</c:v>
                  </c:pt>
                  <c:pt idx="1">
                    <c:v>1.3255031346719126</c:v>
                  </c:pt>
                  <c:pt idx="2">
                    <c:v>0.50583371918048459</c:v>
                  </c:pt>
                  <c:pt idx="3">
                    <c:v>0.30162095503976072</c:v>
                  </c:pt>
                  <c:pt idx="4">
                    <c:v>1.0003635367755417</c:v>
                  </c:pt>
                  <c:pt idx="5">
                    <c:v>0.90799931426423419</c:v>
                  </c:pt>
                  <c:pt idx="6">
                    <c:v>0.50583371918048459</c:v>
                  </c:pt>
                  <c:pt idx="7">
                    <c:v>0.45243143255964097</c:v>
                  </c:pt>
                  <c:pt idx="8">
                    <c:v>0.626362955672354</c:v>
                  </c:pt>
                  <c:pt idx="9">
                    <c:v>1.9386626760334582</c:v>
                  </c:pt>
                </c:numCache>
              </c:numRef>
            </c:plus>
            <c:minus>
              <c:numRef>
                <c:f>Resultados!$G$15:$P$15</c:f>
                <c:numCache>
                  <c:formatCode>General</c:formatCode>
                  <c:ptCount val="10"/>
                  <c:pt idx="0">
                    <c:v>1.0366506432409315</c:v>
                  </c:pt>
                  <c:pt idx="1">
                    <c:v>1.3255031346719126</c:v>
                  </c:pt>
                  <c:pt idx="2">
                    <c:v>0.50583371918048459</c:v>
                  </c:pt>
                  <c:pt idx="3">
                    <c:v>0.30162095503976072</c:v>
                  </c:pt>
                  <c:pt idx="4">
                    <c:v>1.0003635367755417</c:v>
                  </c:pt>
                  <c:pt idx="5">
                    <c:v>0.90799931426423419</c:v>
                  </c:pt>
                  <c:pt idx="6">
                    <c:v>0.50583371918048459</c:v>
                  </c:pt>
                  <c:pt idx="7">
                    <c:v>0.45243143255964097</c:v>
                  </c:pt>
                  <c:pt idx="8">
                    <c:v>0.626362955672354</c:v>
                  </c:pt>
                  <c:pt idx="9">
                    <c:v>1.9386626760334582</c:v>
                  </c:pt>
                </c:numCache>
              </c:numRef>
            </c:minus>
          </c:errBars>
          <c:cat>
            <c:numRef>
              <c:f>Resultados!$G$12:$P$12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</c:numCache>
            </c:numRef>
          </c:cat>
          <c:val>
            <c:numRef>
              <c:f>Resultados!$G$13:$P$13</c:f>
              <c:numCache>
                <c:formatCode>General</c:formatCode>
                <c:ptCount val="10"/>
                <c:pt idx="0">
                  <c:v>2.1</c:v>
                </c:pt>
                <c:pt idx="1">
                  <c:v>5.9</c:v>
                </c:pt>
                <c:pt idx="2">
                  <c:v>11.5</c:v>
                </c:pt>
                <c:pt idx="3">
                  <c:v>18.2</c:v>
                </c:pt>
                <c:pt idx="4">
                  <c:v>25.2</c:v>
                </c:pt>
                <c:pt idx="5">
                  <c:v>30.5</c:v>
                </c:pt>
                <c:pt idx="6">
                  <c:v>38.5</c:v>
                </c:pt>
                <c:pt idx="7">
                  <c:v>45.8</c:v>
                </c:pt>
                <c:pt idx="8">
                  <c:v>50.9</c:v>
                </c:pt>
                <c:pt idx="9">
                  <c:v>57.7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142592"/>
        <c:axId val="174144512"/>
      </c:barChart>
      <c:catAx>
        <c:axId val="174142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Tamanho da Instância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4144512"/>
        <c:crosses val="autoZero"/>
        <c:auto val="1"/>
        <c:lblAlgn val="ctr"/>
        <c:lblOffset val="100"/>
        <c:noMultiLvlLbl val="0"/>
      </c:catAx>
      <c:valAx>
        <c:axId val="174144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Tempo de Execução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4142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Comparação</a:t>
            </a:r>
            <a:r>
              <a:rPr lang="pt-BR" baseline="0"/>
              <a:t> entre as linhas de tendências de Força Bruta e Divisão e Conquista</a:t>
            </a:r>
            <a:endParaRPr lang="pt-B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Resultados!$F$40</c:f>
              <c:strCache>
                <c:ptCount val="1"/>
                <c:pt idx="0">
                  <c:v>Força Bruta</c:v>
                </c:pt>
              </c:strCache>
            </c:strRef>
          </c:tx>
          <c:spPr>
            <a:ln w="57150">
              <a:prstDash val="sysDash"/>
            </a:ln>
          </c:spPr>
          <c:marker>
            <c:symbol val="none"/>
          </c:marker>
          <c:cat>
            <c:numRef>
              <c:f>Resultados!$G$39:$P$39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</c:numCache>
            </c:numRef>
          </c:cat>
          <c:val>
            <c:numRef>
              <c:f>Resultados!$G$40:$P$40</c:f>
              <c:numCache>
                <c:formatCode>General</c:formatCode>
                <c:ptCount val="10"/>
                <c:pt idx="0">
                  <c:v>110.94</c:v>
                </c:pt>
                <c:pt idx="1">
                  <c:v>443.34000000000003</c:v>
                </c:pt>
                <c:pt idx="2">
                  <c:v>1758.8400000000001</c:v>
                </c:pt>
                <c:pt idx="3">
                  <c:v>4074.34</c:v>
                </c:pt>
                <c:pt idx="4">
                  <c:v>7389.8400000000011</c:v>
                </c:pt>
                <c:pt idx="5">
                  <c:v>11705.340000000002</c:v>
                </c:pt>
                <c:pt idx="6">
                  <c:v>17020.84</c:v>
                </c:pt>
                <c:pt idx="7">
                  <c:v>23336.340000000004</c:v>
                </c:pt>
                <c:pt idx="8">
                  <c:v>30651.840000000004</c:v>
                </c:pt>
                <c:pt idx="9">
                  <c:v>38967.339999999997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Resultados!$F$41</c:f>
              <c:strCache>
                <c:ptCount val="1"/>
                <c:pt idx="0">
                  <c:v>Divisão e Conquista</c:v>
                </c:pt>
              </c:strCache>
            </c:strRef>
          </c:tx>
          <c:spPr>
            <a:ln w="57150">
              <a:prstDash val="sysDot"/>
            </a:ln>
          </c:spPr>
          <c:marker>
            <c:symbol val="none"/>
          </c:marker>
          <c:cat>
            <c:numRef>
              <c:f>Resultados!$G$39:$P$39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</c:numCache>
            </c:numRef>
          </c:cat>
          <c:val>
            <c:numRef>
              <c:f>Resultados!$G$41:$P$41</c:f>
              <c:numCache>
                <c:formatCode>General</c:formatCode>
                <c:ptCount val="10"/>
                <c:pt idx="0">
                  <c:v>0.74820000000000009</c:v>
                </c:pt>
                <c:pt idx="1">
                  <c:v>5.9481999999999999</c:v>
                </c:pt>
                <c:pt idx="2">
                  <c:v>12.4482</c:v>
                </c:pt>
                <c:pt idx="3">
                  <c:v>18.9482</c:v>
                </c:pt>
                <c:pt idx="4">
                  <c:v>25.4482</c:v>
                </c:pt>
                <c:pt idx="5">
                  <c:v>31.9482</c:v>
                </c:pt>
                <c:pt idx="6">
                  <c:v>38.4482</c:v>
                </c:pt>
                <c:pt idx="7">
                  <c:v>44.9482</c:v>
                </c:pt>
                <c:pt idx="8">
                  <c:v>51.4482</c:v>
                </c:pt>
                <c:pt idx="9">
                  <c:v>57.9482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190976"/>
        <c:axId val="174192896"/>
      </c:lineChart>
      <c:catAx>
        <c:axId val="174190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Tamanho da Instância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4192896"/>
        <c:crosses val="autoZero"/>
        <c:auto val="1"/>
        <c:lblAlgn val="ctr"/>
        <c:lblOffset val="100"/>
        <c:noMultiLvlLbl val="0"/>
      </c:catAx>
      <c:valAx>
        <c:axId val="174192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Tempo</a:t>
                </a:r>
                <a:r>
                  <a:rPr lang="pt-BR" baseline="0"/>
                  <a:t> de Execução (ms)</a:t>
                </a:r>
                <a:endParaRPr lang="pt-B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419097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Curva de Tendência do Tempo de Execução com Força Bruta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3888013998250219"/>
                  <c:y val="-0.10449256342957131"/>
                </c:manualLayout>
              </c:layout>
              <c:numFmt formatCode="General" sourceLinked="0"/>
            </c:trendlineLbl>
          </c:trendline>
          <c:xVal>
            <c:numRef>
              <c:f>Resultados!$G$4:$P$4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</c:numCache>
            </c:numRef>
          </c:xVal>
          <c:yVal>
            <c:numRef>
              <c:f>Resultados!$G$5:$P$5</c:f>
              <c:numCache>
                <c:formatCode>General</c:formatCode>
                <c:ptCount val="10"/>
                <c:pt idx="0">
                  <c:v>16</c:v>
                </c:pt>
                <c:pt idx="1">
                  <c:v>333.5</c:v>
                </c:pt>
                <c:pt idx="2">
                  <c:v>1533.3</c:v>
                </c:pt>
                <c:pt idx="3">
                  <c:v>3015.5</c:v>
                </c:pt>
                <c:pt idx="4">
                  <c:v>5548.8</c:v>
                </c:pt>
                <c:pt idx="5">
                  <c:v>8500.7000000000007</c:v>
                </c:pt>
                <c:pt idx="6">
                  <c:v>12295.7</c:v>
                </c:pt>
                <c:pt idx="7">
                  <c:v>16897.599999999999</c:v>
                </c:pt>
                <c:pt idx="8">
                  <c:v>25023.200000000001</c:v>
                </c:pt>
                <c:pt idx="9">
                  <c:v>28352.400000000001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9552"/>
        <c:axId val="43637760"/>
      </c:scatterChart>
      <c:valAx>
        <c:axId val="43639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Tamanho da Instância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637760"/>
        <c:crosses val="autoZero"/>
        <c:crossBetween val="midCat"/>
      </c:valAx>
      <c:valAx>
        <c:axId val="43637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Tempo de Execução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639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Curva de Tendência do</a:t>
            </a:r>
            <a:r>
              <a:rPr lang="pt-BR" baseline="0"/>
              <a:t> Tempo de Execução com Divisão e Conquista</a:t>
            </a:r>
            <a:endParaRPr lang="pt-BR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0180358705161856"/>
                  <c:y val="-0.13599664625255176"/>
                </c:manualLayout>
              </c:layout>
              <c:numFmt formatCode="General" sourceLinked="0"/>
            </c:trendlineLbl>
          </c:trendline>
          <c:xVal>
            <c:numRef>
              <c:f>Resultados!$G$12:$P$12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</c:numCache>
            </c:numRef>
          </c:xVal>
          <c:yVal>
            <c:numRef>
              <c:f>Resultados!$G$13:$P$13</c:f>
              <c:numCache>
                <c:formatCode>General</c:formatCode>
                <c:ptCount val="10"/>
                <c:pt idx="0">
                  <c:v>2.1</c:v>
                </c:pt>
                <c:pt idx="1">
                  <c:v>5.9</c:v>
                </c:pt>
                <c:pt idx="2">
                  <c:v>11.5</c:v>
                </c:pt>
                <c:pt idx="3">
                  <c:v>18.2</c:v>
                </c:pt>
                <c:pt idx="4">
                  <c:v>25.2</c:v>
                </c:pt>
                <c:pt idx="5">
                  <c:v>30.5</c:v>
                </c:pt>
                <c:pt idx="6">
                  <c:v>38.5</c:v>
                </c:pt>
                <c:pt idx="7">
                  <c:v>45.8</c:v>
                </c:pt>
                <c:pt idx="8">
                  <c:v>50.9</c:v>
                </c:pt>
                <c:pt idx="9">
                  <c:v>57.7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61216"/>
        <c:axId val="43985536"/>
      </c:scatterChart>
      <c:valAx>
        <c:axId val="55161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Tamanho da Instância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985536"/>
        <c:crosses val="autoZero"/>
        <c:crossBetween val="midCat"/>
      </c:valAx>
      <c:valAx>
        <c:axId val="43985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Tempo de Execução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161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18</xdr:row>
      <xdr:rowOff>161925</xdr:rowOff>
    </xdr:from>
    <xdr:to>
      <xdr:col>10</xdr:col>
      <xdr:colOff>717175</xdr:colOff>
      <xdr:row>35</xdr:row>
      <xdr:rowOff>76200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227481</xdr:colOff>
      <xdr:row>18</xdr:row>
      <xdr:rowOff>147358</xdr:rowOff>
    </xdr:from>
    <xdr:to>
      <xdr:col>22</xdr:col>
      <xdr:colOff>56029</xdr:colOff>
      <xdr:row>35</xdr:row>
      <xdr:rowOff>61633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145676</xdr:colOff>
      <xdr:row>42</xdr:row>
      <xdr:rowOff>112058</xdr:rowOff>
    </xdr:from>
    <xdr:to>
      <xdr:col>14</xdr:col>
      <xdr:colOff>44823</xdr:colOff>
      <xdr:row>74</xdr:row>
      <xdr:rowOff>33617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134470</xdr:colOff>
      <xdr:row>42</xdr:row>
      <xdr:rowOff>107578</xdr:rowOff>
    </xdr:from>
    <xdr:to>
      <xdr:col>28</xdr:col>
      <xdr:colOff>22412</xdr:colOff>
      <xdr:row>62</xdr:row>
      <xdr:rowOff>11206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145675</xdr:colOff>
      <xdr:row>62</xdr:row>
      <xdr:rowOff>141194</xdr:rowOff>
    </xdr:from>
    <xdr:to>
      <xdr:col>28</xdr:col>
      <xdr:colOff>33616</xdr:colOff>
      <xdr:row>82</xdr:row>
      <xdr:rowOff>44823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opLeftCell="A109" zoomScale="85" zoomScaleNormal="85" workbookViewId="0">
      <selection activeCell="E121" sqref="E121"/>
    </sheetView>
  </sheetViews>
  <sheetFormatPr defaultRowHeight="15" x14ac:dyDescent="0.25"/>
  <cols>
    <col min="1" max="1" width="8.5703125"/>
    <col min="2" max="3" width="15.5703125"/>
    <col min="4" max="4" width="17.28515625"/>
    <col min="5" max="5" width="3.85546875"/>
    <col min="6" max="1025" width="8.57031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>
        <v>1</v>
      </c>
    </row>
    <row r="2" spans="1:7" x14ac:dyDescent="0.25">
      <c r="A2">
        <v>1</v>
      </c>
      <c r="B2">
        <v>1000</v>
      </c>
      <c r="C2">
        <v>2</v>
      </c>
      <c r="D2">
        <v>18</v>
      </c>
    </row>
    <row r="3" spans="1:7" x14ac:dyDescent="0.25">
      <c r="A3">
        <v>2</v>
      </c>
      <c r="B3">
        <v>1000</v>
      </c>
      <c r="C3">
        <v>2</v>
      </c>
      <c r="D3">
        <v>18</v>
      </c>
    </row>
    <row r="4" spans="1:7" x14ac:dyDescent="0.25">
      <c r="A4">
        <v>3</v>
      </c>
      <c r="B4">
        <v>1000</v>
      </c>
      <c r="C4">
        <v>4</v>
      </c>
      <c r="D4">
        <v>17</v>
      </c>
    </row>
    <row r="5" spans="1:7" x14ac:dyDescent="0.25">
      <c r="A5">
        <v>4</v>
      </c>
      <c r="B5">
        <v>1000</v>
      </c>
      <c r="C5">
        <v>0</v>
      </c>
      <c r="D5">
        <v>14</v>
      </c>
    </row>
    <row r="6" spans="1:7" x14ac:dyDescent="0.25">
      <c r="A6">
        <v>5</v>
      </c>
      <c r="B6">
        <v>1000</v>
      </c>
      <c r="C6">
        <v>2</v>
      </c>
      <c r="D6">
        <v>14</v>
      </c>
    </row>
    <row r="7" spans="1:7" x14ac:dyDescent="0.25">
      <c r="A7">
        <v>6</v>
      </c>
      <c r="B7">
        <v>1000</v>
      </c>
      <c r="C7">
        <v>1</v>
      </c>
      <c r="D7">
        <v>17</v>
      </c>
      <c r="G7" s="1"/>
    </row>
    <row r="8" spans="1:7" x14ac:dyDescent="0.25">
      <c r="A8">
        <v>7</v>
      </c>
      <c r="B8">
        <v>1000</v>
      </c>
      <c r="C8">
        <v>2</v>
      </c>
      <c r="D8">
        <v>19</v>
      </c>
    </row>
    <row r="9" spans="1:7" x14ac:dyDescent="0.25">
      <c r="A9">
        <v>8</v>
      </c>
      <c r="B9">
        <v>1000</v>
      </c>
      <c r="C9">
        <v>1</v>
      </c>
      <c r="D9">
        <v>15</v>
      </c>
    </row>
    <row r="10" spans="1:7" x14ac:dyDescent="0.25">
      <c r="A10">
        <v>9</v>
      </c>
      <c r="B10">
        <v>1000</v>
      </c>
      <c r="C10">
        <v>5</v>
      </c>
      <c r="D10">
        <v>14</v>
      </c>
    </row>
    <row r="11" spans="1:7" x14ac:dyDescent="0.25">
      <c r="A11">
        <v>10</v>
      </c>
      <c r="B11">
        <v>1000</v>
      </c>
      <c r="C11">
        <v>2</v>
      </c>
      <c r="D11">
        <v>14</v>
      </c>
    </row>
    <row r="12" spans="1:7" x14ac:dyDescent="0.25">
      <c r="A12" t="s">
        <v>4</v>
      </c>
      <c r="C12">
        <f>AVERAGE(C2:C11)</f>
        <v>2.1</v>
      </c>
      <c r="D12">
        <f>AVERAGE(D2:D11)</f>
        <v>16</v>
      </c>
    </row>
    <row r="13" spans="1:7" x14ac:dyDescent="0.25">
      <c r="A13" t="s">
        <v>5</v>
      </c>
      <c r="C13">
        <f>STDEV(C2:C11)</f>
        <v>1.4491376746189437</v>
      </c>
      <c r="D13">
        <f>STDEV(D2:D11)</f>
        <v>2</v>
      </c>
    </row>
    <row r="14" spans="1:7" x14ac:dyDescent="0.25">
      <c r="A14" t="s">
        <v>6</v>
      </c>
      <c r="C14">
        <f>_xlfn.CONFIDENCE.T(0.05,C13,10)</f>
        <v>1.0366506432409315</v>
      </c>
      <c r="D14">
        <f>_xlfn.CONFIDENCE.T(0.05,D13,10)</f>
        <v>1.4307138119413296</v>
      </c>
    </row>
    <row r="16" spans="1:7" x14ac:dyDescent="0.25">
      <c r="A16" t="s">
        <v>0</v>
      </c>
      <c r="B16" t="s">
        <v>1</v>
      </c>
      <c r="C16" t="s">
        <v>2</v>
      </c>
      <c r="D16" t="s">
        <v>3</v>
      </c>
      <c r="E16">
        <v>2</v>
      </c>
    </row>
    <row r="17" spans="1:5" x14ac:dyDescent="0.25">
      <c r="A17">
        <v>1</v>
      </c>
      <c r="B17">
        <v>5000</v>
      </c>
      <c r="C17">
        <v>6</v>
      </c>
      <c r="D17">
        <v>333</v>
      </c>
    </row>
    <row r="18" spans="1:5" x14ac:dyDescent="0.25">
      <c r="A18">
        <v>2</v>
      </c>
      <c r="B18">
        <v>5000</v>
      </c>
      <c r="C18">
        <v>8</v>
      </c>
      <c r="D18">
        <v>329</v>
      </c>
    </row>
    <row r="19" spans="1:5" x14ac:dyDescent="0.25">
      <c r="A19">
        <v>3</v>
      </c>
      <c r="B19">
        <v>5000</v>
      </c>
      <c r="C19">
        <v>6</v>
      </c>
      <c r="D19">
        <v>328</v>
      </c>
    </row>
    <row r="20" spans="1:5" x14ac:dyDescent="0.25">
      <c r="A20">
        <v>4</v>
      </c>
      <c r="B20">
        <v>5000</v>
      </c>
      <c r="C20">
        <v>2</v>
      </c>
      <c r="D20">
        <v>327</v>
      </c>
    </row>
    <row r="21" spans="1:5" x14ac:dyDescent="0.25">
      <c r="A21">
        <v>5</v>
      </c>
      <c r="B21">
        <v>5000</v>
      </c>
      <c r="C21">
        <v>6</v>
      </c>
      <c r="D21">
        <v>343</v>
      </c>
    </row>
    <row r="22" spans="1:5" x14ac:dyDescent="0.25">
      <c r="A22">
        <v>6</v>
      </c>
      <c r="B22">
        <v>5000</v>
      </c>
      <c r="C22">
        <v>6</v>
      </c>
      <c r="D22">
        <v>344</v>
      </c>
    </row>
    <row r="23" spans="1:5" x14ac:dyDescent="0.25">
      <c r="A23">
        <v>7</v>
      </c>
      <c r="B23">
        <v>5000</v>
      </c>
      <c r="C23">
        <v>6</v>
      </c>
      <c r="D23">
        <v>327</v>
      </c>
    </row>
    <row r="24" spans="1:5" x14ac:dyDescent="0.25">
      <c r="A24">
        <v>8</v>
      </c>
      <c r="B24">
        <v>5000</v>
      </c>
      <c r="C24">
        <v>5</v>
      </c>
      <c r="D24">
        <v>329</v>
      </c>
    </row>
    <row r="25" spans="1:5" x14ac:dyDescent="0.25">
      <c r="A25">
        <v>9</v>
      </c>
      <c r="B25">
        <v>5000</v>
      </c>
      <c r="C25">
        <v>5</v>
      </c>
      <c r="D25">
        <v>339</v>
      </c>
    </row>
    <row r="26" spans="1:5" x14ac:dyDescent="0.25">
      <c r="A26">
        <v>10</v>
      </c>
      <c r="B26">
        <v>5000</v>
      </c>
      <c r="C26">
        <v>9</v>
      </c>
      <c r="D26">
        <v>336</v>
      </c>
    </row>
    <row r="27" spans="1:5" x14ac:dyDescent="0.25">
      <c r="A27" t="s">
        <v>4</v>
      </c>
      <c r="C27">
        <f>AVERAGE(C17:C26)</f>
        <v>5.9</v>
      </c>
      <c r="D27">
        <f>AVERAGE(D17:D26)</f>
        <v>333.5</v>
      </c>
    </row>
    <row r="28" spans="1:5" x14ac:dyDescent="0.25">
      <c r="A28" t="s">
        <v>5</v>
      </c>
      <c r="C28">
        <f>STDEV(C17:C26)</f>
        <v>1.8529256146249722</v>
      </c>
      <c r="D28">
        <f>STDEV(D17:D26)</f>
        <v>6.6038709187196503</v>
      </c>
    </row>
    <row r="29" spans="1:5" x14ac:dyDescent="0.25">
      <c r="A29" t="s">
        <v>6</v>
      </c>
      <c r="C29">
        <f>_xlfn.CONFIDENCE.T(0.05,C28,10)</f>
        <v>1.3255031346719126</v>
      </c>
      <c r="D29">
        <f>_xlfn.CONFIDENCE.T(0.05,D28,10)</f>
        <v>4.72412466784494</v>
      </c>
    </row>
    <row r="31" spans="1:5" x14ac:dyDescent="0.25">
      <c r="A31" t="s">
        <v>0</v>
      </c>
      <c r="B31" t="s">
        <v>1</v>
      </c>
      <c r="C31" t="s">
        <v>2</v>
      </c>
      <c r="D31" t="s">
        <v>3</v>
      </c>
      <c r="E31">
        <v>3</v>
      </c>
    </row>
    <row r="32" spans="1:5" x14ac:dyDescent="0.25">
      <c r="A32">
        <v>1</v>
      </c>
      <c r="B32">
        <v>10000</v>
      </c>
      <c r="C32">
        <v>11</v>
      </c>
      <c r="D32">
        <v>1486</v>
      </c>
    </row>
    <row r="33" spans="1:5" x14ac:dyDescent="0.25">
      <c r="A33">
        <v>2</v>
      </c>
      <c r="B33">
        <v>10000</v>
      </c>
      <c r="C33">
        <v>11</v>
      </c>
      <c r="D33">
        <v>1478</v>
      </c>
    </row>
    <row r="34" spans="1:5" x14ac:dyDescent="0.25">
      <c r="A34">
        <v>3</v>
      </c>
      <c r="B34">
        <v>10000</v>
      </c>
      <c r="C34">
        <v>12</v>
      </c>
      <c r="D34">
        <v>1542</v>
      </c>
    </row>
    <row r="35" spans="1:5" x14ac:dyDescent="0.25">
      <c r="A35">
        <v>4</v>
      </c>
      <c r="B35">
        <v>10000</v>
      </c>
      <c r="C35">
        <v>11</v>
      </c>
      <c r="D35">
        <v>1688</v>
      </c>
    </row>
    <row r="36" spans="1:5" x14ac:dyDescent="0.25">
      <c r="A36">
        <v>5</v>
      </c>
      <c r="B36">
        <v>10000</v>
      </c>
      <c r="C36">
        <v>12</v>
      </c>
      <c r="D36">
        <v>1357</v>
      </c>
    </row>
    <row r="37" spans="1:5" x14ac:dyDescent="0.25">
      <c r="A37">
        <v>6</v>
      </c>
      <c r="B37">
        <v>10000</v>
      </c>
      <c r="C37">
        <v>11</v>
      </c>
      <c r="D37">
        <v>1682</v>
      </c>
    </row>
    <row r="38" spans="1:5" x14ac:dyDescent="0.25">
      <c r="A38">
        <v>7</v>
      </c>
      <c r="B38">
        <v>10000</v>
      </c>
      <c r="C38">
        <v>11</v>
      </c>
      <c r="D38">
        <v>1539</v>
      </c>
    </row>
    <row r="39" spans="1:5" x14ac:dyDescent="0.25">
      <c r="A39">
        <v>8</v>
      </c>
      <c r="B39">
        <v>10000</v>
      </c>
      <c r="C39">
        <v>13</v>
      </c>
      <c r="D39">
        <v>1737</v>
      </c>
    </row>
    <row r="40" spans="1:5" x14ac:dyDescent="0.25">
      <c r="A40">
        <v>9</v>
      </c>
      <c r="B40">
        <v>10000</v>
      </c>
      <c r="C40">
        <v>11</v>
      </c>
      <c r="D40">
        <v>1360</v>
      </c>
    </row>
    <row r="41" spans="1:5" x14ac:dyDescent="0.25">
      <c r="A41">
        <v>10</v>
      </c>
      <c r="B41">
        <v>10000</v>
      </c>
      <c r="C41">
        <v>12</v>
      </c>
      <c r="D41">
        <v>1464</v>
      </c>
    </row>
    <row r="42" spans="1:5" x14ac:dyDescent="0.25">
      <c r="A42" t="s">
        <v>4</v>
      </c>
      <c r="C42">
        <f>AVERAGE(C32:C41)</f>
        <v>11.5</v>
      </c>
      <c r="D42">
        <f>AVERAGE(D32:D41)</f>
        <v>1533.3</v>
      </c>
    </row>
    <row r="43" spans="1:5" x14ac:dyDescent="0.25">
      <c r="A43" t="s">
        <v>5</v>
      </c>
      <c r="C43">
        <f t="shared" ref="C43:D43" si="0">STDEV(C32:C41)</f>
        <v>0.70710678118654757</v>
      </c>
      <c r="D43">
        <f t="shared" si="0"/>
        <v>132.85668970736853</v>
      </c>
    </row>
    <row r="44" spans="1:5" x14ac:dyDescent="0.25">
      <c r="A44" t="s">
        <v>6</v>
      </c>
      <c r="C44">
        <f>_xlfn.CONFIDENCE.T(0.05,C43,10)</f>
        <v>0.50583371918048459</v>
      </c>
      <c r="D44">
        <f>_xlfn.CONFIDENCE.T(0.05,D43,10)</f>
        <v>95.039950486567818</v>
      </c>
    </row>
    <row r="46" spans="1:5" x14ac:dyDescent="0.25">
      <c r="A46" t="s">
        <v>0</v>
      </c>
      <c r="B46" t="s">
        <v>1</v>
      </c>
      <c r="C46" t="s">
        <v>2</v>
      </c>
      <c r="D46" t="s">
        <v>3</v>
      </c>
      <c r="E46">
        <v>4</v>
      </c>
    </row>
    <row r="47" spans="1:5" x14ac:dyDescent="0.25">
      <c r="A47">
        <v>1</v>
      </c>
      <c r="B47">
        <v>15000</v>
      </c>
      <c r="C47">
        <v>18</v>
      </c>
      <c r="D47">
        <v>2999</v>
      </c>
    </row>
    <row r="48" spans="1:5" x14ac:dyDescent="0.25">
      <c r="A48">
        <v>2</v>
      </c>
      <c r="B48">
        <v>15000</v>
      </c>
      <c r="C48">
        <v>18</v>
      </c>
      <c r="D48">
        <v>3019</v>
      </c>
    </row>
    <row r="49" spans="1:5" x14ac:dyDescent="0.25">
      <c r="A49">
        <v>3</v>
      </c>
      <c r="B49">
        <v>15000</v>
      </c>
      <c r="C49">
        <v>18</v>
      </c>
      <c r="D49">
        <v>3000</v>
      </c>
    </row>
    <row r="50" spans="1:5" x14ac:dyDescent="0.25">
      <c r="A50">
        <v>4</v>
      </c>
      <c r="B50">
        <v>15000</v>
      </c>
      <c r="C50">
        <v>18</v>
      </c>
      <c r="D50">
        <v>3028</v>
      </c>
    </row>
    <row r="51" spans="1:5" x14ac:dyDescent="0.25">
      <c r="A51">
        <v>5</v>
      </c>
      <c r="B51">
        <v>15000</v>
      </c>
      <c r="C51">
        <v>18</v>
      </c>
      <c r="D51">
        <v>3034</v>
      </c>
    </row>
    <row r="52" spans="1:5" x14ac:dyDescent="0.25">
      <c r="A52">
        <v>6</v>
      </c>
      <c r="B52">
        <v>15000</v>
      </c>
      <c r="C52">
        <v>19</v>
      </c>
      <c r="D52">
        <v>3014</v>
      </c>
    </row>
    <row r="53" spans="1:5" x14ac:dyDescent="0.25">
      <c r="A53">
        <v>7</v>
      </c>
      <c r="B53">
        <v>15000</v>
      </c>
      <c r="C53">
        <v>18</v>
      </c>
      <c r="D53">
        <v>3014</v>
      </c>
    </row>
    <row r="54" spans="1:5" x14ac:dyDescent="0.25">
      <c r="A54">
        <v>8</v>
      </c>
      <c r="B54">
        <v>15000</v>
      </c>
      <c r="C54">
        <v>18</v>
      </c>
      <c r="D54">
        <v>2991</v>
      </c>
    </row>
    <row r="55" spans="1:5" x14ac:dyDescent="0.25">
      <c r="A55">
        <v>9</v>
      </c>
      <c r="B55">
        <v>15000</v>
      </c>
      <c r="C55">
        <v>19</v>
      </c>
      <c r="D55">
        <v>2987</v>
      </c>
    </row>
    <row r="56" spans="1:5" x14ac:dyDescent="0.25">
      <c r="A56">
        <v>10</v>
      </c>
      <c r="B56">
        <v>15000</v>
      </c>
      <c r="C56">
        <v>18</v>
      </c>
      <c r="D56">
        <v>3069</v>
      </c>
    </row>
    <row r="57" spans="1:5" x14ac:dyDescent="0.25">
      <c r="A57" t="s">
        <v>4</v>
      </c>
      <c r="C57">
        <f>AVERAGE(C47:C56)</f>
        <v>18.2</v>
      </c>
      <c r="D57">
        <f>AVERAGE(D47:D56)</f>
        <v>3015.5</v>
      </c>
    </row>
    <row r="58" spans="1:5" x14ac:dyDescent="0.25">
      <c r="A58" t="s">
        <v>5</v>
      </c>
      <c r="C58">
        <f t="shared" ref="C58:D58" si="1">STDEV(C47:C56)</f>
        <v>0.4216370213557839</v>
      </c>
      <c r="D58">
        <f t="shared" si="1"/>
        <v>24.272755646334566</v>
      </c>
    </row>
    <row r="59" spans="1:5" x14ac:dyDescent="0.25">
      <c r="A59" t="s">
        <v>6</v>
      </c>
      <c r="C59">
        <f>_xlfn.CONFIDENCE.T(0.05,C58,10)</f>
        <v>0.30162095503976072</v>
      </c>
      <c r="D59">
        <f>_xlfn.CONFIDENCE.T(0.05,D58,10)</f>
        <v>17.363683378543879</v>
      </c>
    </row>
    <row r="61" spans="1:5" x14ac:dyDescent="0.25">
      <c r="A61" t="s">
        <v>0</v>
      </c>
      <c r="B61" t="s">
        <v>1</v>
      </c>
      <c r="C61" t="s">
        <v>2</v>
      </c>
      <c r="D61" t="s">
        <v>3</v>
      </c>
      <c r="E61">
        <v>5</v>
      </c>
    </row>
    <row r="62" spans="1:5" x14ac:dyDescent="0.25">
      <c r="A62">
        <v>1</v>
      </c>
      <c r="B62">
        <v>20000</v>
      </c>
      <c r="C62">
        <v>25</v>
      </c>
      <c r="D62">
        <v>5417</v>
      </c>
    </row>
    <row r="63" spans="1:5" x14ac:dyDescent="0.25">
      <c r="A63">
        <v>2</v>
      </c>
      <c r="B63">
        <v>20000</v>
      </c>
      <c r="C63">
        <v>25</v>
      </c>
      <c r="D63">
        <v>5657</v>
      </c>
    </row>
    <row r="64" spans="1:5" x14ac:dyDescent="0.25">
      <c r="A64">
        <v>3</v>
      </c>
      <c r="B64">
        <v>20000</v>
      </c>
      <c r="C64">
        <v>29</v>
      </c>
      <c r="D64">
        <v>5668</v>
      </c>
    </row>
    <row r="65" spans="1:5" x14ac:dyDescent="0.25">
      <c r="A65">
        <v>4</v>
      </c>
      <c r="B65">
        <v>20000</v>
      </c>
      <c r="C65">
        <v>24</v>
      </c>
      <c r="D65">
        <v>5488</v>
      </c>
    </row>
    <row r="66" spans="1:5" x14ac:dyDescent="0.25">
      <c r="A66">
        <v>5</v>
      </c>
      <c r="B66">
        <v>20000</v>
      </c>
      <c r="C66">
        <v>25</v>
      </c>
      <c r="D66">
        <v>5523</v>
      </c>
    </row>
    <row r="67" spans="1:5" x14ac:dyDescent="0.25">
      <c r="A67">
        <v>6</v>
      </c>
      <c r="B67">
        <v>20000</v>
      </c>
      <c r="C67">
        <v>25</v>
      </c>
      <c r="D67">
        <v>5448</v>
      </c>
    </row>
    <row r="68" spans="1:5" x14ac:dyDescent="0.25">
      <c r="A68">
        <v>7</v>
      </c>
      <c r="B68">
        <v>20000</v>
      </c>
      <c r="C68">
        <v>24</v>
      </c>
      <c r="D68">
        <v>5483</v>
      </c>
    </row>
    <row r="69" spans="1:5" x14ac:dyDescent="0.25">
      <c r="A69">
        <v>8</v>
      </c>
      <c r="B69">
        <v>20000</v>
      </c>
      <c r="C69">
        <v>25</v>
      </c>
      <c r="D69">
        <v>5613</v>
      </c>
    </row>
    <row r="70" spans="1:5" x14ac:dyDescent="0.25">
      <c r="A70">
        <v>9</v>
      </c>
      <c r="B70">
        <v>20000</v>
      </c>
      <c r="C70">
        <v>25</v>
      </c>
      <c r="D70">
        <v>5475</v>
      </c>
    </row>
    <row r="71" spans="1:5" x14ac:dyDescent="0.25">
      <c r="A71">
        <v>10</v>
      </c>
      <c r="B71">
        <v>20000</v>
      </c>
      <c r="C71">
        <v>25</v>
      </c>
      <c r="D71">
        <v>5716</v>
      </c>
    </row>
    <row r="72" spans="1:5" x14ac:dyDescent="0.25">
      <c r="A72" t="s">
        <v>4</v>
      </c>
      <c r="C72">
        <f>AVERAGE(C62:C71)</f>
        <v>25.2</v>
      </c>
      <c r="D72">
        <f>AVERAGE(D62:D71)</f>
        <v>5548.8</v>
      </c>
    </row>
    <row r="73" spans="1:5" x14ac:dyDescent="0.25">
      <c r="A73" t="s">
        <v>5</v>
      </c>
      <c r="C73">
        <f t="shared" ref="C73:D73" si="2">STDEV(C62:C71)</f>
        <v>1.398411797560202</v>
      </c>
      <c r="D73">
        <f t="shared" si="2"/>
        <v>105.23180761221073</v>
      </c>
    </row>
    <row r="74" spans="1:5" x14ac:dyDescent="0.25">
      <c r="A74" t="s">
        <v>6</v>
      </c>
      <c r="C74">
        <f>_xlfn.CONFIDENCE.T(0.05,C73,10)</f>
        <v>1.0003635367755417</v>
      </c>
      <c r="D74">
        <f>_xlfn.CONFIDENCE.T(0.05,D73,10)</f>
        <v>75.278300303171321</v>
      </c>
    </row>
    <row r="76" spans="1:5" x14ac:dyDescent="0.25">
      <c r="A76" t="s">
        <v>0</v>
      </c>
      <c r="B76" t="s">
        <v>1</v>
      </c>
      <c r="C76" t="s">
        <v>2</v>
      </c>
      <c r="D76" t="s">
        <v>3</v>
      </c>
      <c r="E76">
        <v>6</v>
      </c>
    </row>
    <row r="77" spans="1:5" x14ac:dyDescent="0.25">
      <c r="A77">
        <v>1</v>
      </c>
      <c r="B77">
        <v>25000</v>
      </c>
      <c r="C77">
        <v>30</v>
      </c>
      <c r="D77">
        <v>8398</v>
      </c>
    </row>
    <row r="78" spans="1:5" x14ac:dyDescent="0.25">
      <c r="A78">
        <v>2</v>
      </c>
      <c r="B78">
        <v>25000</v>
      </c>
      <c r="C78">
        <v>34</v>
      </c>
      <c r="D78">
        <v>8690</v>
      </c>
    </row>
    <row r="79" spans="1:5" x14ac:dyDescent="0.25">
      <c r="A79">
        <v>3</v>
      </c>
      <c r="B79">
        <v>25000</v>
      </c>
      <c r="C79">
        <v>31</v>
      </c>
      <c r="D79">
        <v>8563</v>
      </c>
    </row>
    <row r="80" spans="1:5" x14ac:dyDescent="0.25">
      <c r="A80">
        <v>4</v>
      </c>
      <c r="B80">
        <v>25000</v>
      </c>
      <c r="C80">
        <v>30</v>
      </c>
      <c r="D80">
        <v>8386</v>
      </c>
    </row>
    <row r="81" spans="1:5" x14ac:dyDescent="0.25">
      <c r="A81">
        <v>5</v>
      </c>
      <c r="B81">
        <v>25000</v>
      </c>
      <c r="C81">
        <v>30</v>
      </c>
      <c r="D81">
        <v>8648</v>
      </c>
    </row>
    <row r="82" spans="1:5" x14ac:dyDescent="0.25">
      <c r="A82">
        <v>6</v>
      </c>
      <c r="B82">
        <v>25000</v>
      </c>
      <c r="C82">
        <v>30</v>
      </c>
      <c r="D82">
        <v>8456</v>
      </c>
    </row>
    <row r="83" spans="1:5" x14ac:dyDescent="0.25">
      <c r="A83">
        <v>7</v>
      </c>
      <c r="B83">
        <v>25000</v>
      </c>
      <c r="C83">
        <v>30</v>
      </c>
      <c r="D83">
        <v>8391</v>
      </c>
    </row>
    <row r="84" spans="1:5" x14ac:dyDescent="0.25">
      <c r="A84">
        <v>8</v>
      </c>
      <c r="B84">
        <v>25000</v>
      </c>
      <c r="C84">
        <v>30</v>
      </c>
      <c r="D84">
        <v>8444</v>
      </c>
    </row>
    <row r="85" spans="1:5" x14ac:dyDescent="0.25">
      <c r="A85">
        <v>9</v>
      </c>
      <c r="B85">
        <v>25000</v>
      </c>
      <c r="C85">
        <v>30</v>
      </c>
      <c r="D85">
        <v>8509</v>
      </c>
    </row>
    <row r="86" spans="1:5" x14ac:dyDescent="0.25">
      <c r="A86">
        <v>10</v>
      </c>
      <c r="B86">
        <v>25000</v>
      </c>
      <c r="C86">
        <v>30</v>
      </c>
      <c r="D86">
        <v>8522</v>
      </c>
    </row>
    <row r="87" spans="1:5" x14ac:dyDescent="0.25">
      <c r="A87" t="s">
        <v>4</v>
      </c>
      <c r="C87">
        <f>AVERAGE(C77:C86)</f>
        <v>30.5</v>
      </c>
      <c r="D87">
        <f>AVERAGE(D77:D86)</f>
        <v>8500.7000000000007</v>
      </c>
    </row>
    <row r="88" spans="1:5" x14ac:dyDescent="0.25">
      <c r="A88" t="s">
        <v>5</v>
      </c>
      <c r="C88">
        <f t="shared" ref="C88:D88" si="3">STDEV(C77:C86)</f>
        <v>1.2692955176439846</v>
      </c>
      <c r="D88">
        <f t="shared" si="3"/>
        <v>106.91954399869506</v>
      </c>
    </row>
    <row r="89" spans="1:5" x14ac:dyDescent="0.25">
      <c r="A89" t="s">
        <v>6</v>
      </c>
      <c r="C89">
        <f>_xlfn.CONFIDENCE.T(0.05,C88,10)</f>
        <v>0.90799931426423419</v>
      </c>
      <c r="D89">
        <f>_xlfn.CONFIDENCE.T(0.05,D88,10)</f>
        <v>76.485634182700863</v>
      </c>
    </row>
    <row r="91" spans="1:5" x14ac:dyDescent="0.25">
      <c r="A91" t="s">
        <v>0</v>
      </c>
      <c r="B91" t="s">
        <v>1</v>
      </c>
      <c r="C91" t="s">
        <v>2</v>
      </c>
      <c r="D91" t="s">
        <v>3</v>
      </c>
      <c r="E91">
        <v>7</v>
      </c>
    </row>
    <row r="92" spans="1:5" x14ac:dyDescent="0.25">
      <c r="A92">
        <v>1</v>
      </c>
      <c r="B92">
        <v>30000</v>
      </c>
      <c r="C92">
        <v>39</v>
      </c>
      <c r="D92">
        <v>12228</v>
      </c>
    </row>
    <row r="93" spans="1:5" x14ac:dyDescent="0.25">
      <c r="A93">
        <v>2</v>
      </c>
      <c r="B93">
        <v>30000</v>
      </c>
      <c r="C93">
        <v>37</v>
      </c>
      <c r="D93">
        <v>12411</v>
      </c>
    </row>
    <row r="94" spans="1:5" x14ac:dyDescent="0.25">
      <c r="A94">
        <v>3</v>
      </c>
      <c r="B94">
        <v>30000</v>
      </c>
      <c r="C94">
        <v>38</v>
      </c>
      <c r="D94">
        <v>12269</v>
      </c>
    </row>
    <row r="95" spans="1:5" x14ac:dyDescent="0.25">
      <c r="A95">
        <v>4</v>
      </c>
      <c r="B95">
        <v>30000</v>
      </c>
      <c r="C95">
        <v>39</v>
      </c>
      <c r="D95">
        <v>12332</v>
      </c>
    </row>
    <row r="96" spans="1:5" x14ac:dyDescent="0.25">
      <c r="A96">
        <v>5</v>
      </c>
      <c r="B96">
        <v>30000</v>
      </c>
      <c r="C96">
        <v>38</v>
      </c>
      <c r="D96">
        <v>12213</v>
      </c>
    </row>
    <row r="97" spans="1:5" x14ac:dyDescent="0.25">
      <c r="A97">
        <v>6</v>
      </c>
      <c r="B97">
        <v>30000</v>
      </c>
      <c r="C97">
        <v>39</v>
      </c>
      <c r="D97">
        <v>12229</v>
      </c>
    </row>
    <row r="98" spans="1:5" x14ac:dyDescent="0.25">
      <c r="A98">
        <v>7</v>
      </c>
      <c r="B98">
        <v>30000</v>
      </c>
      <c r="C98">
        <v>39</v>
      </c>
      <c r="D98">
        <v>12367</v>
      </c>
    </row>
    <row r="99" spans="1:5" x14ac:dyDescent="0.25">
      <c r="A99">
        <v>8</v>
      </c>
      <c r="B99">
        <v>30000</v>
      </c>
      <c r="C99">
        <v>39</v>
      </c>
      <c r="D99">
        <v>12368</v>
      </c>
    </row>
    <row r="100" spans="1:5" x14ac:dyDescent="0.25">
      <c r="A100">
        <v>9</v>
      </c>
      <c r="B100">
        <v>30000</v>
      </c>
      <c r="C100">
        <v>38</v>
      </c>
      <c r="D100">
        <v>12294</v>
      </c>
    </row>
    <row r="101" spans="1:5" x14ac:dyDescent="0.25">
      <c r="A101">
        <v>10</v>
      </c>
      <c r="B101">
        <v>30000</v>
      </c>
      <c r="C101">
        <v>39</v>
      </c>
      <c r="D101">
        <v>12246</v>
      </c>
    </row>
    <row r="102" spans="1:5" x14ac:dyDescent="0.25">
      <c r="A102" t="s">
        <v>4</v>
      </c>
      <c r="C102">
        <f>AVERAGE(C92:C101)</f>
        <v>38.5</v>
      </c>
      <c r="D102">
        <f>AVERAGE(D92:D101)</f>
        <v>12295.7</v>
      </c>
    </row>
    <row r="103" spans="1:5" x14ac:dyDescent="0.25">
      <c r="A103" t="s">
        <v>5</v>
      </c>
      <c r="C103">
        <f t="shared" ref="C103:D103" si="4">STDEV(C92:C101)</f>
        <v>0.70710678118654757</v>
      </c>
      <c r="D103">
        <f t="shared" si="4"/>
        <v>69.90477650187988</v>
      </c>
    </row>
    <row r="104" spans="1:5" x14ac:dyDescent="0.25">
      <c r="A104" t="s">
        <v>6</v>
      </c>
      <c r="C104">
        <f>_xlfn.CONFIDENCE.T(0.05,C103,10)</f>
        <v>0.50583371918048459</v>
      </c>
      <c r="D104">
        <f>_xlfn.CONFIDENCE.T(0.05,D103,10)</f>
        <v>50.006864630955619</v>
      </c>
    </row>
    <row r="106" spans="1:5" x14ac:dyDescent="0.25">
      <c r="A106" t="s">
        <v>0</v>
      </c>
      <c r="B106" t="s">
        <v>1</v>
      </c>
      <c r="C106" t="s">
        <v>2</v>
      </c>
      <c r="D106" t="s">
        <v>3</v>
      </c>
      <c r="E106">
        <v>8</v>
      </c>
    </row>
    <row r="107" spans="1:5" x14ac:dyDescent="0.25">
      <c r="A107">
        <v>1</v>
      </c>
      <c r="B107">
        <v>35000</v>
      </c>
      <c r="C107">
        <v>47</v>
      </c>
      <c r="D107">
        <v>17810</v>
      </c>
    </row>
    <row r="108" spans="1:5" x14ac:dyDescent="0.25">
      <c r="A108">
        <v>2</v>
      </c>
      <c r="B108">
        <v>35000</v>
      </c>
      <c r="C108">
        <v>46</v>
      </c>
      <c r="D108">
        <v>16696</v>
      </c>
    </row>
    <row r="109" spans="1:5" x14ac:dyDescent="0.25">
      <c r="A109">
        <v>3</v>
      </c>
      <c r="B109">
        <v>35000</v>
      </c>
      <c r="C109">
        <v>45</v>
      </c>
      <c r="D109">
        <v>16603</v>
      </c>
    </row>
    <row r="110" spans="1:5" x14ac:dyDescent="0.25">
      <c r="A110">
        <v>4</v>
      </c>
      <c r="B110">
        <v>35000</v>
      </c>
      <c r="C110">
        <v>45</v>
      </c>
      <c r="D110">
        <v>16637</v>
      </c>
    </row>
    <row r="111" spans="1:5" x14ac:dyDescent="0.25">
      <c r="A111">
        <v>5</v>
      </c>
      <c r="B111">
        <v>35000</v>
      </c>
      <c r="C111">
        <v>46</v>
      </c>
      <c r="D111">
        <v>17181</v>
      </c>
    </row>
    <row r="112" spans="1:5" x14ac:dyDescent="0.25">
      <c r="A112">
        <v>6</v>
      </c>
      <c r="B112">
        <v>35000</v>
      </c>
      <c r="C112">
        <v>45</v>
      </c>
      <c r="D112">
        <v>16515</v>
      </c>
    </row>
    <row r="113" spans="1:5" x14ac:dyDescent="0.25">
      <c r="A113">
        <v>7</v>
      </c>
      <c r="B113">
        <v>35000</v>
      </c>
      <c r="C113">
        <v>46</v>
      </c>
      <c r="D113">
        <v>16992</v>
      </c>
    </row>
    <row r="114" spans="1:5" x14ac:dyDescent="0.25">
      <c r="A114">
        <v>8</v>
      </c>
      <c r="B114">
        <v>35000</v>
      </c>
      <c r="C114">
        <v>46</v>
      </c>
      <c r="D114">
        <v>17132</v>
      </c>
    </row>
    <row r="115" spans="1:5" x14ac:dyDescent="0.25">
      <c r="A115">
        <v>9</v>
      </c>
      <c r="B115">
        <v>35000</v>
      </c>
      <c r="C115">
        <v>46</v>
      </c>
      <c r="D115">
        <v>16812</v>
      </c>
    </row>
    <row r="116" spans="1:5" x14ac:dyDescent="0.25">
      <c r="A116">
        <v>10</v>
      </c>
      <c r="B116">
        <v>35000</v>
      </c>
      <c r="C116">
        <v>46</v>
      </c>
      <c r="D116">
        <v>16598</v>
      </c>
    </row>
    <row r="117" spans="1:5" x14ac:dyDescent="0.25">
      <c r="A117" t="s">
        <v>4</v>
      </c>
      <c r="C117">
        <f>AVERAGE(C107:C116)</f>
        <v>45.8</v>
      </c>
      <c r="D117">
        <f>AVERAGE(D107:D116)</f>
        <v>16897.599999999999</v>
      </c>
    </row>
    <row r="118" spans="1:5" x14ac:dyDescent="0.25">
      <c r="A118" t="s">
        <v>5</v>
      </c>
      <c r="C118">
        <f t="shared" ref="C118:D118" si="5">STDEV(C107:C116)</f>
        <v>0.63245553203367577</v>
      </c>
      <c r="D118">
        <f t="shared" si="5"/>
        <v>396.57679654205134</v>
      </c>
    </row>
    <row r="119" spans="1:5" x14ac:dyDescent="0.25">
      <c r="A119" t="s">
        <v>6</v>
      </c>
      <c r="C119">
        <f>_xlfn.CONFIDENCE.T(0.05,C118,10)</f>
        <v>0.45243143255964097</v>
      </c>
      <c r="D119">
        <f>_xlfn.CONFIDENCE.T(0.05,D118,10)</f>
        <v>283.69395015407969</v>
      </c>
    </row>
    <row r="121" spans="1:5" x14ac:dyDescent="0.25">
      <c r="A121" t="s">
        <v>0</v>
      </c>
      <c r="B121" t="s">
        <v>1</v>
      </c>
      <c r="C121" t="s">
        <v>2</v>
      </c>
      <c r="D121" t="s">
        <v>3</v>
      </c>
      <c r="E121">
        <v>9</v>
      </c>
    </row>
    <row r="122" spans="1:5" x14ac:dyDescent="0.25">
      <c r="A122">
        <v>1</v>
      </c>
      <c r="B122">
        <v>40000</v>
      </c>
      <c r="C122">
        <v>50</v>
      </c>
      <c r="D122">
        <v>23224</v>
      </c>
    </row>
    <row r="123" spans="1:5" x14ac:dyDescent="0.25">
      <c r="A123">
        <v>2</v>
      </c>
      <c r="B123">
        <v>40000</v>
      </c>
      <c r="C123">
        <v>52</v>
      </c>
      <c r="D123">
        <v>21612</v>
      </c>
    </row>
    <row r="124" spans="1:5" x14ac:dyDescent="0.25">
      <c r="A124">
        <v>3</v>
      </c>
      <c r="B124">
        <v>40000</v>
      </c>
      <c r="C124">
        <v>51</v>
      </c>
      <c r="D124">
        <v>22563</v>
      </c>
    </row>
    <row r="125" spans="1:5" x14ac:dyDescent="0.25">
      <c r="A125">
        <v>4</v>
      </c>
      <c r="B125">
        <v>40000</v>
      </c>
      <c r="C125">
        <v>50</v>
      </c>
      <c r="D125">
        <v>21669</v>
      </c>
    </row>
    <row r="126" spans="1:5" x14ac:dyDescent="0.25">
      <c r="A126">
        <v>5</v>
      </c>
      <c r="B126">
        <v>40000</v>
      </c>
      <c r="C126">
        <v>50</v>
      </c>
      <c r="D126">
        <v>21659</v>
      </c>
    </row>
    <row r="127" spans="1:5" x14ac:dyDescent="0.25">
      <c r="A127">
        <v>6</v>
      </c>
      <c r="B127">
        <v>40000</v>
      </c>
      <c r="C127">
        <v>52</v>
      </c>
      <c r="D127">
        <v>22029</v>
      </c>
    </row>
    <row r="128" spans="1:5" x14ac:dyDescent="0.25">
      <c r="A128">
        <v>7</v>
      </c>
      <c r="B128">
        <v>40000</v>
      </c>
      <c r="C128">
        <v>52</v>
      </c>
      <c r="D128">
        <v>21616</v>
      </c>
    </row>
    <row r="129" spans="1:5" x14ac:dyDescent="0.25">
      <c r="A129">
        <v>8</v>
      </c>
      <c r="B129">
        <v>40000</v>
      </c>
      <c r="C129">
        <v>51</v>
      </c>
      <c r="D129">
        <v>22225</v>
      </c>
    </row>
    <row r="130" spans="1:5" x14ac:dyDescent="0.25">
      <c r="A130">
        <v>9</v>
      </c>
      <c r="B130">
        <v>40000</v>
      </c>
      <c r="C130">
        <v>51</v>
      </c>
      <c r="D130">
        <v>21853</v>
      </c>
    </row>
    <row r="131" spans="1:5" x14ac:dyDescent="0.25">
      <c r="A131">
        <v>10</v>
      </c>
      <c r="B131">
        <v>40000</v>
      </c>
      <c r="C131">
        <v>50</v>
      </c>
      <c r="D131">
        <v>51782</v>
      </c>
    </row>
    <row r="132" spans="1:5" x14ac:dyDescent="0.25">
      <c r="A132" t="s">
        <v>4</v>
      </c>
      <c r="C132">
        <f>AVERAGE(C122:C131)</f>
        <v>50.9</v>
      </c>
      <c r="D132">
        <f>AVERAGE(D122:D131)</f>
        <v>25023.200000000001</v>
      </c>
    </row>
    <row r="133" spans="1:5" x14ac:dyDescent="0.25">
      <c r="A133" t="s">
        <v>5</v>
      </c>
      <c r="C133">
        <f t="shared" ref="C133:D133" si="6">STDEV(C122:C131)</f>
        <v>0.87559503577091313</v>
      </c>
      <c r="D133">
        <f t="shared" si="6"/>
        <v>9416.1929296764592</v>
      </c>
    </row>
    <row r="134" spans="1:5" x14ac:dyDescent="0.25">
      <c r="A134" t="s">
        <v>6</v>
      </c>
      <c r="C134">
        <f>_xlfn.CONFIDENCE.T(0.05,C133,10)</f>
        <v>0.626362955672354</v>
      </c>
      <c r="D134">
        <f>_xlfn.CONFIDENCE.T(0.05,D133,10)</f>
        <v>6735.938640196201</v>
      </c>
    </row>
    <row r="136" spans="1:5" x14ac:dyDescent="0.25">
      <c r="A136" t="s">
        <v>0</v>
      </c>
      <c r="B136" t="s">
        <v>1</v>
      </c>
      <c r="C136" t="s">
        <v>2</v>
      </c>
      <c r="D136" t="s">
        <v>3</v>
      </c>
      <c r="E136">
        <v>10</v>
      </c>
    </row>
    <row r="137" spans="1:5" x14ac:dyDescent="0.25">
      <c r="A137">
        <v>1</v>
      </c>
      <c r="B137">
        <v>45000</v>
      </c>
      <c r="C137">
        <v>58</v>
      </c>
      <c r="D137">
        <v>31014</v>
      </c>
    </row>
    <row r="138" spans="1:5" x14ac:dyDescent="0.25">
      <c r="A138">
        <v>2</v>
      </c>
      <c r="B138">
        <v>45000</v>
      </c>
      <c r="C138">
        <v>56</v>
      </c>
      <c r="D138">
        <v>27762</v>
      </c>
    </row>
    <row r="139" spans="1:5" x14ac:dyDescent="0.25">
      <c r="A139">
        <v>3</v>
      </c>
      <c r="B139">
        <v>45000</v>
      </c>
      <c r="C139">
        <v>57</v>
      </c>
      <c r="D139">
        <v>29090</v>
      </c>
    </row>
    <row r="140" spans="1:5" x14ac:dyDescent="0.25">
      <c r="A140">
        <v>4</v>
      </c>
      <c r="B140">
        <v>45000</v>
      </c>
      <c r="C140">
        <v>56</v>
      </c>
      <c r="D140">
        <v>27715</v>
      </c>
    </row>
    <row r="141" spans="1:5" x14ac:dyDescent="0.25">
      <c r="A141">
        <v>5</v>
      </c>
      <c r="B141">
        <v>45000</v>
      </c>
      <c r="C141">
        <v>57</v>
      </c>
      <c r="D141">
        <v>28460</v>
      </c>
    </row>
    <row r="142" spans="1:5" x14ac:dyDescent="0.25">
      <c r="A142">
        <v>6</v>
      </c>
      <c r="B142">
        <v>45000</v>
      </c>
      <c r="C142">
        <v>65</v>
      </c>
      <c r="D142">
        <v>27988</v>
      </c>
    </row>
    <row r="143" spans="1:5" x14ac:dyDescent="0.25">
      <c r="A143">
        <v>7</v>
      </c>
      <c r="B143">
        <v>45000</v>
      </c>
      <c r="C143">
        <v>58</v>
      </c>
      <c r="D143">
        <v>29372</v>
      </c>
    </row>
    <row r="144" spans="1:5" x14ac:dyDescent="0.25">
      <c r="A144">
        <v>8</v>
      </c>
      <c r="B144">
        <v>45000</v>
      </c>
      <c r="C144">
        <v>58</v>
      </c>
      <c r="D144">
        <v>27483</v>
      </c>
    </row>
    <row r="145" spans="1:4" x14ac:dyDescent="0.25">
      <c r="A145">
        <v>9</v>
      </c>
      <c r="B145">
        <v>45000</v>
      </c>
      <c r="C145">
        <v>56</v>
      </c>
      <c r="D145">
        <v>27383</v>
      </c>
    </row>
    <row r="146" spans="1:4" x14ac:dyDescent="0.25">
      <c r="A146">
        <v>10</v>
      </c>
      <c r="B146">
        <v>45000</v>
      </c>
      <c r="C146">
        <v>56</v>
      </c>
      <c r="D146">
        <v>27257</v>
      </c>
    </row>
    <row r="147" spans="1:4" x14ac:dyDescent="0.25">
      <c r="A147" t="s">
        <v>4</v>
      </c>
      <c r="C147">
        <f>AVERAGE(C137:C146)</f>
        <v>57.7</v>
      </c>
      <c r="D147">
        <f>AVERAGE(D137:D146)</f>
        <v>28352.400000000001</v>
      </c>
    </row>
    <row r="148" spans="1:4" x14ac:dyDescent="0.25">
      <c r="A148" t="s">
        <v>5</v>
      </c>
      <c r="C148">
        <f t="shared" ref="C148:D148" si="7">STDEV(C137:C146)</f>
        <v>2.7100635498903793</v>
      </c>
      <c r="D148">
        <f t="shared" si="7"/>
        <v>1176.740432059868</v>
      </c>
    </row>
    <row r="149" spans="1:4" x14ac:dyDescent="0.25">
      <c r="A149" t="s">
        <v>6</v>
      </c>
      <c r="C149">
        <f>_xlfn.CONFIDENCE.T(0.05,C148,10)</f>
        <v>1.9386626760334582</v>
      </c>
      <c r="D149">
        <f>_xlfn.CONFIDENCE.T(0.05,D148,10)</f>
        <v>841.78939460893048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P41"/>
  <sheetViews>
    <sheetView tabSelected="1" topLeftCell="A9" zoomScale="85" zoomScaleNormal="85" workbookViewId="0">
      <selection activeCell="AD44" sqref="AD44"/>
    </sheetView>
  </sheetViews>
  <sheetFormatPr defaultRowHeight="15" x14ac:dyDescent="0.25"/>
  <cols>
    <col min="1" max="5" width="8.5703125"/>
    <col min="6" max="6" width="21.140625" bestFit="1" customWidth="1"/>
    <col min="7" max="16" width="12" bestFit="1" customWidth="1"/>
    <col min="17" max="1025" width="8.5703125"/>
  </cols>
  <sheetData>
    <row r="3" spans="6:16" x14ac:dyDescent="0.25">
      <c r="G3" s="2" t="s">
        <v>11</v>
      </c>
      <c r="H3" s="2"/>
      <c r="I3" s="2"/>
      <c r="J3" s="2"/>
      <c r="K3" s="2"/>
      <c r="L3" s="2"/>
      <c r="M3" s="2"/>
      <c r="N3" s="2"/>
      <c r="O3" s="2"/>
      <c r="P3" s="2"/>
    </row>
    <row r="4" spans="6:16" x14ac:dyDescent="0.25">
      <c r="G4">
        <v>1000</v>
      </c>
      <c r="H4">
        <v>5000</v>
      </c>
      <c r="I4">
        <v>10000</v>
      </c>
      <c r="J4">
        <v>15000</v>
      </c>
      <c r="K4">
        <v>20000</v>
      </c>
      <c r="L4">
        <v>25000</v>
      </c>
      <c r="M4">
        <v>30000</v>
      </c>
      <c r="N4">
        <v>35000</v>
      </c>
      <c r="O4">
        <v>40000</v>
      </c>
      <c r="P4">
        <v>45000</v>
      </c>
    </row>
    <row r="5" spans="6:16" x14ac:dyDescent="0.25">
      <c r="F5" t="s">
        <v>13</v>
      </c>
      <c r="G5">
        <f>Dados!D12</f>
        <v>16</v>
      </c>
      <c r="H5">
        <f>Dados!D27</f>
        <v>333.5</v>
      </c>
      <c r="I5">
        <f>Dados!D42</f>
        <v>1533.3</v>
      </c>
      <c r="J5">
        <f>Dados!D57</f>
        <v>3015.5</v>
      </c>
      <c r="K5">
        <f>Dados!D72</f>
        <v>5548.8</v>
      </c>
      <c r="L5">
        <f>Dados!D87</f>
        <v>8500.7000000000007</v>
      </c>
      <c r="M5">
        <f>Dados!D102</f>
        <v>12295.7</v>
      </c>
      <c r="N5">
        <f>Dados!D117</f>
        <v>16897.599999999999</v>
      </c>
      <c r="O5">
        <f>Dados!D132</f>
        <v>25023.200000000001</v>
      </c>
      <c r="P5">
        <f>Dados!D147</f>
        <v>28352.400000000001</v>
      </c>
    </row>
    <row r="6" spans="6:16" x14ac:dyDescent="0.25">
      <c r="F6" t="s">
        <v>7</v>
      </c>
      <c r="G6">
        <f>Dados!D13</f>
        <v>2</v>
      </c>
      <c r="H6">
        <f>Dados!D28</f>
        <v>6.6038709187196503</v>
      </c>
      <c r="I6">
        <f>Dados!D43</f>
        <v>132.85668970736853</v>
      </c>
      <c r="J6">
        <f>Dados!D58</f>
        <v>24.272755646334566</v>
      </c>
      <c r="K6">
        <f>Dados!D73</f>
        <v>105.23180761221073</v>
      </c>
      <c r="L6">
        <f>Dados!D88</f>
        <v>106.91954399869506</v>
      </c>
      <c r="M6">
        <f>Dados!D103</f>
        <v>69.90477650187988</v>
      </c>
      <c r="N6">
        <f>Dados!D118</f>
        <v>396.57679654205134</v>
      </c>
      <c r="O6">
        <f>Dados!D133</f>
        <v>9416.1929296764592</v>
      </c>
      <c r="P6">
        <f>Dados!D148</f>
        <v>1176.740432059868</v>
      </c>
    </row>
    <row r="7" spans="6:16" x14ac:dyDescent="0.25">
      <c r="F7" t="s">
        <v>8</v>
      </c>
      <c r="G7">
        <f>Dados!D14</f>
        <v>1.4307138119413296</v>
      </c>
      <c r="H7">
        <f>Dados!D29</f>
        <v>4.72412466784494</v>
      </c>
      <c r="I7">
        <f>Dados!D44</f>
        <v>95.039950486567818</v>
      </c>
      <c r="J7">
        <f>Dados!D59</f>
        <v>17.363683378543879</v>
      </c>
      <c r="K7">
        <f>Dados!D74</f>
        <v>75.278300303171321</v>
      </c>
      <c r="L7">
        <f>Dados!D89</f>
        <v>76.485634182700863</v>
      </c>
      <c r="M7">
        <f>Dados!D104</f>
        <v>50.006864630955619</v>
      </c>
      <c r="N7">
        <f>Dados!D119</f>
        <v>283.69395015407969</v>
      </c>
      <c r="O7">
        <f>Dados!D134</f>
        <v>6735.938640196201</v>
      </c>
      <c r="P7">
        <f>Dados!D149</f>
        <v>841.78939460893048</v>
      </c>
    </row>
    <row r="8" spans="6:16" x14ac:dyDescent="0.25">
      <c r="F8" t="s">
        <v>9</v>
      </c>
      <c r="G8">
        <f>G5+G7</f>
        <v>17.430713811941331</v>
      </c>
      <c r="H8">
        <f t="shared" ref="H8:P8" si="0">H5+H7</f>
        <v>338.22412466784493</v>
      </c>
      <c r="I8">
        <f t="shared" si="0"/>
        <v>1628.3399504865679</v>
      </c>
      <c r="J8">
        <f t="shared" si="0"/>
        <v>3032.863683378544</v>
      </c>
      <c r="K8">
        <f t="shared" si="0"/>
        <v>5624.0783003031711</v>
      </c>
      <c r="L8">
        <f t="shared" si="0"/>
        <v>8577.1856341827024</v>
      </c>
      <c r="M8">
        <f t="shared" si="0"/>
        <v>12345.706864630956</v>
      </c>
      <c r="N8">
        <f t="shared" si="0"/>
        <v>17181.293950154079</v>
      </c>
      <c r="O8">
        <f t="shared" si="0"/>
        <v>31759.138640196201</v>
      </c>
      <c r="P8">
        <f t="shared" si="0"/>
        <v>29194.189394608933</v>
      </c>
    </row>
    <row r="9" spans="6:16" x14ac:dyDescent="0.25">
      <c r="F9" t="s">
        <v>10</v>
      </c>
      <c r="G9">
        <f>G5-G7</f>
        <v>14.569286188058671</v>
      </c>
      <c r="H9">
        <f t="shared" ref="H9:P9" si="1">H5-H7</f>
        <v>328.77587533215507</v>
      </c>
      <c r="I9">
        <f t="shared" si="1"/>
        <v>1438.260049513432</v>
      </c>
      <c r="J9">
        <f t="shared" si="1"/>
        <v>2998.136316621456</v>
      </c>
      <c r="K9">
        <f t="shared" si="1"/>
        <v>5473.5216996968293</v>
      </c>
      <c r="L9">
        <f t="shared" si="1"/>
        <v>8424.214365817299</v>
      </c>
      <c r="M9">
        <f t="shared" si="1"/>
        <v>12245.693135369045</v>
      </c>
      <c r="N9">
        <f t="shared" si="1"/>
        <v>16613.906049845918</v>
      </c>
      <c r="O9">
        <f t="shared" si="1"/>
        <v>18287.261359803801</v>
      </c>
      <c r="P9">
        <f t="shared" si="1"/>
        <v>27510.61060539107</v>
      </c>
    </row>
    <row r="11" spans="6:16" x14ac:dyDescent="0.25">
      <c r="G11" s="2" t="s">
        <v>12</v>
      </c>
      <c r="H11" s="2"/>
      <c r="I11" s="2"/>
      <c r="J11" s="2"/>
      <c r="K11" s="2"/>
      <c r="L11" s="2"/>
      <c r="M11" s="2"/>
      <c r="N11" s="2"/>
      <c r="O11" s="2"/>
      <c r="P11" s="2"/>
    </row>
    <row r="12" spans="6:16" x14ac:dyDescent="0.25">
      <c r="G12">
        <v>1000</v>
      </c>
      <c r="H12">
        <v>5000</v>
      </c>
      <c r="I12">
        <v>10000</v>
      </c>
      <c r="J12">
        <v>15000</v>
      </c>
      <c r="K12">
        <v>20000</v>
      </c>
      <c r="L12">
        <v>25000</v>
      </c>
      <c r="M12">
        <v>30000</v>
      </c>
      <c r="N12">
        <v>35000</v>
      </c>
      <c r="O12">
        <v>40000</v>
      </c>
      <c r="P12">
        <v>45000</v>
      </c>
    </row>
    <row r="13" spans="6:16" x14ac:dyDescent="0.25">
      <c r="F13" t="s">
        <v>13</v>
      </c>
      <c r="G13">
        <f>Dados!C12</f>
        <v>2.1</v>
      </c>
      <c r="H13">
        <f>Dados!C27</f>
        <v>5.9</v>
      </c>
      <c r="I13">
        <f>Dados!C42</f>
        <v>11.5</v>
      </c>
      <c r="J13">
        <f>Dados!C57</f>
        <v>18.2</v>
      </c>
      <c r="K13">
        <f>Dados!C72</f>
        <v>25.2</v>
      </c>
      <c r="L13">
        <f>Dados!C87</f>
        <v>30.5</v>
      </c>
      <c r="M13">
        <f>Dados!C102</f>
        <v>38.5</v>
      </c>
      <c r="N13">
        <f>Dados!C117</f>
        <v>45.8</v>
      </c>
      <c r="O13">
        <f>Dados!C132</f>
        <v>50.9</v>
      </c>
      <c r="P13">
        <f>Dados!C147</f>
        <v>57.7</v>
      </c>
    </row>
    <row r="14" spans="6:16" x14ac:dyDescent="0.25">
      <c r="F14" t="s">
        <v>7</v>
      </c>
      <c r="G14">
        <f>Dados!C13</f>
        <v>1.4491376746189437</v>
      </c>
      <c r="H14">
        <f>Dados!C28</f>
        <v>1.8529256146249722</v>
      </c>
      <c r="I14">
        <f>Dados!C43</f>
        <v>0.70710678118654757</v>
      </c>
      <c r="J14">
        <f>Dados!C58</f>
        <v>0.4216370213557839</v>
      </c>
      <c r="K14">
        <f>Dados!C73</f>
        <v>1.398411797560202</v>
      </c>
      <c r="L14">
        <f>Dados!C88</f>
        <v>1.2692955176439846</v>
      </c>
      <c r="M14">
        <f>Dados!C103</f>
        <v>0.70710678118654757</v>
      </c>
      <c r="N14">
        <f>Dados!C118</f>
        <v>0.63245553203367577</v>
      </c>
      <c r="O14">
        <f>Dados!C133</f>
        <v>0.87559503577091313</v>
      </c>
      <c r="P14">
        <f>Dados!C148</f>
        <v>2.7100635498903793</v>
      </c>
    </row>
    <row r="15" spans="6:16" x14ac:dyDescent="0.25">
      <c r="F15" t="s">
        <v>8</v>
      </c>
      <c r="G15">
        <f>Dados!C14</f>
        <v>1.0366506432409315</v>
      </c>
      <c r="H15">
        <f>Dados!C29</f>
        <v>1.3255031346719126</v>
      </c>
      <c r="I15">
        <f>Dados!C44</f>
        <v>0.50583371918048459</v>
      </c>
      <c r="J15">
        <f>Dados!C59</f>
        <v>0.30162095503976072</v>
      </c>
      <c r="K15">
        <f>Dados!C74</f>
        <v>1.0003635367755417</v>
      </c>
      <c r="L15">
        <f>Dados!C89</f>
        <v>0.90799931426423419</v>
      </c>
      <c r="M15">
        <f>Dados!C104</f>
        <v>0.50583371918048459</v>
      </c>
      <c r="N15">
        <f>Dados!C119</f>
        <v>0.45243143255964097</v>
      </c>
      <c r="O15">
        <f>Dados!C134</f>
        <v>0.626362955672354</v>
      </c>
      <c r="P15">
        <f>Dados!C149</f>
        <v>1.9386626760334582</v>
      </c>
    </row>
    <row r="16" spans="6:16" x14ac:dyDescent="0.25">
      <c r="F16" t="s">
        <v>9</v>
      </c>
      <c r="G16">
        <f>G13+G15</f>
        <v>3.1366506432409316</v>
      </c>
      <c r="H16">
        <f t="shared" ref="H16:P16" si="2">H13+H15</f>
        <v>7.2255031346719125</v>
      </c>
      <c r="I16">
        <f t="shared" si="2"/>
        <v>12.005833719180485</v>
      </c>
      <c r="J16">
        <f t="shared" si="2"/>
        <v>18.501620955039758</v>
      </c>
      <c r="K16">
        <f t="shared" si="2"/>
        <v>26.200363536775541</v>
      </c>
      <c r="L16">
        <f t="shared" si="2"/>
        <v>31.407999314264234</v>
      </c>
      <c r="M16">
        <f t="shared" si="2"/>
        <v>39.005833719180487</v>
      </c>
      <c r="N16">
        <f t="shared" si="2"/>
        <v>46.252431432559639</v>
      </c>
      <c r="O16">
        <f t="shared" si="2"/>
        <v>51.526362955672354</v>
      </c>
      <c r="P16">
        <f t="shared" si="2"/>
        <v>59.638662676033462</v>
      </c>
    </row>
    <row r="17" spans="6:16" x14ac:dyDescent="0.25">
      <c r="F17" t="s">
        <v>10</v>
      </c>
      <c r="G17">
        <f>G13-G15</f>
        <v>1.0633493567590686</v>
      </c>
      <c r="H17">
        <f t="shared" ref="H17:P17" si="3">H13-H15</f>
        <v>4.5744968653280882</v>
      </c>
      <c r="I17">
        <f t="shared" si="3"/>
        <v>10.994166280819515</v>
      </c>
      <c r="J17">
        <f t="shared" si="3"/>
        <v>17.89837904496024</v>
      </c>
      <c r="K17">
        <f t="shared" si="3"/>
        <v>24.199636463224458</v>
      </c>
      <c r="L17">
        <f t="shared" si="3"/>
        <v>29.592000685735766</v>
      </c>
      <c r="M17">
        <f t="shared" si="3"/>
        <v>37.994166280819513</v>
      </c>
      <c r="N17">
        <f t="shared" si="3"/>
        <v>45.347568567440355</v>
      </c>
      <c r="O17">
        <f t="shared" si="3"/>
        <v>50.273637044327643</v>
      </c>
      <c r="P17">
        <f t="shared" si="3"/>
        <v>55.761337323966544</v>
      </c>
    </row>
    <row r="39" spans="6:16" x14ac:dyDescent="0.25">
      <c r="G39">
        <v>1000</v>
      </c>
      <c r="H39">
        <v>5000</v>
      </c>
      <c r="I39">
        <v>10000</v>
      </c>
      <c r="J39">
        <v>15000</v>
      </c>
      <c r="K39">
        <v>20000</v>
      </c>
      <c r="L39">
        <v>25000</v>
      </c>
      <c r="M39">
        <v>30000</v>
      </c>
      <c r="N39">
        <v>35000</v>
      </c>
      <c r="O39">
        <v>40000</v>
      </c>
      <c r="P39">
        <v>45000</v>
      </c>
    </row>
    <row r="40" spans="6:16" x14ac:dyDescent="0.25">
      <c r="F40" t="s">
        <v>11</v>
      </c>
      <c r="G40">
        <f>0.00002*G39^2-0.0369*G39+127.84</f>
        <v>110.94</v>
      </c>
      <c r="H40">
        <f t="shared" ref="H40:R40" si="4">0.00002*H39^2-0.0369*H39+127.84</f>
        <v>443.34000000000003</v>
      </c>
      <c r="I40">
        <f t="shared" si="4"/>
        <v>1758.8400000000001</v>
      </c>
      <c r="J40">
        <f t="shared" si="4"/>
        <v>4074.34</v>
      </c>
      <c r="K40">
        <f t="shared" si="4"/>
        <v>7389.8400000000011</v>
      </c>
      <c r="L40">
        <f t="shared" si="4"/>
        <v>11705.340000000002</v>
      </c>
      <c r="M40">
        <f t="shared" si="4"/>
        <v>17020.84</v>
      </c>
      <c r="N40">
        <f t="shared" si="4"/>
        <v>23336.340000000004</v>
      </c>
      <c r="O40">
        <f t="shared" si="4"/>
        <v>30651.840000000004</v>
      </c>
      <c r="P40">
        <f t="shared" si="4"/>
        <v>38967.339999999997</v>
      </c>
    </row>
    <row r="41" spans="6:16" x14ac:dyDescent="0.25">
      <c r="F41" t="s">
        <v>12</v>
      </c>
      <c r="G41">
        <f>0.0013*G39-0.5518</f>
        <v>0.74820000000000009</v>
      </c>
      <c r="H41">
        <f t="shared" ref="H41:R41" si="5">0.0013*H39-0.5518</f>
        <v>5.9481999999999999</v>
      </c>
      <c r="I41">
        <f t="shared" si="5"/>
        <v>12.4482</v>
      </c>
      <c r="J41">
        <f t="shared" si="5"/>
        <v>18.9482</v>
      </c>
      <c r="K41">
        <f t="shared" si="5"/>
        <v>25.4482</v>
      </c>
      <c r="L41">
        <f t="shared" si="5"/>
        <v>31.9482</v>
      </c>
      <c r="M41">
        <f t="shared" si="5"/>
        <v>38.4482</v>
      </c>
      <c r="N41">
        <f t="shared" si="5"/>
        <v>44.9482</v>
      </c>
      <c r="O41">
        <f t="shared" si="5"/>
        <v>51.4482</v>
      </c>
      <c r="P41">
        <f t="shared" si="5"/>
        <v>57.9482</v>
      </c>
    </row>
  </sheetData>
  <mergeCells count="2">
    <mergeCell ref="G3:P3"/>
    <mergeCell ref="G11:P11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Resultados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Marina Mendes</dc:creator>
  <dc:description/>
  <cp:lastModifiedBy>THIAGO</cp:lastModifiedBy>
  <cp:revision>4</cp:revision>
  <dcterms:created xsi:type="dcterms:W3CDTF">2018-01-22T16:18:53Z</dcterms:created>
  <dcterms:modified xsi:type="dcterms:W3CDTF">2018-01-28T17:36:10Z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