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.s/Downloads/"/>
    </mc:Choice>
  </mc:AlternateContent>
  <xr:revisionPtr revIDLastSave="0" documentId="8_{F52F317E-10FC-8942-93A3-2F04987044E8}" xr6:coauthVersionLast="44" xr6:coauthVersionMax="44" xr10:uidLastSave="{00000000-0000-0000-0000-000000000000}"/>
  <bookViews>
    <workbookView xWindow="3520" yWindow="460" windowWidth="28040" windowHeight="16540" activeTab="3" xr2:uid="{2803D6CF-8D2C-C249-88BE-F11D5425498C}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4" l="1"/>
  <c r="AB3" i="4"/>
  <c r="AB4" i="4"/>
  <c r="AB5" i="4"/>
  <c r="AB6" i="4"/>
  <c r="AB7" i="4"/>
  <c r="AB8" i="4"/>
  <c r="AB9" i="4"/>
  <c r="AB10" i="4"/>
  <c r="AB11" i="4"/>
  <c r="AB12" i="4"/>
  <c r="AB13" i="4"/>
  <c r="AB14" i="4"/>
  <c r="AB2" i="4"/>
  <c r="AA14" i="4"/>
  <c r="Z14" i="4"/>
  <c r="Z3" i="4"/>
  <c r="Z4" i="4"/>
  <c r="Z5" i="4"/>
  <c r="Z6" i="4"/>
  <c r="Z7" i="4"/>
  <c r="Z8" i="4"/>
  <c r="Z9" i="4"/>
  <c r="Z10" i="4"/>
  <c r="Z11" i="4"/>
  <c r="Z12" i="4"/>
  <c r="Z13" i="4"/>
  <c r="Z2" i="4"/>
  <c r="W3" i="4"/>
  <c r="W4" i="4"/>
  <c r="W5" i="4"/>
  <c r="X5" i="4" s="1"/>
  <c r="W6" i="4"/>
  <c r="X6" i="4" s="1"/>
  <c r="W7" i="4"/>
  <c r="W8" i="4"/>
  <c r="W9" i="4"/>
  <c r="X9" i="4" s="1"/>
  <c r="W10" i="4"/>
  <c r="X10" i="4" s="1"/>
  <c r="W11" i="4"/>
  <c r="W12" i="4"/>
  <c r="W13" i="4"/>
  <c r="X13" i="4" s="1"/>
  <c r="W14" i="4"/>
  <c r="X14" i="4" s="1"/>
  <c r="Y14" i="4" s="1"/>
  <c r="S3" i="4"/>
  <c r="S4" i="4"/>
  <c r="S5" i="4"/>
  <c r="S6" i="4"/>
  <c r="S7" i="4"/>
  <c r="S8" i="4"/>
  <c r="S9" i="4"/>
  <c r="S10" i="4"/>
  <c r="S11" i="4"/>
  <c r="S12" i="4"/>
  <c r="S13" i="4"/>
  <c r="S14" i="4"/>
  <c r="J14" i="3"/>
  <c r="I14" i="3"/>
  <c r="I3" i="3"/>
  <c r="I4" i="3"/>
  <c r="I5" i="3"/>
  <c r="I6" i="3"/>
  <c r="I7" i="3"/>
  <c r="I8" i="3"/>
  <c r="I9" i="3"/>
  <c r="I10" i="3"/>
  <c r="I11" i="3"/>
  <c r="I12" i="3"/>
  <c r="I13" i="3"/>
  <c r="I2" i="3"/>
  <c r="X3" i="4"/>
  <c r="X4" i="4"/>
  <c r="X7" i="4"/>
  <c r="X8" i="4"/>
  <c r="X11" i="4"/>
  <c r="X12" i="4"/>
  <c r="X2" i="4"/>
  <c r="T3" i="4"/>
  <c r="T4" i="4"/>
  <c r="T5" i="4"/>
  <c r="T6" i="4"/>
  <c r="T7" i="4"/>
  <c r="T8" i="4"/>
  <c r="T9" i="4"/>
  <c r="T10" i="4"/>
  <c r="T11" i="4"/>
  <c r="T12" i="4"/>
  <c r="T13" i="4"/>
  <c r="T14" i="4"/>
  <c r="U14" i="4" s="1"/>
  <c r="T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W2" i="4"/>
  <c r="S2" i="4"/>
  <c r="Q14" i="4"/>
  <c r="M14" i="4"/>
  <c r="N14" i="4"/>
  <c r="K14" i="4"/>
  <c r="L14" i="4"/>
  <c r="L3" i="4"/>
  <c r="L4" i="4"/>
  <c r="L5" i="4"/>
  <c r="L6" i="4"/>
  <c r="L7" i="4"/>
  <c r="L8" i="4"/>
  <c r="L9" i="4"/>
  <c r="L10" i="4"/>
  <c r="L11" i="4"/>
  <c r="L12" i="4"/>
  <c r="L13" i="4"/>
  <c r="L2" i="4"/>
  <c r="N2" i="4"/>
  <c r="N3" i="4"/>
  <c r="N4" i="4"/>
  <c r="N5" i="4"/>
  <c r="N6" i="4"/>
  <c r="N7" i="4"/>
  <c r="N8" i="4"/>
  <c r="N9" i="4"/>
  <c r="N10" i="4"/>
  <c r="N11" i="4"/>
  <c r="N12" i="4"/>
  <c r="N13" i="4"/>
  <c r="K3" i="4"/>
  <c r="K4" i="4"/>
  <c r="K5" i="4"/>
  <c r="K6" i="4"/>
  <c r="K7" i="4"/>
  <c r="K8" i="4"/>
  <c r="K9" i="4"/>
  <c r="K10" i="4"/>
  <c r="K11" i="4"/>
  <c r="K12" i="4"/>
  <c r="K13" i="4"/>
  <c r="K2" i="4"/>
  <c r="I14" i="4"/>
  <c r="H3" i="4"/>
  <c r="H4" i="4"/>
  <c r="H5" i="4"/>
  <c r="H6" i="4"/>
  <c r="H7" i="4"/>
  <c r="H8" i="4"/>
  <c r="H9" i="4"/>
  <c r="H10" i="4"/>
  <c r="H11" i="4"/>
  <c r="H12" i="4"/>
  <c r="H13" i="4"/>
  <c r="H14" i="4"/>
  <c r="H2" i="4"/>
  <c r="E14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D14" i="3"/>
  <c r="H14" i="3"/>
  <c r="F14" i="3"/>
  <c r="T2" i="2"/>
  <c r="T3" i="2"/>
  <c r="U3" i="2"/>
  <c r="V3" i="2"/>
  <c r="T4" i="2"/>
  <c r="U4" i="2" s="1"/>
  <c r="V4" i="2" s="1"/>
  <c r="T5" i="2"/>
  <c r="U5" i="2" s="1"/>
  <c r="T6" i="2"/>
  <c r="U6" i="2"/>
  <c r="V6" i="2" s="1"/>
  <c r="T7" i="2"/>
  <c r="U7" i="2"/>
  <c r="V7" i="2"/>
  <c r="T8" i="2"/>
  <c r="U8" i="2" s="1"/>
  <c r="V8" i="2" s="1"/>
  <c r="T9" i="2"/>
  <c r="U9" i="2" s="1"/>
  <c r="T10" i="2"/>
  <c r="T11" i="2"/>
  <c r="U11" i="2"/>
  <c r="V12" i="2" s="1"/>
  <c r="T12" i="2"/>
  <c r="U12" i="2"/>
  <c r="T13" i="2"/>
  <c r="U13" i="2" s="1"/>
  <c r="V13" i="2" s="1"/>
  <c r="T14" i="2"/>
  <c r="U14" i="2"/>
  <c r="J2" i="2"/>
  <c r="J14" i="2"/>
  <c r="J13" i="2"/>
  <c r="J12" i="2"/>
  <c r="J11" i="2"/>
  <c r="J10" i="2"/>
  <c r="J9" i="2"/>
  <c r="J8" i="2"/>
  <c r="J7" i="2"/>
  <c r="J6" i="2"/>
  <c r="J5" i="2"/>
  <c r="J4" i="2"/>
  <c r="J3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4" i="2"/>
  <c r="D3" i="2"/>
  <c r="D4" i="2"/>
  <c r="D5" i="2"/>
  <c r="D6" i="2"/>
  <c r="D7" i="2"/>
  <c r="D8" i="2"/>
  <c r="D9" i="2"/>
  <c r="D10" i="2"/>
  <c r="D11" i="2"/>
  <c r="D12" i="2"/>
  <c r="D13" i="2"/>
  <c r="D2" i="2"/>
  <c r="H3" i="1"/>
  <c r="I3" i="1" s="1"/>
  <c r="H4" i="1"/>
  <c r="H5" i="1" s="1"/>
  <c r="I4" i="1"/>
  <c r="M4" i="1"/>
  <c r="M5" i="1"/>
  <c r="M6" i="1"/>
  <c r="M7" i="1"/>
  <c r="M8" i="1"/>
  <c r="M9" i="1"/>
  <c r="M10" i="1"/>
  <c r="M11" i="1"/>
  <c r="M12" i="1"/>
  <c r="M13" i="1"/>
  <c r="M14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L4" i="1"/>
  <c r="L5" i="1"/>
  <c r="L6" i="1"/>
  <c r="L7" i="1"/>
  <c r="L8" i="1" s="1"/>
  <c r="L9" i="1" s="1"/>
  <c r="L10" i="1" s="1"/>
  <c r="L11" i="1" s="1"/>
  <c r="L12" i="1" s="1"/>
  <c r="L13" i="1" s="1"/>
  <c r="L14" i="1" s="1"/>
  <c r="L3" i="1"/>
  <c r="C5" i="1"/>
  <c r="C6" i="1"/>
  <c r="C7" i="1"/>
  <c r="C8" i="1"/>
  <c r="C9" i="1" s="1"/>
  <c r="C10" i="1" s="1"/>
  <c r="C11" i="1" s="1"/>
  <c r="C12" i="1" s="1"/>
  <c r="C13" i="1" s="1"/>
  <c r="C14" i="1" s="1"/>
  <c r="C4" i="1"/>
  <c r="C3" i="1"/>
  <c r="V5" i="2" l="1"/>
  <c r="V14" i="2"/>
  <c r="V9" i="2"/>
  <c r="U10" i="2"/>
  <c r="H6" i="1"/>
  <c r="I5" i="1"/>
  <c r="V10" i="2" l="1"/>
  <c r="V11" i="2"/>
  <c r="H7" i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4" i="1" s="1"/>
  <c r="I13" i="1"/>
</calcChain>
</file>

<file path=xl/sharedStrings.xml><?xml version="1.0" encoding="utf-8"?>
<sst xmlns="http://schemas.openxmlformats.org/spreadsheetml/2006/main" count="63" uniqueCount="31">
  <si>
    <t>mel</t>
  </si>
  <si>
    <t>date</t>
  </si>
  <si>
    <t>GNE</t>
  </si>
  <si>
    <t>CEN</t>
  </si>
  <si>
    <t>Mel Index value</t>
  </si>
  <si>
    <t>GNE Index value</t>
  </si>
  <si>
    <t>CEN Index value</t>
  </si>
  <si>
    <t>Mel return</t>
  </si>
  <si>
    <t>GNE return</t>
  </si>
  <si>
    <t>CEN return</t>
  </si>
  <si>
    <t>mel Price</t>
  </si>
  <si>
    <t>Mel share outstanding</t>
  </si>
  <si>
    <t>Market cap</t>
  </si>
  <si>
    <t>GNE Price</t>
  </si>
  <si>
    <t>GNE share outstanding</t>
  </si>
  <si>
    <t>CEN Price</t>
  </si>
  <si>
    <t>CEN share outstanding</t>
  </si>
  <si>
    <t>Market Cap</t>
  </si>
  <si>
    <t>Total</t>
  </si>
  <si>
    <t>Index</t>
  </si>
  <si>
    <t>return</t>
  </si>
  <si>
    <t>no of share</t>
  </si>
  <si>
    <t>total return</t>
  </si>
  <si>
    <t>no of share (1%)</t>
  </si>
  <si>
    <t>no of share (0.1%)</t>
  </si>
  <si>
    <t>Holding position</t>
  </si>
  <si>
    <t>Total return</t>
  </si>
  <si>
    <t>total</t>
  </si>
  <si>
    <t>total holding position (1%)</t>
  </si>
  <si>
    <t>Total return (portfolio)</t>
  </si>
  <si>
    <t>total holding position (0.01%)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</si>
</sst>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7" formatCode="#,##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3" fontId="3" fillId="0" borderId="0" xfId="0" applyNumberFormat="1" applyFont="1"/>
    <xf numFmtId="44" fontId="0" fillId="0" borderId="0" xfId="1" applyFont="1"/>
    <xf numFmtId="2" fontId="0" fillId="0" borderId="0" xfId="0" applyNumberFormat="1"/>
    <xf numFmtId="44" fontId="2" fillId="0" borderId="0" xfId="1" applyFont="1"/>
    <xf numFmtId="2" fontId="2" fillId="0" borderId="0" xfId="0" applyNumberFormat="1" applyFont="1"/>
    <xf numFmtId="177" fontId="3" fillId="0" borderId="0" xfId="0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85E4-47C2-6D4F-8255-1C87EF8FA079}">
  <dimension ref="A1:M14"/>
  <sheetViews>
    <sheetView zoomScaleNormal="69" workbookViewId="0">
      <selection activeCell="E20" sqref="E20"/>
    </sheetView>
  </sheetViews>
  <sheetFormatPr baseColWidth="10" defaultRowHeight="16" x14ac:dyDescent="0.2"/>
  <cols>
    <col min="3" max="3" width="21" bestFit="1" customWidth="1"/>
    <col min="8" max="8" width="14.5" bestFit="1" customWidth="1"/>
    <col min="12" max="12" width="14.1640625" bestFit="1" customWidth="1"/>
  </cols>
  <sheetData>
    <row r="1" spans="1:13" x14ac:dyDescent="0.2">
      <c r="A1" t="s">
        <v>1</v>
      </c>
      <c r="B1" t="s">
        <v>0</v>
      </c>
      <c r="C1" t="s">
        <v>4</v>
      </c>
      <c r="D1" t="s">
        <v>7</v>
      </c>
      <c r="G1" t="s">
        <v>2</v>
      </c>
      <c r="H1" t="s">
        <v>5</v>
      </c>
      <c r="I1" t="s">
        <v>8</v>
      </c>
      <c r="K1" t="s">
        <v>3</v>
      </c>
      <c r="L1" t="s">
        <v>6</v>
      </c>
      <c r="M1" t="s">
        <v>9</v>
      </c>
    </row>
    <row r="2" spans="1:13" x14ac:dyDescent="0.2">
      <c r="A2" s="2">
        <v>43251</v>
      </c>
      <c r="B2" s="3">
        <v>2.9849999999999999</v>
      </c>
      <c r="C2" s="3">
        <v>100</v>
      </c>
      <c r="D2" s="3"/>
      <c r="E2" s="3"/>
      <c r="F2" s="3"/>
      <c r="G2" s="3">
        <v>2.4449999999999998</v>
      </c>
      <c r="H2">
        <v>100</v>
      </c>
      <c r="K2" s="3">
        <v>5.75</v>
      </c>
      <c r="L2">
        <v>100</v>
      </c>
    </row>
    <row r="3" spans="1:13" x14ac:dyDescent="0.2">
      <c r="A3" s="2">
        <v>43280</v>
      </c>
      <c r="B3" s="3">
        <v>3.12</v>
      </c>
      <c r="C3" s="3">
        <f>$C2*($B3/$B2)</f>
        <v>104.52261306532664</v>
      </c>
      <c r="D3" s="4">
        <f>(C3/C2)-1</f>
        <v>4.5226130653266416E-2</v>
      </c>
      <c r="E3" s="3"/>
      <c r="F3" s="3"/>
      <c r="G3" s="3">
        <v>2.44</v>
      </c>
      <c r="H3">
        <f>H2*(G3/G2)</f>
        <v>99.795501022494889</v>
      </c>
      <c r="I3" s="5">
        <f>(H3/H2)-1</f>
        <v>-2.0449897750510759E-3</v>
      </c>
      <c r="K3" s="3">
        <v>5.85</v>
      </c>
      <c r="L3">
        <f>L2*(K3/K2)</f>
        <v>101.7391304347826</v>
      </c>
      <c r="M3" s="5">
        <f>(L3/L2)-1</f>
        <v>1.7391304347825987E-2</v>
      </c>
    </row>
    <row r="4" spans="1:13" x14ac:dyDescent="0.2">
      <c r="A4" s="2">
        <v>43312</v>
      </c>
      <c r="B4" s="3">
        <v>3.14</v>
      </c>
      <c r="C4" s="3">
        <f>$C3*($B4/$B3)</f>
        <v>105.19262981574539</v>
      </c>
      <c r="D4" s="4">
        <f t="shared" ref="D4:D14" si="0">(C4/C3)-1</f>
        <v>6.4102564102563875E-3</v>
      </c>
      <c r="E4" s="3"/>
      <c r="F4" s="3"/>
      <c r="G4" s="3">
        <v>2.5499999999999998</v>
      </c>
      <c r="H4">
        <f t="shared" ref="H4:H14" si="1">H3*(G4/G3)</f>
        <v>104.29447852760735</v>
      </c>
      <c r="I4" s="5">
        <f t="shared" ref="I4:I14" si="2">(H4/H3)-1</f>
        <v>4.5081967213114638E-2</v>
      </c>
      <c r="K4" s="3">
        <v>5.74</v>
      </c>
      <c r="L4">
        <f t="shared" ref="L4:L14" si="3">L3*(K4/K3)</f>
        <v>99.826086956521735</v>
      </c>
      <c r="M4" s="5">
        <f t="shared" ref="M4:M14" si="4">(L4/L3)-1</f>
        <v>-1.8803418803418737E-2</v>
      </c>
    </row>
    <row r="5" spans="1:13" x14ac:dyDescent="0.2">
      <c r="A5" s="2">
        <v>43343</v>
      </c>
      <c r="B5" s="3">
        <v>3.24</v>
      </c>
      <c r="C5" s="3">
        <f t="shared" ref="C5:C14" si="5">$C4*($B5/$B4)</f>
        <v>108.54271356783919</v>
      </c>
      <c r="D5" s="4">
        <f t="shared" si="0"/>
        <v>3.1847133757961776E-2</v>
      </c>
      <c r="E5" s="3"/>
      <c r="F5" s="3"/>
      <c r="G5" s="3">
        <v>2.4500000000000002</v>
      </c>
      <c r="H5">
        <f t="shared" si="1"/>
        <v>100.20449897750512</v>
      </c>
      <c r="I5" s="5">
        <f t="shared" si="2"/>
        <v>-3.9215686274509554E-2</v>
      </c>
      <c r="K5" s="3">
        <v>5.55</v>
      </c>
      <c r="L5">
        <f t="shared" si="3"/>
        <v>96.521739130434767</v>
      </c>
      <c r="M5" s="5">
        <f t="shared" si="4"/>
        <v>-3.3101045296167309E-2</v>
      </c>
    </row>
    <row r="6" spans="1:13" x14ac:dyDescent="0.2">
      <c r="A6" s="1">
        <v>43371</v>
      </c>
      <c r="B6" s="3">
        <v>3.2850000000000001</v>
      </c>
      <c r="C6" s="3">
        <f t="shared" si="5"/>
        <v>110.05025125628138</v>
      </c>
      <c r="D6" s="4">
        <f t="shared" si="0"/>
        <v>1.388888888888884E-2</v>
      </c>
      <c r="E6" s="3"/>
      <c r="F6" s="3"/>
      <c r="G6" s="3">
        <v>2.585</v>
      </c>
      <c r="H6">
        <f t="shared" si="1"/>
        <v>105.72597137014316</v>
      </c>
      <c r="I6" s="5">
        <f t="shared" si="2"/>
        <v>5.5102040816326525E-2</v>
      </c>
      <c r="K6" s="3">
        <v>5.88</v>
      </c>
      <c r="L6">
        <f t="shared" si="3"/>
        <v>102.26086956521738</v>
      </c>
      <c r="M6" s="5">
        <f t="shared" si="4"/>
        <v>5.9459459459459518E-2</v>
      </c>
    </row>
    <row r="7" spans="1:13" x14ac:dyDescent="0.2">
      <c r="A7" s="2">
        <v>43404</v>
      </c>
      <c r="B7" s="3">
        <v>3.1349999999999998</v>
      </c>
      <c r="C7" s="3">
        <f t="shared" si="5"/>
        <v>105.02512562814067</v>
      </c>
      <c r="D7" s="4">
        <f t="shared" si="0"/>
        <v>-4.5662100456621113E-2</v>
      </c>
      <c r="E7" s="3"/>
      <c r="F7" s="3"/>
      <c r="G7" s="3">
        <v>2.34</v>
      </c>
      <c r="H7">
        <f t="shared" si="1"/>
        <v>95.705521472392647</v>
      </c>
      <c r="I7" s="5">
        <f t="shared" si="2"/>
        <v>-9.4777562862669251E-2</v>
      </c>
      <c r="K7" s="3">
        <v>5.68</v>
      </c>
      <c r="L7">
        <f t="shared" si="3"/>
        <v>98.782608695652158</v>
      </c>
      <c r="M7" s="5">
        <f t="shared" si="4"/>
        <v>-3.4013605442176909E-2</v>
      </c>
    </row>
    <row r="8" spans="1:13" x14ac:dyDescent="0.2">
      <c r="A8" s="2">
        <v>43434</v>
      </c>
      <c r="B8" s="3">
        <v>3.3050000000000002</v>
      </c>
      <c r="C8" s="3">
        <f t="shared" si="5"/>
        <v>110.72026800670015</v>
      </c>
      <c r="D8" s="4">
        <f t="shared" si="0"/>
        <v>5.4226475279107067E-2</v>
      </c>
      <c r="E8" s="3"/>
      <c r="F8" s="3"/>
      <c r="G8" s="3">
        <v>2.56</v>
      </c>
      <c r="H8">
        <f t="shared" si="1"/>
        <v>104.7034764826176</v>
      </c>
      <c r="I8" s="5">
        <f t="shared" si="2"/>
        <v>9.4017094017094127E-2</v>
      </c>
      <c r="K8" s="3">
        <v>5.87</v>
      </c>
      <c r="L8">
        <f t="shared" si="3"/>
        <v>102.08695652173913</v>
      </c>
      <c r="M8" s="5">
        <f t="shared" si="4"/>
        <v>3.3450704225352235E-2</v>
      </c>
    </row>
    <row r="9" spans="1:13" x14ac:dyDescent="0.2">
      <c r="A9" s="2">
        <v>43465</v>
      </c>
      <c r="B9" s="3">
        <v>3.4049999999999998</v>
      </c>
      <c r="C9" s="3">
        <f t="shared" si="5"/>
        <v>114.07035175879393</v>
      </c>
      <c r="D9" s="4">
        <f t="shared" si="0"/>
        <v>3.0257186081694254E-2</v>
      </c>
      <c r="E9" s="3"/>
      <c r="F9" s="3"/>
      <c r="G9" s="3">
        <v>2.61</v>
      </c>
      <c r="H9">
        <f t="shared" si="1"/>
        <v>106.74846625766872</v>
      </c>
      <c r="I9" s="5">
        <f t="shared" si="2"/>
        <v>1.953125E-2</v>
      </c>
      <c r="K9" s="3">
        <v>5.9</v>
      </c>
      <c r="L9">
        <f t="shared" si="3"/>
        <v>102.60869565217392</v>
      </c>
      <c r="M9" s="5">
        <f t="shared" si="4"/>
        <v>5.110732538330609E-3</v>
      </c>
    </row>
    <row r="10" spans="1:13" x14ac:dyDescent="0.2">
      <c r="A10" s="2">
        <v>43496</v>
      </c>
      <c r="B10" s="3">
        <v>3.52</v>
      </c>
      <c r="C10" s="3">
        <f t="shared" si="5"/>
        <v>117.9229480737018</v>
      </c>
      <c r="D10" s="4">
        <f t="shared" si="0"/>
        <v>3.3773861967694607E-2</v>
      </c>
      <c r="E10" s="3"/>
      <c r="F10" s="3"/>
      <c r="G10" s="3">
        <v>2.66</v>
      </c>
      <c r="H10">
        <f t="shared" si="1"/>
        <v>108.79345603271986</v>
      </c>
      <c r="I10" s="5">
        <f t="shared" si="2"/>
        <v>1.9157088122605526E-2</v>
      </c>
      <c r="K10" s="3">
        <v>6.04</v>
      </c>
      <c r="L10">
        <f t="shared" si="3"/>
        <v>105.04347826086956</v>
      </c>
      <c r="M10" s="5">
        <f t="shared" si="4"/>
        <v>2.3728813559321882E-2</v>
      </c>
    </row>
    <row r="11" spans="1:13" x14ac:dyDescent="0.2">
      <c r="A11" s="2">
        <v>43524</v>
      </c>
      <c r="B11" s="3">
        <v>3.69</v>
      </c>
      <c r="C11" s="3">
        <f t="shared" si="5"/>
        <v>123.61809045226127</v>
      </c>
      <c r="D11" s="4">
        <f t="shared" si="0"/>
        <v>4.8295454545454586E-2</v>
      </c>
      <c r="E11" s="3"/>
      <c r="F11" s="3"/>
      <c r="G11" s="3">
        <v>2.8</v>
      </c>
      <c r="H11">
        <f t="shared" si="1"/>
        <v>114.519427402863</v>
      </c>
      <c r="I11" s="5">
        <f t="shared" si="2"/>
        <v>5.2631578947368363E-2</v>
      </c>
      <c r="K11" s="3">
        <v>6.35</v>
      </c>
      <c r="L11">
        <f t="shared" si="3"/>
        <v>110.43478260869564</v>
      </c>
      <c r="M11" s="5">
        <f t="shared" si="4"/>
        <v>5.1324503311258152E-2</v>
      </c>
    </row>
    <row r="12" spans="1:13" x14ac:dyDescent="0.2">
      <c r="A12" s="1">
        <v>43553</v>
      </c>
      <c r="B12" s="3">
        <v>4.1849999999999996</v>
      </c>
      <c r="C12" s="3">
        <f t="shared" si="5"/>
        <v>140.20100502512557</v>
      </c>
      <c r="D12" s="4">
        <f t="shared" si="0"/>
        <v>0.13414634146341453</v>
      </c>
      <c r="E12" s="3"/>
      <c r="F12" s="3"/>
      <c r="G12" s="3">
        <v>3.22</v>
      </c>
      <c r="H12">
        <f t="shared" si="1"/>
        <v>131.69734151329246</v>
      </c>
      <c r="I12" s="5">
        <f t="shared" si="2"/>
        <v>0.15000000000000013</v>
      </c>
      <c r="K12" s="3">
        <v>6.88</v>
      </c>
      <c r="L12">
        <f t="shared" si="3"/>
        <v>119.65217391304347</v>
      </c>
      <c r="M12" s="5">
        <f t="shared" si="4"/>
        <v>8.3464566929133843E-2</v>
      </c>
    </row>
    <row r="13" spans="1:13" x14ac:dyDescent="0.2">
      <c r="A13" s="1">
        <v>43585</v>
      </c>
      <c r="B13" s="3">
        <v>4.0599999999999996</v>
      </c>
      <c r="C13" s="3">
        <f t="shared" si="5"/>
        <v>136.01340033500833</v>
      </c>
      <c r="D13" s="4">
        <f t="shared" si="0"/>
        <v>-2.9868578255674905E-2</v>
      </c>
      <c r="E13" s="3"/>
      <c r="F13" s="3"/>
      <c r="G13" s="3">
        <v>3.0550000000000002</v>
      </c>
      <c r="H13">
        <f t="shared" si="1"/>
        <v>124.94887525562375</v>
      </c>
      <c r="I13" s="5">
        <f t="shared" si="2"/>
        <v>-5.1242236024844678E-2</v>
      </c>
      <c r="K13" s="3">
        <v>6.69</v>
      </c>
      <c r="L13">
        <f t="shared" si="3"/>
        <v>116.34782608695652</v>
      </c>
      <c r="M13" s="5">
        <f t="shared" si="4"/>
        <v>-2.761627906976738E-2</v>
      </c>
    </row>
    <row r="14" spans="1:13" x14ac:dyDescent="0.2">
      <c r="A14" s="2">
        <v>43616</v>
      </c>
      <c r="B14" s="3">
        <v>4.24</v>
      </c>
      <c r="C14" s="3">
        <f t="shared" si="5"/>
        <v>142.04355108877718</v>
      </c>
      <c r="D14" s="4">
        <f t="shared" si="0"/>
        <v>4.4334975369458185E-2</v>
      </c>
      <c r="E14" s="3"/>
      <c r="F14" s="3"/>
      <c r="G14" s="3">
        <v>3.11</v>
      </c>
      <c r="H14">
        <f t="shared" si="1"/>
        <v>127.19836400817998</v>
      </c>
      <c r="I14" s="5">
        <f t="shared" si="2"/>
        <v>1.8003273322422242E-2</v>
      </c>
      <c r="K14" s="3">
        <v>7.37</v>
      </c>
      <c r="L14">
        <f t="shared" si="3"/>
        <v>128.17391304347825</v>
      </c>
      <c r="M14" s="5">
        <f t="shared" si="4"/>
        <v>0.10164424514200299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DFBC-EFDE-7247-B332-3B4C283789F7}">
  <dimension ref="A1:V14"/>
  <sheetViews>
    <sheetView zoomScale="106" zoomScaleNormal="106" workbookViewId="0">
      <selection activeCell="E1" sqref="E1:E1048576"/>
    </sheetView>
  </sheetViews>
  <sheetFormatPr baseColWidth="10" defaultRowHeight="16" x14ac:dyDescent="0.2"/>
  <cols>
    <col min="3" max="3" width="19.83203125" bestFit="1" customWidth="1"/>
    <col min="4" max="4" width="13.1640625" bestFit="1" customWidth="1"/>
    <col min="5" max="5" width="11" bestFit="1" customWidth="1"/>
    <col min="6" max="6" width="20.33203125" bestFit="1" customWidth="1"/>
    <col min="7" max="7" width="12.1640625" bestFit="1" customWidth="1"/>
    <col min="8" max="8" width="11" bestFit="1" customWidth="1"/>
    <col min="9" max="9" width="20.33203125" bestFit="1" customWidth="1"/>
    <col min="10" max="10" width="12.1640625" bestFit="1" customWidth="1"/>
    <col min="15" max="15" width="19.83203125" bestFit="1" customWidth="1"/>
    <col min="16" max="16" width="11.1640625" bestFit="1" customWidth="1"/>
    <col min="19" max="19" width="11" bestFit="1" customWidth="1"/>
    <col min="20" max="20" width="16" customWidth="1"/>
    <col min="21" max="22" width="11" bestFit="1" customWidth="1"/>
  </cols>
  <sheetData>
    <row r="1" spans="1:22" x14ac:dyDescent="0.2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12</v>
      </c>
      <c r="H1" t="s">
        <v>15</v>
      </c>
      <c r="I1" t="s">
        <v>16</v>
      </c>
      <c r="J1" t="s">
        <v>17</v>
      </c>
      <c r="S1" t="s">
        <v>1</v>
      </c>
      <c r="T1" t="s">
        <v>18</v>
      </c>
      <c r="U1" t="s">
        <v>19</v>
      </c>
      <c r="V1" t="s">
        <v>20</v>
      </c>
    </row>
    <row r="2" spans="1:22" x14ac:dyDescent="0.2">
      <c r="A2" s="2">
        <v>43251</v>
      </c>
      <c r="B2" s="3">
        <v>2.9849999999999999</v>
      </c>
      <c r="C2" s="6">
        <v>2563000000</v>
      </c>
      <c r="D2">
        <f>B2*C2</f>
        <v>7650555000</v>
      </c>
      <c r="E2" s="3">
        <v>2.4449999999999998</v>
      </c>
      <c r="F2" s="6">
        <v>1023646556</v>
      </c>
      <c r="G2">
        <f>E2*F2</f>
        <v>2502815829.4199996</v>
      </c>
      <c r="H2" s="3">
        <v>5.75</v>
      </c>
      <c r="I2" s="6">
        <v>716774782</v>
      </c>
      <c r="J2">
        <f>H2*I2</f>
        <v>4121454996.5</v>
      </c>
      <c r="N2" s="3"/>
      <c r="O2" s="6"/>
      <c r="S2" s="2">
        <v>43251</v>
      </c>
      <c r="T2">
        <f>P2+J2+D2</f>
        <v>11772009996.5</v>
      </c>
      <c r="U2">
        <v>100</v>
      </c>
    </row>
    <row r="3" spans="1:22" x14ac:dyDescent="0.2">
      <c r="A3" s="2">
        <v>43280</v>
      </c>
      <c r="B3" s="3">
        <v>3.12</v>
      </c>
      <c r="C3" s="6">
        <v>2563000000</v>
      </c>
      <c r="D3">
        <f t="shared" ref="D3:D14" si="0">B3*C3</f>
        <v>7996560000</v>
      </c>
      <c r="E3" s="3">
        <v>2.44</v>
      </c>
      <c r="F3" s="6">
        <v>1023646556</v>
      </c>
      <c r="G3">
        <f t="shared" ref="G3:G14" si="1">E3*F3</f>
        <v>2497697596.6399999</v>
      </c>
      <c r="H3" s="3">
        <v>5.85</v>
      </c>
      <c r="I3" s="6">
        <v>716774782</v>
      </c>
      <c r="J3">
        <f t="shared" ref="J3:J14" si="2">H3*I3</f>
        <v>4193132474.6999998</v>
      </c>
      <c r="N3" s="3"/>
      <c r="O3" s="6"/>
      <c r="S3" s="2">
        <v>43280</v>
      </c>
      <c r="T3">
        <f>P3+J3+D3</f>
        <v>12189692474.700001</v>
      </c>
      <c r="U3">
        <f>100*(T3/T2)</f>
        <v>103.5480982289701</v>
      </c>
      <c r="V3" s="5">
        <f>(U3/U2)-1</f>
        <v>3.5480982289701091E-2</v>
      </c>
    </row>
    <row r="4" spans="1:22" x14ac:dyDescent="0.2">
      <c r="A4" s="2">
        <v>43312</v>
      </c>
      <c r="B4" s="3">
        <v>3.14</v>
      </c>
      <c r="C4" s="6">
        <v>2563000000</v>
      </c>
      <c r="D4">
        <f t="shared" si="0"/>
        <v>8047820000</v>
      </c>
      <c r="E4" s="3">
        <v>2.5499999999999998</v>
      </c>
      <c r="F4" s="6">
        <v>1023646556</v>
      </c>
      <c r="G4">
        <f t="shared" si="1"/>
        <v>2610298717.7999997</v>
      </c>
      <c r="H4" s="3">
        <v>5.74</v>
      </c>
      <c r="I4" s="6">
        <v>716774782</v>
      </c>
      <c r="J4">
        <f t="shared" si="2"/>
        <v>4114287248.6800003</v>
      </c>
      <c r="N4" s="3"/>
      <c r="O4" s="6"/>
      <c r="S4" s="2">
        <v>43312</v>
      </c>
      <c r="T4">
        <f t="shared" ref="T4:T13" si="3">P4+J4+D4</f>
        <v>12162107248.68</v>
      </c>
      <c r="U4">
        <f t="shared" ref="U4:U14" si="4">100*(T4/T3)</f>
        <v>99.773700394187514</v>
      </c>
      <c r="V4" s="5">
        <f t="shared" ref="V4:V14" si="5">(U4/U3)-1</f>
        <v>-3.6450672676155538E-2</v>
      </c>
    </row>
    <row r="5" spans="1:22" x14ac:dyDescent="0.2">
      <c r="A5" s="2">
        <v>43343</v>
      </c>
      <c r="B5" s="3">
        <v>3.24</v>
      </c>
      <c r="C5" s="6">
        <v>2563000000</v>
      </c>
      <c r="D5">
        <f t="shared" si="0"/>
        <v>8304120000.000001</v>
      </c>
      <c r="E5" s="3">
        <v>2.4500000000000002</v>
      </c>
      <c r="F5" s="6">
        <v>1023646556</v>
      </c>
      <c r="G5">
        <f t="shared" si="1"/>
        <v>2507934062.2000003</v>
      </c>
      <c r="H5" s="3">
        <v>5.55</v>
      </c>
      <c r="I5" s="6">
        <v>716774782</v>
      </c>
      <c r="J5">
        <f t="shared" si="2"/>
        <v>3978100040.0999999</v>
      </c>
      <c r="N5" s="3"/>
      <c r="O5" s="6"/>
      <c r="S5" s="2">
        <v>43343</v>
      </c>
      <c r="T5">
        <f t="shared" si="3"/>
        <v>12282220040.1</v>
      </c>
      <c r="U5">
        <f t="shared" si="4"/>
        <v>100.98759852190118</v>
      </c>
      <c r="V5" s="5">
        <f t="shared" si="5"/>
        <v>1.2166514050473864E-2</v>
      </c>
    </row>
    <row r="6" spans="1:22" x14ac:dyDescent="0.2">
      <c r="A6" s="1">
        <v>43371</v>
      </c>
      <c r="B6" s="3">
        <v>3.2850000000000001</v>
      </c>
      <c r="C6" s="6">
        <v>2563000000</v>
      </c>
      <c r="D6">
        <f t="shared" si="0"/>
        <v>8419455000</v>
      </c>
      <c r="E6" s="3">
        <v>2.585</v>
      </c>
      <c r="F6" s="6">
        <v>1023646556</v>
      </c>
      <c r="G6">
        <f t="shared" si="1"/>
        <v>2646126347.2599998</v>
      </c>
      <c r="H6" s="3">
        <v>5.88</v>
      </c>
      <c r="I6" s="6">
        <v>716774782</v>
      </c>
      <c r="J6">
        <f t="shared" si="2"/>
        <v>4214635718.1599998</v>
      </c>
      <c r="N6" s="3"/>
      <c r="O6" s="6"/>
      <c r="S6" s="1">
        <v>43371</v>
      </c>
      <c r="T6">
        <f t="shared" si="3"/>
        <v>12634090718.16</v>
      </c>
      <c r="U6">
        <f t="shared" si="4"/>
        <v>102.86487847401516</v>
      </c>
      <c r="V6" s="5">
        <f t="shared" si="5"/>
        <v>1.858921273097569E-2</v>
      </c>
    </row>
    <row r="7" spans="1:22" x14ac:dyDescent="0.2">
      <c r="A7" s="2">
        <v>43404</v>
      </c>
      <c r="B7" s="3">
        <v>3.1349999999999998</v>
      </c>
      <c r="C7" s="6">
        <v>2563000000</v>
      </c>
      <c r="D7">
        <f t="shared" si="0"/>
        <v>8035004999.999999</v>
      </c>
      <c r="E7" s="3">
        <v>2.34</v>
      </c>
      <c r="F7" s="6">
        <v>1023646556</v>
      </c>
      <c r="G7">
        <f t="shared" si="1"/>
        <v>2395332941.04</v>
      </c>
      <c r="H7" s="3">
        <v>5.68</v>
      </c>
      <c r="I7" s="6">
        <v>716774782</v>
      </c>
      <c r="J7">
        <f t="shared" si="2"/>
        <v>4071280761.7599998</v>
      </c>
      <c r="N7" s="3"/>
      <c r="O7" s="6"/>
      <c r="S7" s="2">
        <v>43404</v>
      </c>
      <c r="T7">
        <f t="shared" si="3"/>
        <v>12106285761.759998</v>
      </c>
      <c r="U7">
        <f t="shared" si="4"/>
        <v>95.822374809757022</v>
      </c>
      <c r="V7" s="5">
        <f t="shared" si="5"/>
        <v>-6.8463636653565363E-2</v>
      </c>
    </row>
    <row r="8" spans="1:22" x14ac:dyDescent="0.2">
      <c r="A8" s="2">
        <v>43434</v>
      </c>
      <c r="B8" s="3">
        <v>3.3050000000000002</v>
      </c>
      <c r="C8" s="6">
        <v>2563000000</v>
      </c>
      <c r="D8">
        <f t="shared" si="0"/>
        <v>8470715000</v>
      </c>
      <c r="E8" s="3">
        <v>2.56</v>
      </c>
      <c r="F8" s="6">
        <v>1023646556</v>
      </c>
      <c r="G8">
        <f t="shared" si="1"/>
        <v>2620535183.3600001</v>
      </c>
      <c r="H8" s="3">
        <v>5.87</v>
      </c>
      <c r="I8" s="6">
        <v>716774782</v>
      </c>
      <c r="J8">
        <f t="shared" si="2"/>
        <v>4207467970.3400002</v>
      </c>
      <c r="N8" s="3"/>
      <c r="O8" s="6"/>
      <c r="S8" s="2">
        <v>43434</v>
      </c>
      <c r="T8">
        <f t="shared" si="3"/>
        <v>12678182970.34</v>
      </c>
      <c r="U8">
        <f t="shared" si="4"/>
        <v>104.72396918290536</v>
      </c>
      <c r="V8" s="5">
        <f t="shared" si="5"/>
        <v>9.2896824888981433E-2</v>
      </c>
    </row>
    <row r="9" spans="1:22" x14ac:dyDescent="0.2">
      <c r="A9" s="2">
        <v>43465</v>
      </c>
      <c r="B9" s="3">
        <v>3.4049999999999998</v>
      </c>
      <c r="C9" s="6">
        <v>2563000000</v>
      </c>
      <c r="D9">
        <f t="shared" si="0"/>
        <v>8727015000</v>
      </c>
      <c r="E9" s="3">
        <v>2.61</v>
      </c>
      <c r="F9" s="6">
        <v>1023646556</v>
      </c>
      <c r="G9">
        <f t="shared" si="1"/>
        <v>2671717511.1599998</v>
      </c>
      <c r="H9" s="3">
        <v>5.9</v>
      </c>
      <c r="I9" s="6">
        <v>716774782</v>
      </c>
      <c r="J9">
        <f t="shared" si="2"/>
        <v>4228971213.8000002</v>
      </c>
      <c r="N9" s="3"/>
      <c r="O9" s="6"/>
      <c r="S9" s="2">
        <v>43465</v>
      </c>
      <c r="T9">
        <f t="shared" si="3"/>
        <v>12955986213.799999</v>
      </c>
      <c r="U9">
        <f t="shared" si="4"/>
        <v>102.19119130958991</v>
      </c>
      <c r="V9" s="5">
        <f t="shared" si="5"/>
        <v>-2.4185273849693711E-2</v>
      </c>
    </row>
    <row r="10" spans="1:22" x14ac:dyDescent="0.2">
      <c r="A10" s="2">
        <v>43496</v>
      </c>
      <c r="B10" s="3">
        <v>3.52</v>
      </c>
      <c r="C10" s="6">
        <v>2563000000</v>
      </c>
      <c r="D10">
        <f t="shared" si="0"/>
        <v>9021760000</v>
      </c>
      <c r="E10" s="3">
        <v>2.66</v>
      </c>
      <c r="F10" s="6">
        <v>1023646556</v>
      </c>
      <c r="G10">
        <f t="shared" si="1"/>
        <v>2722899838.96</v>
      </c>
      <c r="H10" s="3">
        <v>6.04</v>
      </c>
      <c r="I10" s="6">
        <v>716774782</v>
      </c>
      <c r="J10">
        <f t="shared" si="2"/>
        <v>4329319683.2799997</v>
      </c>
      <c r="N10" s="3"/>
      <c r="O10" s="6"/>
      <c r="S10" s="2">
        <v>43496</v>
      </c>
      <c r="T10">
        <f t="shared" si="3"/>
        <v>13351079683.279999</v>
      </c>
      <c r="U10">
        <f t="shared" si="4"/>
        <v>103.04950517050695</v>
      </c>
      <c r="V10" s="5">
        <f t="shared" si="5"/>
        <v>8.3990982971982042E-3</v>
      </c>
    </row>
    <row r="11" spans="1:22" x14ac:dyDescent="0.2">
      <c r="A11" s="2">
        <v>43524</v>
      </c>
      <c r="B11" s="3">
        <v>3.69</v>
      </c>
      <c r="C11" s="6">
        <v>2563000000</v>
      </c>
      <c r="D11">
        <f t="shared" si="0"/>
        <v>9457470000</v>
      </c>
      <c r="E11" s="3">
        <v>2.8</v>
      </c>
      <c r="F11" s="6">
        <v>1023646556</v>
      </c>
      <c r="G11">
        <f t="shared" si="1"/>
        <v>2866210356.7999997</v>
      </c>
      <c r="H11" s="3">
        <v>6.35</v>
      </c>
      <c r="I11" s="6">
        <v>716774782</v>
      </c>
      <c r="J11">
        <f t="shared" si="2"/>
        <v>4551519865.6999998</v>
      </c>
      <c r="N11" s="3"/>
      <c r="O11" s="6"/>
      <c r="S11" s="2">
        <v>43524</v>
      </c>
      <c r="T11">
        <f t="shared" si="3"/>
        <v>14008989865.700001</v>
      </c>
      <c r="U11">
        <f t="shared" si="4"/>
        <v>104.92776762649333</v>
      </c>
      <c r="V11" s="5">
        <f t="shared" si="5"/>
        <v>1.8226797429823582E-2</v>
      </c>
    </row>
    <row r="12" spans="1:22" x14ac:dyDescent="0.2">
      <c r="A12" s="1">
        <v>43553</v>
      </c>
      <c r="B12" s="3">
        <v>4.1849999999999996</v>
      </c>
      <c r="C12" s="6">
        <v>2563000000</v>
      </c>
      <c r="D12">
        <f t="shared" si="0"/>
        <v>10726154999.999998</v>
      </c>
      <c r="E12" s="3">
        <v>3.22</v>
      </c>
      <c r="F12" s="6">
        <v>1023646556</v>
      </c>
      <c r="G12">
        <f t="shared" si="1"/>
        <v>3296141910.3200002</v>
      </c>
      <c r="H12" s="3">
        <v>6.88</v>
      </c>
      <c r="I12" s="6">
        <v>716774782</v>
      </c>
      <c r="J12">
        <f t="shared" si="2"/>
        <v>4931410500.1599998</v>
      </c>
      <c r="N12" s="3"/>
      <c r="O12" s="6"/>
      <c r="S12" s="1">
        <v>43553</v>
      </c>
      <c r="T12">
        <f t="shared" si="3"/>
        <v>15657565500.159998</v>
      </c>
      <c r="U12">
        <f t="shared" si="4"/>
        <v>111.76798363239891</v>
      </c>
      <c r="V12" s="5">
        <f t="shared" si="5"/>
        <v>6.5189760162003951E-2</v>
      </c>
    </row>
    <row r="13" spans="1:22" x14ac:dyDescent="0.2">
      <c r="A13" s="1">
        <v>43585</v>
      </c>
      <c r="B13" s="3">
        <v>4.0599999999999996</v>
      </c>
      <c r="C13" s="6">
        <v>2563000000</v>
      </c>
      <c r="D13">
        <f t="shared" si="0"/>
        <v>10405779999.999998</v>
      </c>
      <c r="E13" s="3">
        <v>3.0550000000000002</v>
      </c>
      <c r="F13" s="6">
        <v>1023646556</v>
      </c>
      <c r="G13">
        <f t="shared" si="1"/>
        <v>3127240228.5800004</v>
      </c>
      <c r="H13" s="3">
        <v>6.69</v>
      </c>
      <c r="I13" s="6">
        <v>716774782</v>
      </c>
      <c r="J13">
        <f t="shared" si="2"/>
        <v>4795223291.5799999</v>
      </c>
      <c r="N13" s="3"/>
      <c r="O13" s="6"/>
      <c r="S13" s="1">
        <v>43585</v>
      </c>
      <c r="T13">
        <f t="shared" si="3"/>
        <v>15201003291.579998</v>
      </c>
      <c r="U13">
        <f t="shared" si="4"/>
        <v>97.084079203913703</v>
      </c>
      <c r="V13" s="5">
        <f t="shared" si="5"/>
        <v>-0.13137844981421576</v>
      </c>
    </row>
    <row r="14" spans="1:22" x14ac:dyDescent="0.2">
      <c r="A14" s="2">
        <v>43616</v>
      </c>
      <c r="B14" s="3">
        <v>4.24</v>
      </c>
      <c r="C14" s="6">
        <v>2563000000</v>
      </c>
      <c r="D14">
        <f>B14*C14</f>
        <v>10867120000</v>
      </c>
      <c r="E14" s="3">
        <v>3.11</v>
      </c>
      <c r="F14" s="6">
        <v>1023646556</v>
      </c>
      <c r="G14">
        <f t="shared" si="1"/>
        <v>3183540789.1599998</v>
      </c>
      <c r="H14" s="3">
        <v>7.37</v>
      </c>
      <c r="I14" s="6">
        <v>716774782</v>
      </c>
      <c r="J14">
        <f t="shared" si="2"/>
        <v>5282630143.3400002</v>
      </c>
      <c r="N14" s="3"/>
      <c r="O14" s="6"/>
      <c r="S14" s="2">
        <v>43616</v>
      </c>
      <c r="T14">
        <f>P14+J14+D14</f>
        <v>16149750143.34</v>
      </c>
      <c r="U14">
        <f t="shared" si="4"/>
        <v>106.24134363740005</v>
      </c>
      <c r="V14" s="5">
        <f t="shared" si="5"/>
        <v>9.4323029157567628E-2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94EE-A91C-0B49-ABF6-0644C778FDFA}">
  <dimension ref="A1:J14"/>
  <sheetViews>
    <sheetView workbookViewId="0">
      <selection activeCell="J14" sqref="J14"/>
    </sheetView>
  </sheetViews>
  <sheetFormatPr baseColWidth="10" defaultRowHeight="16" x14ac:dyDescent="0.2"/>
  <cols>
    <col min="5" max="5" width="11" bestFit="1" customWidth="1"/>
    <col min="7" max="7" width="11" bestFit="1" customWidth="1"/>
    <col min="10" max="10" width="12.33203125" bestFit="1" customWidth="1"/>
  </cols>
  <sheetData>
    <row r="1" spans="1:10" x14ac:dyDescent="0.2">
      <c r="A1" t="s">
        <v>1</v>
      </c>
      <c r="B1" t="s">
        <v>21</v>
      </c>
      <c r="C1" t="s">
        <v>10</v>
      </c>
      <c r="D1" t="s">
        <v>22</v>
      </c>
      <c r="E1" t="s">
        <v>13</v>
      </c>
      <c r="F1" t="s">
        <v>22</v>
      </c>
      <c r="G1" t="s">
        <v>15</v>
      </c>
      <c r="H1" t="s">
        <v>22</v>
      </c>
      <c r="I1" t="s">
        <v>27</v>
      </c>
      <c r="J1" t="s">
        <v>22</v>
      </c>
    </row>
    <row r="2" spans="1:10" x14ac:dyDescent="0.2">
      <c r="A2" s="2">
        <v>43251</v>
      </c>
      <c r="B2">
        <v>1</v>
      </c>
      <c r="C2" s="3">
        <v>2.9849999999999999</v>
      </c>
      <c r="E2" s="3">
        <v>2.4449999999999998</v>
      </c>
      <c r="G2" s="3">
        <v>5.75</v>
      </c>
      <c r="I2">
        <f>G2+E2+C2</f>
        <v>11.18</v>
      </c>
    </row>
    <row r="3" spans="1:10" x14ac:dyDescent="0.2">
      <c r="A3" s="2">
        <v>43280</v>
      </c>
      <c r="B3">
        <v>1</v>
      </c>
      <c r="C3" s="3">
        <v>3.12</v>
      </c>
      <c r="E3" s="3">
        <v>2.44</v>
      </c>
      <c r="G3" s="3">
        <v>5.85</v>
      </c>
      <c r="I3">
        <f t="shared" ref="I3:I14" si="0">G3+E3+C3</f>
        <v>11.41</v>
      </c>
    </row>
    <row r="4" spans="1:10" x14ac:dyDescent="0.2">
      <c r="A4" s="2">
        <v>43312</v>
      </c>
      <c r="B4">
        <v>1</v>
      </c>
      <c r="C4" s="3">
        <v>3.14</v>
      </c>
      <c r="E4" s="3">
        <v>2.5499999999999998</v>
      </c>
      <c r="G4" s="3">
        <v>5.74</v>
      </c>
      <c r="I4">
        <f t="shared" si="0"/>
        <v>11.43</v>
      </c>
    </row>
    <row r="5" spans="1:10" x14ac:dyDescent="0.2">
      <c r="A5" s="2">
        <v>43343</v>
      </c>
      <c r="B5">
        <v>1</v>
      </c>
      <c r="C5" s="3">
        <v>3.24</v>
      </c>
      <c r="E5" s="3">
        <v>2.4500000000000002</v>
      </c>
      <c r="G5" s="3">
        <v>5.55</v>
      </c>
      <c r="I5">
        <f t="shared" si="0"/>
        <v>11.24</v>
      </c>
    </row>
    <row r="6" spans="1:10" x14ac:dyDescent="0.2">
      <c r="A6" s="1">
        <v>43371</v>
      </c>
      <c r="B6">
        <v>1</v>
      </c>
      <c r="C6" s="3">
        <v>3.2850000000000001</v>
      </c>
      <c r="E6" s="3">
        <v>2.585</v>
      </c>
      <c r="G6" s="3">
        <v>5.88</v>
      </c>
      <c r="I6">
        <f t="shared" si="0"/>
        <v>11.75</v>
      </c>
    </row>
    <row r="7" spans="1:10" x14ac:dyDescent="0.2">
      <c r="A7" s="2">
        <v>43404</v>
      </c>
      <c r="B7">
        <v>1</v>
      </c>
      <c r="C7" s="3">
        <v>3.1349999999999998</v>
      </c>
      <c r="E7" s="3">
        <v>2.34</v>
      </c>
      <c r="G7" s="3">
        <v>5.68</v>
      </c>
      <c r="I7">
        <f t="shared" si="0"/>
        <v>11.154999999999999</v>
      </c>
    </row>
    <row r="8" spans="1:10" x14ac:dyDescent="0.2">
      <c r="A8" s="2">
        <v>43434</v>
      </c>
      <c r="B8">
        <v>1</v>
      </c>
      <c r="C8" s="3">
        <v>3.3050000000000002</v>
      </c>
      <c r="E8" s="3">
        <v>2.56</v>
      </c>
      <c r="G8" s="3">
        <v>5.87</v>
      </c>
      <c r="I8">
        <f t="shared" si="0"/>
        <v>11.734999999999999</v>
      </c>
    </row>
    <row r="9" spans="1:10" x14ac:dyDescent="0.2">
      <c r="A9" s="2">
        <v>43465</v>
      </c>
      <c r="B9">
        <v>1</v>
      </c>
      <c r="C9" s="3">
        <v>3.4049999999999998</v>
      </c>
      <c r="E9" s="3">
        <v>2.61</v>
      </c>
      <c r="G9" s="3">
        <v>5.9</v>
      </c>
      <c r="I9">
        <f t="shared" si="0"/>
        <v>11.914999999999999</v>
      </c>
    </row>
    <row r="10" spans="1:10" x14ac:dyDescent="0.2">
      <c r="A10" s="2">
        <v>43496</v>
      </c>
      <c r="B10">
        <v>1</v>
      </c>
      <c r="C10" s="3">
        <v>3.52</v>
      </c>
      <c r="E10" s="3">
        <v>2.66</v>
      </c>
      <c r="G10" s="3">
        <v>6.04</v>
      </c>
      <c r="I10">
        <f t="shared" si="0"/>
        <v>12.219999999999999</v>
      </c>
    </row>
    <row r="11" spans="1:10" x14ac:dyDescent="0.2">
      <c r="A11" s="2">
        <v>43524</v>
      </c>
      <c r="B11">
        <v>1</v>
      </c>
      <c r="C11" s="3">
        <v>3.69</v>
      </c>
      <c r="E11" s="3">
        <v>2.8</v>
      </c>
      <c r="G11" s="3">
        <v>6.35</v>
      </c>
      <c r="I11">
        <f t="shared" si="0"/>
        <v>12.839999999999998</v>
      </c>
    </row>
    <row r="12" spans="1:10" x14ac:dyDescent="0.2">
      <c r="A12" s="1">
        <v>43553</v>
      </c>
      <c r="B12">
        <v>1</v>
      </c>
      <c r="C12" s="3">
        <v>4.1849999999999996</v>
      </c>
      <c r="E12" s="3">
        <v>3.22</v>
      </c>
      <c r="G12" s="3">
        <v>6.88</v>
      </c>
      <c r="I12">
        <f t="shared" si="0"/>
        <v>14.285</v>
      </c>
    </row>
    <row r="13" spans="1:10" x14ac:dyDescent="0.2">
      <c r="A13" s="1">
        <v>43585</v>
      </c>
      <c r="B13">
        <v>1</v>
      </c>
      <c r="C13" s="3">
        <v>4.0599999999999996</v>
      </c>
      <c r="E13" s="3">
        <v>3.0550000000000002</v>
      </c>
      <c r="G13" s="3">
        <v>6.69</v>
      </c>
      <c r="I13">
        <f t="shared" si="0"/>
        <v>13.805</v>
      </c>
    </row>
    <row r="14" spans="1:10" x14ac:dyDescent="0.2">
      <c r="A14" s="2">
        <v>43616</v>
      </c>
      <c r="B14">
        <v>1</v>
      </c>
      <c r="C14" s="3">
        <v>4.24</v>
      </c>
      <c r="D14" s="5">
        <f>(C14/C2)-1</f>
        <v>0.42043551088777242</v>
      </c>
      <c r="E14" s="3">
        <v>3.11</v>
      </c>
      <c r="F14" s="5">
        <f>(E14/E2)-1</f>
        <v>0.27198364008179965</v>
      </c>
      <c r="G14" s="3">
        <v>7.37</v>
      </c>
      <c r="H14" s="5">
        <f>(G14/G2)-1</f>
        <v>0.28173913043478271</v>
      </c>
      <c r="I14">
        <f t="shared" si="0"/>
        <v>14.72</v>
      </c>
      <c r="J14" s="5">
        <f>(I14/I2)-1</f>
        <v>0.31663685152057264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958E-68B6-3943-9DA1-E91997F3ED26}">
  <dimension ref="A1:AC14"/>
  <sheetViews>
    <sheetView tabSelected="1" zoomScale="75" zoomScaleNormal="62" workbookViewId="0">
      <selection activeCell="K50" sqref="K50"/>
    </sheetView>
  </sheetViews>
  <sheetFormatPr baseColWidth="10" defaultRowHeight="16" x14ac:dyDescent="0.2"/>
  <cols>
    <col min="2" max="2" width="14.6640625" bestFit="1" customWidth="1"/>
    <col min="4" max="4" width="18.6640625" bestFit="1" customWidth="1"/>
    <col min="5" max="6" width="16.33203125" bestFit="1" customWidth="1"/>
    <col min="8" max="8" width="17.5" bestFit="1" customWidth="1"/>
    <col min="11" max="12" width="14.6640625" bestFit="1" customWidth="1"/>
    <col min="14" max="14" width="16.83203125" bestFit="1" customWidth="1"/>
    <col min="15" max="15" width="9.33203125" bestFit="1" customWidth="1"/>
    <col min="16" max="16" width="16.1640625" bestFit="1" customWidth="1"/>
    <col min="19" max="19" width="15" bestFit="1" customWidth="1"/>
    <col min="20" max="20" width="17.5" bestFit="1" customWidth="1"/>
    <col min="21" max="21" width="11" bestFit="1" customWidth="1"/>
    <col min="23" max="23" width="16.6640625" bestFit="1" customWidth="1"/>
    <col min="24" max="24" width="15.33203125" bestFit="1" customWidth="1"/>
    <col min="25" max="25" width="11" bestFit="1" customWidth="1"/>
    <col min="26" max="26" width="23.1640625" bestFit="1" customWidth="1"/>
    <col min="27" max="27" width="19.83203125" bestFit="1" customWidth="1"/>
    <col min="28" max="28" width="25.6640625" bestFit="1" customWidth="1"/>
    <col min="29" max="29" width="19.83203125" bestFit="1" customWidth="1"/>
  </cols>
  <sheetData>
    <row r="1" spans="1:29" x14ac:dyDescent="0.2">
      <c r="A1" t="s">
        <v>1</v>
      </c>
      <c r="B1" t="s">
        <v>23</v>
      </c>
      <c r="C1" t="s">
        <v>10</v>
      </c>
      <c r="D1" t="s">
        <v>25</v>
      </c>
      <c r="E1" t="s">
        <v>26</v>
      </c>
      <c r="F1" t="s">
        <v>24</v>
      </c>
      <c r="G1" t="s">
        <v>10</v>
      </c>
      <c r="H1" t="s">
        <v>25</v>
      </c>
      <c r="I1" t="s">
        <v>26</v>
      </c>
      <c r="J1" t="s">
        <v>13</v>
      </c>
      <c r="K1" t="s">
        <v>23</v>
      </c>
      <c r="L1" t="s">
        <v>25</v>
      </c>
      <c r="M1" t="s">
        <v>26</v>
      </c>
      <c r="N1" t="s">
        <v>24</v>
      </c>
      <c r="O1" t="s">
        <v>13</v>
      </c>
      <c r="P1" t="s">
        <v>25</v>
      </c>
      <c r="Q1" t="s">
        <v>26</v>
      </c>
      <c r="R1" t="s">
        <v>15</v>
      </c>
      <c r="S1" t="s">
        <v>23</v>
      </c>
      <c r="T1" t="s">
        <v>25</v>
      </c>
      <c r="U1" t="s">
        <v>26</v>
      </c>
      <c r="V1" t="s">
        <v>15</v>
      </c>
      <c r="W1" t="s">
        <v>24</v>
      </c>
      <c r="X1" t="s">
        <v>25</v>
      </c>
      <c r="Y1" t="s">
        <v>26</v>
      </c>
      <c r="Z1" t="s">
        <v>28</v>
      </c>
      <c r="AA1" t="s">
        <v>29</v>
      </c>
      <c r="AB1" t="s">
        <v>30</v>
      </c>
      <c r="AC1" t="s">
        <v>29</v>
      </c>
    </row>
    <row r="2" spans="1:29" x14ac:dyDescent="0.2">
      <c r="A2" s="2">
        <v>43251</v>
      </c>
      <c r="B2" s="6">
        <f>(2563000000*1%)</f>
        <v>25630000</v>
      </c>
      <c r="C2" s="3">
        <v>2.9849999999999999</v>
      </c>
      <c r="D2" s="7">
        <f>B2*C2</f>
        <v>76505550</v>
      </c>
      <c r="F2">
        <f>(2563000000*0.1%)</f>
        <v>2563000</v>
      </c>
      <c r="G2" s="3">
        <v>2.9849999999999999</v>
      </c>
      <c r="H2" s="7">
        <f>G2*F2</f>
        <v>7650555</v>
      </c>
      <c r="I2" s="3"/>
      <c r="J2" s="3">
        <v>2.4449999999999998</v>
      </c>
      <c r="K2" s="11">
        <f>(1023646556*1%)</f>
        <v>10236465.560000001</v>
      </c>
      <c r="L2" s="9">
        <f>K2*J2</f>
        <v>25028158.294199999</v>
      </c>
      <c r="N2" s="8">
        <f>(1023646556*0.001)</f>
        <v>1023646.556</v>
      </c>
      <c r="O2" s="3">
        <v>2.4449999999999998</v>
      </c>
      <c r="P2" s="7">
        <f>O2*N2</f>
        <v>2502815.8294199998</v>
      </c>
      <c r="Q2" s="3"/>
      <c r="R2" s="3">
        <v>5.75</v>
      </c>
      <c r="S2" s="10">
        <f>(716774782*1%)</f>
        <v>7167747.8200000003</v>
      </c>
      <c r="T2" s="7">
        <f>S2*R2</f>
        <v>41214549.965000004</v>
      </c>
      <c r="V2" s="3">
        <v>5.75</v>
      </c>
      <c r="W2" s="8">
        <f>(716774782*0.1%)</f>
        <v>716774.78200000001</v>
      </c>
      <c r="X2">
        <f>V2*W2</f>
        <v>4121454.9964999999</v>
      </c>
      <c r="Z2" s="12">
        <f>D2+L2+T2</f>
        <v>142748258.25920001</v>
      </c>
      <c r="AB2" s="12">
        <f>H2+P2+X2</f>
        <v>14274825.825920001</v>
      </c>
    </row>
    <row r="3" spans="1:29" x14ac:dyDescent="0.2">
      <c r="A3" s="2">
        <v>43280</v>
      </c>
      <c r="B3" s="6">
        <f t="shared" ref="B3:B14" si="0">(2563000000*1%)</f>
        <v>25630000</v>
      </c>
      <c r="C3" s="3">
        <v>3.12</v>
      </c>
      <c r="D3" s="7">
        <f t="shared" ref="D3:D14" si="1">B3*C3</f>
        <v>79965600</v>
      </c>
      <c r="F3">
        <f t="shared" ref="F3:H14" si="2">(2563000000*0.1%)</f>
        <v>2563000</v>
      </c>
      <c r="G3" s="3">
        <v>3.12</v>
      </c>
      <c r="H3" s="7">
        <f t="shared" ref="H3:H14" si="3">G3*F3</f>
        <v>7996560</v>
      </c>
      <c r="I3" s="3"/>
      <c r="J3" s="3">
        <v>2.44</v>
      </c>
      <c r="K3" s="11">
        <f t="shared" ref="K3:K14" si="4">(1023646556*1%)</f>
        <v>10236465.560000001</v>
      </c>
      <c r="L3" s="9">
        <f t="shared" ref="L3:L14" si="5">K3*J3</f>
        <v>24976975.966400001</v>
      </c>
      <c r="N3" s="8">
        <f t="shared" ref="N3:N14" si="6">(1023646556*0.1%)</f>
        <v>1023646.556</v>
      </c>
      <c r="O3" s="3">
        <v>2.44</v>
      </c>
      <c r="P3" s="7">
        <f t="shared" ref="P3:P14" si="7">O3*N3</f>
        <v>2497697.5966400001</v>
      </c>
      <c r="Q3" s="3"/>
      <c r="R3" s="3">
        <v>5.85</v>
      </c>
      <c r="S3" s="10">
        <f t="shared" ref="S3:S14" si="8">(716774782*1%)</f>
        <v>7167747.8200000003</v>
      </c>
      <c r="T3" s="7">
        <f t="shared" ref="T3:T14" si="9">S3*R3</f>
        <v>41931324.747000001</v>
      </c>
      <c r="V3" s="3">
        <v>5.85</v>
      </c>
      <c r="W3" s="8">
        <f t="shared" ref="W3:W14" si="10">(716774782*0.1%)</f>
        <v>716774.78200000001</v>
      </c>
      <c r="X3">
        <f t="shared" ref="X3:X14" si="11">V3*W3</f>
        <v>4193132.4746999997</v>
      </c>
      <c r="Z3" s="12">
        <f t="shared" ref="Z3:Z13" si="12">D3+L3+T3</f>
        <v>146873900.71340001</v>
      </c>
      <c r="AB3" s="12">
        <f t="shared" ref="AB3:AB14" si="13">H3+P3+X3</f>
        <v>14687390.07134</v>
      </c>
    </row>
    <row r="4" spans="1:29" x14ac:dyDescent="0.2">
      <c r="A4" s="2">
        <v>43312</v>
      </c>
      <c r="B4" s="6">
        <f t="shared" si="0"/>
        <v>25630000</v>
      </c>
      <c r="C4" s="3">
        <v>3.14</v>
      </c>
      <c r="D4" s="7">
        <f t="shared" si="1"/>
        <v>80478200</v>
      </c>
      <c r="F4">
        <f t="shared" si="2"/>
        <v>2563000</v>
      </c>
      <c r="G4" s="3">
        <v>3.14</v>
      </c>
      <c r="H4" s="7">
        <f t="shared" si="3"/>
        <v>8047820</v>
      </c>
      <c r="I4" s="3"/>
      <c r="J4" s="3">
        <v>2.5499999999999998</v>
      </c>
      <c r="K4" s="11">
        <f t="shared" si="4"/>
        <v>10236465.560000001</v>
      </c>
      <c r="L4" s="9">
        <f t="shared" si="5"/>
        <v>26102987.177999999</v>
      </c>
      <c r="N4" s="8">
        <f t="shared" si="6"/>
        <v>1023646.556</v>
      </c>
      <c r="O4" s="3">
        <v>2.5499999999999998</v>
      </c>
      <c r="P4" s="7">
        <f t="shared" si="7"/>
        <v>2610298.7177999998</v>
      </c>
      <c r="Q4" s="3"/>
      <c r="R4" s="3">
        <v>5.74</v>
      </c>
      <c r="S4" s="10">
        <f t="shared" si="8"/>
        <v>7167747.8200000003</v>
      </c>
      <c r="T4" s="7">
        <f t="shared" si="9"/>
        <v>41142872.4868</v>
      </c>
      <c r="V4" s="3">
        <v>5.74</v>
      </c>
      <c r="W4" s="8">
        <f t="shared" si="10"/>
        <v>716774.78200000001</v>
      </c>
      <c r="X4">
        <f t="shared" si="11"/>
        <v>4114287.2486800002</v>
      </c>
      <c r="Z4" s="12">
        <f t="shared" si="12"/>
        <v>147724059.66479999</v>
      </c>
      <c r="AB4" s="12">
        <f t="shared" si="13"/>
        <v>14772405.966479998</v>
      </c>
    </row>
    <row r="5" spans="1:29" x14ac:dyDescent="0.2">
      <c r="A5" s="2">
        <v>43343</v>
      </c>
      <c r="B5" s="6">
        <f t="shared" si="0"/>
        <v>25630000</v>
      </c>
      <c r="C5" s="3">
        <v>3.24</v>
      </c>
      <c r="D5" s="7">
        <f t="shared" si="1"/>
        <v>83041200</v>
      </c>
      <c r="F5">
        <f t="shared" si="2"/>
        <v>2563000</v>
      </c>
      <c r="G5" s="3">
        <v>3.24</v>
      </c>
      <c r="H5" s="7">
        <f t="shared" si="3"/>
        <v>8304120.0000000009</v>
      </c>
      <c r="I5" s="3"/>
      <c r="J5" s="3">
        <v>2.4500000000000002</v>
      </c>
      <c r="K5" s="11">
        <f t="shared" si="4"/>
        <v>10236465.560000001</v>
      </c>
      <c r="L5" s="9">
        <f t="shared" si="5"/>
        <v>25079340.622000001</v>
      </c>
      <c r="N5" s="8">
        <f t="shared" si="6"/>
        <v>1023646.556</v>
      </c>
      <c r="O5" s="3">
        <v>2.4500000000000002</v>
      </c>
      <c r="P5" s="7">
        <f t="shared" si="7"/>
        <v>2507934.0622</v>
      </c>
      <c r="Q5" s="3"/>
      <c r="R5" s="3">
        <v>5.55</v>
      </c>
      <c r="S5" s="10">
        <f t="shared" si="8"/>
        <v>7167747.8200000003</v>
      </c>
      <c r="T5" s="7">
        <f t="shared" si="9"/>
        <v>39781000.401000001</v>
      </c>
      <c r="V5" s="3">
        <v>5.55</v>
      </c>
      <c r="W5" s="8">
        <f t="shared" si="10"/>
        <v>716774.78200000001</v>
      </c>
      <c r="X5">
        <f t="shared" si="11"/>
        <v>3978100.0400999999</v>
      </c>
      <c r="Z5" s="12">
        <f t="shared" si="12"/>
        <v>147901541.023</v>
      </c>
      <c r="AB5" s="12">
        <f t="shared" si="13"/>
        <v>14790154.102299999</v>
      </c>
    </row>
    <row r="6" spans="1:29" x14ac:dyDescent="0.2">
      <c r="A6" s="1">
        <v>43371</v>
      </c>
      <c r="B6" s="6">
        <f t="shared" si="0"/>
        <v>25630000</v>
      </c>
      <c r="C6" s="3">
        <v>3.2850000000000001</v>
      </c>
      <c r="D6" s="7">
        <f t="shared" si="1"/>
        <v>84194550</v>
      </c>
      <c r="F6">
        <f t="shared" si="2"/>
        <v>2563000</v>
      </c>
      <c r="G6" s="3">
        <v>3.2850000000000001</v>
      </c>
      <c r="H6" s="7">
        <f t="shared" si="3"/>
        <v>8419455</v>
      </c>
      <c r="I6" s="3"/>
      <c r="J6" s="3">
        <v>2.585</v>
      </c>
      <c r="K6" s="11">
        <f t="shared" si="4"/>
        <v>10236465.560000001</v>
      </c>
      <c r="L6" s="9">
        <f t="shared" si="5"/>
        <v>26461263.472600002</v>
      </c>
      <c r="N6" s="8">
        <f t="shared" si="6"/>
        <v>1023646.556</v>
      </c>
      <c r="O6" s="3">
        <v>2.585</v>
      </c>
      <c r="P6" s="7">
        <f t="shared" si="7"/>
        <v>2646126.3472599997</v>
      </c>
      <c r="Q6" s="3"/>
      <c r="R6" s="3">
        <v>5.88</v>
      </c>
      <c r="S6" s="10">
        <f t="shared" si="8"/>
        <v>7167747.8200000003</v>
      </c>
      <c r="T6" s="7">
        <f t="shared" si="9"/>
        <v>42146357.181600004</v>
      </c>
      <c r="V6" s="3">
        <v>5.88</v>
      </c>
      <c r="W6" s="8">
        <f t="shared" si="10"/>
        <v>716774.78200000001</v>
      </c>
      <c r="X6">
        <f t="shared" si="11"/>
        <v>4214635.7181599997</v>
      </c>
      <c r="Z6" s="12">
        <f t="shared" si="12"/>
        <v>152802170.65420002</v>
      </c>
      <c r="AB6" s="12">
        <f t="shared" si="13"/>
        <v>15280217.06542</v>
      </c>
    </row>
    <row r="7" spans="1:29" x14ac:dyDescent="0.2">
      <c r="A7" s="2">
        <v>43404</v>
      </c>
      <c r="B7" s="6">
        <f t="shared" si="0"/>
        <v>25630000</v>
      </c>
      <c r="C7" s="3">
        <v>3.1349999999999998</v>
      </c>
      <c r="D7" s="7">
        <f t="shared" si="1"/>
        <v>80350050</v>
      </c>
      <c r="F7">
        <f t="shared" si="2"/>
        <v>2563000</v>
      </c>
      <c r="G7" s="3">
        <v>3.1349999999999998</v>
      </c>
      <c r="H7" s="7">
        <f t="shared" si="3"/>
        <v>8035004.9999999991</v>
      </c>
      <c r="I7" s="3"/>
      <c r="J7" s="3">
        <v>2.34</v>
      </c>
      <c r="K7" s="11">
        <f t="shared" si="4"/>
        <v>10236465.560000001</v>
      </c>
      <c r="L7" s="9">
        <f t="shared" si="5"/>
        <v>23953329.410399999</v>
      </c>
      <c r="N7" s="8">
        <f t="shared" si="6"/>
        <v>1023646.556</v>
      </c>
      <c r="O7" s="3">
        <v>2.34</v>
      </c>
      <c r="P7" s="7">
        <f t="shared" si="7"/>
        <v>2395332.9410399999</v>
      </c>
      <c r="Q7" s="3"/>
      <c r="R7" s="3">
        <v>5.68</v>
      </c>
      <c r="S7" s="10">
        <f t="shared" si="8"/>
        <v>7167747.8200000003</v>
      </c>
      <c r="T7" s="7">
        <f t="shared" si="9"/>
        <v>40712807.617600001</v>
      </c>
      <c r="V7" s="3">
        <v>5.68</v>
      </c>
      <c r="W7" s="8">
        <f t="shared" si="10"/>
        <v>716774.78200000001</v>
      </c>
      <c r="X7">
        <f t="shared" si="11"/>
        <v>4071280.7617599997</v>
      </c>
      <c r="Z7" s="12">
        <f t="shared" si="12"/>
        <v>145016187.028</v>
      </c>
      <c r="AB7" s="12">
        <f t="shared" si="13"/>
        <v>14501618.702799998</v>
      </c>
    </row>
    <row r="8" spans="1:29" x14ac:dyDescent="0.2">
      <c r="A8" s="2">
        <v>43434</v>
      </c>
      <c r="B8" s="6">
        <f t="shared" si="0"/>
        <v>25630000</v>
      </c>
      <c r="C8" s="3">
        <v>3.3050000000000002</v>
      </c>
      <c r="D8" s="7">
        <f t="shared" si="1"/>
        <v>84707150</v>
      </c>
      <c r="F8">
        <f t="shared" si="2"/>
        <v>2563000</v>
      </c>
      <c r="G8" s="3">
        <v>3.3050000000000002</v>
      </c>
      <c r="H8" s="7">
        <f t="shared" si="3"/>
        <v>8470715</v>
      </c>
      <c r="I8" s="3"/>
      <c r="J8" s="3">
        <v>2.56</v>
      </c>
      <c r="K8" s="11">
        <f t="shared" si="4"/>
        <v>10236465.560000001</v>
      </c>
      <c r="L8" s="9">
        <f t="shared" si="5"/>
        <v>26205351.833600003</v>
      </c>
      <c r="N8" s="8">
        <f t="shared" si="6"/>
        <v>1023646.556</v>
      </c>
      <c r="O8" s="3">
        <v>2.56</v>
      </c>
      <c r="P8" s="7">
        <f t="shared" si="7"/>
        <v>2620535.1833600001</v>
      </c>
      <c r="Q8" s="3"/>
      <c r="R8" s="3">
        <v>5.87</v>
      </c>
      <c r="S8" s="10">
        <f t="shared" si="8"/>
        <v>7167747.8200000003</v>
      </c>
      <c r="T8" s="7">
        <f t="shared" si="9"/>
        <v>42074679.703400001</v>
      </c>
      <c r="V8" s="3">
        <v>5.87</v>
      </c>
      <c r="W8" s="8">
        <f t="shared" si="10"/>
        <v>716774.78200000001</v>
      </c>
      <c r="X8">
        <f t="shared" si="11"/>
        <v>4207467.9703400005</v>
      </c>
      <c r="Z8" s="12">
        <f t="shared" si="12"/>
        <v>152987181.537</v>
      </c>
      <c r="AB8" s="12">
        <f t="shared" si="13"/>
        <v>15298718.1537</v>
      </c>
    </row>
    <row r="9" spans="1:29" x14ac:dyDescent="0.2">
      <c r="A9" s="2">
        <v>43465</v>
      </c>
      <c r="B9" s="6">
        <f t="shared" si="0"/>
        <v>25630000</v>
      </c>
      <c r="C9" s="3">
        <v>3.4049999999999998</v>
      </c>
      <c r="D9" s="7">
        <f t="shared" si="1"/>
        <v>87270150</v>
      </c>
      <c r="F9">
        <f t="shared" si="2"/>
        <v>2563000</v>
      </c>
      <c r="G9" s="3">
        <v>3.4049999999999998</v>
      </c>
      <c r="H9" s="7">
        <f t="shared" si="3"/>
        <v>8727015</v>
      </c>
      <c r="I9" s="3"/>
      <c r="J9" s="3">
        <v>2.61</v>
      </c>
      <c r="K9" s="11">
        <f t="shared" si="4"/>
        <v>10236465.560000001</v>
      </c>
      <c r="L9" s="9">
        <f t="shared" si="5"/>
        <v>26717175.1116</v>
      </c>
      <c r="N9" s="8">
        <f t="shared" si="6"/>
        <v>1023646.556</v>
      </c>
      <c r="O9" s="3">
        <v>2.61</v>
      </c>
      <c r="P9" s="7">
        <f t="shared" si="7"/>
        <v>2671717.5111599998</v>
      </c>
      <c r="Q9" s="3"/>
      <c r="R9" s="3">
        <v>5.9</v>
      </c>
      <c r="S9" s="10">
        <f t="shared" si="8"/>
        <v>7167747.8200000003</v>
      </c>
      <c r="T9" s="7">
        <f t="shared" si="9"/>
        <v>42289712.138000004</v>
      </c>
      <c r="V9" s="3">
        <v>5.9</v>
      </c>
      <c r="W9" s="8">
        <f t="shared" si="10"/>
        <v>716774.78200000001</v>
      </c>
      <c r="X9">
        <f t="shared" si="11"/>
        <v>4228971.2138</v>
      </c>
      <c r="Z9" s="12">
        <f t="shared" si="12"/>
        <v>156277037.24959999</v>
      </c>
      <c r="AB9" s="12">
        <f t="shared" si="13"/>
        <v>15627703.724959999</v>
      </c>
    </row>
    <row r="10" spans="1:29" x14ac:dyDescent="0.2">
      <c r="A10" s="2">
        <v>43496</v>
      </c>
      <c r="B10" s="6">
        <f t="shared" si="0"/>
        <v>25630000</v>
      </c>
      <c r="C10" s="3">
        <v>3.52</v>
      </c>
      <c r="D10" s="7">
        <f t="shared" si="1"/>
        <v>90217600</v>
      </c>
      <c r="F10">
        <f t="shared" si="2"/>
        <v>2563000</v>
      </c>
      <c r="G10" s="3">
        <v>3.52</v>
      </c>
      <c r="H10" s="7">
        <f t="shared" si="3"/>
        <v>9021760</v>
      </c>
      <c r="I10" s="3"/>
      <c r="J10" s="3">
        <v>2.66</v>
      </c>
      <c r="K10" s="11">
        <f t="shared" si="4"/>
        <v>10236465.560000001</v>
      </c>
      <c r="L10" s="9">
        <f t="shared" si="5"/>
        <v>27228998.389600001</v>
      </c>
      <c r="N10" s="8">
        <f t="shared" si="6"/>
        <v>1023646.556</v>
      </c>
      <c r="O10" s="3">
        <v>2.66</v>
      </c>
      <c r="P10" s="7">
        <f t="shared" si="7"/>
        <v>2722899.8389600003</v>
      </c>
      <c r="Q10" s="3"/>
      <c r="R10" s="3">
        <v>6.04</v>
      </c>
      <c r="S10" s="10">
        <f t="shared" si="8"/>
        <v>7167747.8200000003</v>
      </c>
      <c r="T10" s="7">
        <f t="shared" si="9"/>
        <v>43293196.832800001</v>
      </c>
      <c r="V10" s="3">
        <v>6.04</v>
      </c>
      <c r="W10" s="8">
        <f t="shared" si="10"/>
        <v>716774.78200000001</v>
      </c>
      <c r="X10">
        <f t="shared" si="11"/>
        <v>4329319.6832800005</v>
      </c>
      <c r="Z10" s="12">
        <f t="shared" si="12"/>
        <v>160739795.22240001</v>
      </c>
      <c r="AB10" s="12">
        <f t="shared" si="13"/>
        <v>16073979.52224</v>
      </c>
    </row>
    <row r="11" spans="1:29" x14ac:dyDescent="0.2">
      <c r="A11" s="2">
        <v>43524</v>
      </c>
      <c r="B11" s="6">
        <f t="shared" si="0"/>
        <v>25630000</v>
      </c>
      <c r="C11" s="3">
        <v>3.69</v>
      </c>
      <c r="D11" s="7">
        <f t="shared" si="1"/>
        <v>94574700</v>
      </c>
      <c r="F11">
        <f t="shared" si="2"/>
        <v>2563000</v>
      </c>
      <c r="G11" s="3">
        <v>3.69</v>
      </c>
      <c r="H11" s="7">
        <f t="shared" si="3"/>
        <v>9457470</v>
      </c>
      <c r="I11" s="3"/>
      <c r="J11" s="3">
        <v>2.8</v>
      </c>
      <c r="K11" s="11">
        <f t="shared" si="4"/>
        <v>10236465.560000001</v>
      </c>
      <c r="L11" s="9">
        <f t="shared" si="5"/>
        <v>28662103.568</v>
      </c>
      <c r="N11" s="8">
        <f t="shared" si="6"/>
        <v>1023646.556</v>
      </c>
      <c r="O11" s="3">
        <v>2.8</v>
      </c>
      <c r="P11" s="7">
        <f t="shared" si="7"/>
        <v>2866210.3567999997</v>
      </c>
      <c r="Q11" s="3"/>
      <c r="R11" s="3">
        <v>6.35</v>
      </c>
      <c r="S11" s="10">
        <f t="shared" si="8"/>
        <v>7167747.8200000003</v>
      </c>
      <c r="T11" s="7">
        <f t="shared" si="9"/>
        <v>45515198.656999998</v>
      </c>
      <c r="V11" s="3">
        <v>6.35</v>
      </c>
      <c r="W11" s="8">
        <f t="shared" si="10"/>
        <v>716774.78200000001</v>
      </c>
      <c r="X11">
        <f t="shared" si="11"/>
        <v>4551519.8657</v>
      </c>
      <c r="Z11" s="12">
        <f t="shared" si="12"/>
        <v>168752002.22499999</v>
      </c>
      <c r="AB11" s="12">
        <f t="shared" si="13"/>
        <v>16875200.2225</v>
      </c>
    </row>
    <row r="12" spans="1:29" x14ac:dyDescent="0.2">
      <c r="A12" s="1">
        <v>43553</v>
      </c>
      <c r="B12" s="6">
        <f t="shared" si="0"/>
        <v>25630000</v>
      </c>
      <c r="C12" s="3">
        <v>4.1849999999999996</v>
      </c>
      <c r="D12" s="7">
        <f t="shared" si="1"/>
        <v>107261549.99999999</v>
      </c>
      <c r="F12">
        <f t="shared" si="2"/>
        <v>2563000</v>
      </c>
      <c r="G12" s="3">
        <v>4.1849999999999996</v>
      </c>
      <c r="H12" s="7">
        <f t="shared" si="3"/>
        <v>10726154.999999998</v>
      </c>
      <c r="I12" s="3"/>
      <c r="J12" s="3">
        <v>3.22</v>
      </c>
      <c r="K12" s="11">
        <f t="shared" si="4"/>
        <v>10236465.560000001</v>
      </c>
      <c r="L12" s="9">
        <f t="shared" si="5"/>
        <v>32961419.103200004</v>
      </c>
      <c r="N12" s="8">
        <f t="shared" si="6"/>
        <v>1023646.556</v>
      </c>
      <c r="O12" s="3">
        <v>3.22</v>
      </c>
      <c r="P12" s="7">
        <f t="shared" si="7"/>
        <v>3296141.9103200003</v>
      </c>
      <c r="Q12" s="3"/>
      <c r="R12" s="3">
        <v>6.88</v>
      </c>
      <c r="S12" s="10">
        <f t="shared" si="8"/>
        <v>7167747.8200000003</v>
      </c>
      <c r="T12" s="7">
        <f t="shared" si="9"/>
        <v>49314105.001600005</v>
      </c>
      <c r="V12" s="3">
        <v>6.88</v>
      </c>
      <c r="W12" s="8">
        <f t="shared" si="10"/>
        <v>716774.78200000001</v>
      </c>
      <c r="X12">
        <f t="shared" si="11"/>
        <v>4931410.5001600003</v>
      </c>
      <c r="Z12" s="12">
        <f t="shared" si="12"/>
        <v>189537074.10479999</v>
      </c>
      <c r="AB12" s="12">
        <f t="shared" si="13"/>
        <v>18953707.41048</v>
      </c>
    </row>
    <row r="13" spans="1:29" x14ac:dyDescent="0.2">
      <c r="A13" s="1">
        <v>43585</v>
      </c>
      <c r="B13" s="6">
        <f t="shared" si="0"/>
        <v>25630000</v>
      </c>
      <c r="C13" s="3">
        <v>4.0599999999999996</v>
      </c>
      <c r="D13" s="7">
        <f t="shared" si="1"/>
        <v>104057799.99999999</v>
      </c>
      <c r="F13">
        <f t="shared" si="2"/>
        <v>2563000</v>
      </c>
      <c r="G13" s="3">
        <v>4.0599999999999996</v>
      </c>
      <c r="H13" s="7">
        <f t="shared" si="3"/>
        <v>10405779.999999998</v>
      </c>
      <c r="I13" s="3"/>
      <c r="J13" s="3">
        <v>3.0550000000000002</v>
      </c>
      <c r="K13" s="11">
        <f t="shared" si="4"/>
        <v>10236465.560000001</v>
      </c>
      <c r="L13" s="9">
        <f t="shared" si="5"/>
        <v>31272402.285800003</v>
      </c>
      <c r="N13" s="8">
        <f t="shared" si="6"/>
        <v>1023646.556</v>
      </c>
      <c r="O13" s="3">
        <v>3.0550000000000002</v>
      </c>
      <c r="P13" s="7">
        <f t="shared" si="7"/>
        <v>3127240.2285799999</v>
      </c>
      <c r="Q13" s="3"/>
      <c r="R13" s="3">
        <v>6.69</v>
      </c>
      <c r="S13" s="10">
        <f t="shared" si="8"/>
        <v>7167747.8200000003</v>
      </c>
      <c r="T13" s="7">
        <f t="shared" si="9"/>
        <v>47952232.915800005</v>
      </c>
      <c r="V13" s="3">
        <v>6.69</v>
      </c>
      <c r="W13" s="8">
        <f t="shared" si="10"/>
        <v>716774.78200000001</v>
      </c>
      <c r="X13">
        <f t="shared" si="11"/>
        <v>4795223.29158</v>
      </c>
      <c r="Z13" s="12">
        <f t="shared" si="12"/>
        <v>183282435.20159999</v>
      </c>
      <c r="AB13" s="12">
        <f t="shared" si="13"/>
        <v>18328243.520159997</v>
      </c>
    </row>
    <row r="14" spans="1:29" x14ac:dyDescent="0.2">
      <c r="A14" s="2">
        <v>43616</v>
      </c>
      <c r="B14" s="6">
        <f t="shared" si="0"/>
        <v>25630000</v>
      </c>
      <c r="C14" s="3">
        <v>4.24</v>
      </c>
      <c r="D14" s="7">
        <f t="shared" si="1"/>
        <v>108671200</v>
      </c>
      <c r="E14" s="5">
        <f>(D14/D2)-1</f>
        <v>0.4204355108877722</v>
      </c>
      <c r="F14">
        <f t="shared" si="2"/>
        <v>2563000</v>
      </c>
      <c r="G14" s="3">
        <v>4.24</v>
      </c>
      <c r="H14" s="7">
        <f t="shared" si="3"/>
        <v>10867120</v>
      </c>
      <c r="I14" s="4">
        <f>(H14/H2)-1</f>
        <v>0.4204355108877722</v>
      </c>
      <c r="J14" s="3">
        <v>3.11</v>
      </c>
      <c r="K14" s="11">
        <f t="shared" si="4"/>
        <v>10236465.560000001</v>
      </c>
      <c r="L14" s="9">
        <f>K14*J14</f>
        <v>31835407.891600002</v>
      </c>
      <c r="M14" s="5">
        <f>(L14/L2)-1</f>
        <v>0.27198364008179965</v>
      </c>
      <c r="N14" s="8">
        <f t="shared" si="6"/>
        <v>1023646.556</v>
      </c>
      <c r="O14" s="3">
        <v>3.11</v>
      </c>
      <c r="P14" s="7">
        <f t="shared" si="7"/>
        <v>3183540.7891599997</v>
      </c>
      <c r="Q14" s="4">
        <f>(P14/P2)-1</f>
        <v>0.27198364008179965</v>
      </c>
      <c r="R14" s="3">
        <v>7.37</v>
      </c>
      <c r="S14" s="10">
        <f t="shared" si="8"/>
        <v>7167747.8200000003</v>
      </c>
      <c r="T14" s="7">
        <f t="shared" si="9"/>
        <v>52826301.433400005</v>
      </c>
      <c r="U14" s="5">
        <f>(T14/T2)-1</f>
        <v>0.28173913043478271</v>
      </c>
      <c r="V14" s="3">
        <v>7.37</v>
      </c>
      <c r="W14" s="8">
        <f t="shared" si="10"/>
        <v>716774.78200000001</v>
      </c>
      <c r="X14">
        <f t="shared" si="11"/>
        <v>5282630.14334</v>
      </c>
      <c r="Y14" s="5">
        <f>(X14/X2)-1</f>
        <v>0.28173913043478271</v>
      </c>
      <c r="Z14" s="12">
        <f>D14+L14+T14</f>
        <v>193332909.32500002</v>
      </c>
      <c r="AA14" s="5">
        <f>(Z14/Z2)-1</f>
        <v>0.35436264990322486</v>
      </c>
      <c r="AB14" s="12">
        <f t="shared" si="13"/>
        <v>19333290.932500001</v>
      </c>
      <c r="AC14" s="5">
        <f>(AB14/AB2)-1</f>
        <v>0.35436264990322486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Kamonchanok Suban Na Ayudtaya</dc:creator>
  <cp:lastModifiedBy>Kamonchanok Suban Na Ayudtaya</cp:lastModifiedBy>
  <dcterms:created xsi:type="dcterms:W3CDTF">2019-09-01T06:23:23Z</dcterms:created>
  <dcterms:modified xsi:type="dcterms:W3CDTF">2019-09-01T07:57:34Z</dcterms:modified>
</cp:coreProperties>
</file>