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/>
  <xr:revisionPtr revIDLastSave="5" documentId="13_ncr:1_{EE69A468-25E3-4BD0-A9CD-7DBA80C04193}" xr6:coauthVersionLast="47" xr6:coauthVersionMax="47" xr10:uidLastSave="{DBAB43E5-59CA-4C25-A99E-79719E41854C}"/>
  <bookViews>
    <workbookView xWindow="38280" yWindow="-120" windowWidth="30960" windowHeight="15840" activeTab="1" xr2:uid="{00000000-000D-0000-FFFF-FFFF00000000}"/>
  </bookViews>
  <sheets>
    <sheet name="Metadata" sheetId="3" r:id="rId1"/>
    <sheet name="LarvaeDensity_Rearing" sheetId="1" r:id="rId2"/>
    <sheet name="LarvaeDensity_Release" sheetId="4" r:id="rId3"/>
    <sheet name="HoribaWaterQuality" sheetId="2" r:id="rId4"/>
  </sheets>
  <definedNames>
    <definedName name="_xlnm._FilterDatabase" localSheetId="3" hidden="1">HoribaWaterQuality!$A$1:$X$136</definedName>
    <definedName name="_xlnm._FilterDatabase" localSheetId="1" hidden="1">LarvaeDensity_Rearing!$A$1:$J$109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2" i="2" l="1"/>
  <c r="D52" i="2"/>
  <c r="H51" i="2"/>
  <c r="D51" i="2"/>
  <c r="H50" i="2"/>
  <c r="D50" i="2"/>
  <c r="H49" i="2"/>
  <c r="D49" i="2"/>
  <c r="H48" i="2"/>
  <c r="D48" i="2"/>
  <c r="H47" i="2"/>
  <c r="D47" i="2"/>
  <c r="H58" i="2"/>
  <c r="D58" i="2"/>
  <c r="H57" i="2"/>
  <c r="D57" i="2"/>
  <c r="H56" i="2"/>
  <c r="D56" i="2"/>
  <c r="H55" i="2"/>
  <c r="D55" i="2"/>
  <c r="H54" i="2"/>
  <c r="D54" i="2"/>
  <c r="H53" i="2"/>
  <c r="D53" i="2"/>
  <c r="H100" i="2"/>
  <c r="D100" i="2"/>
  <c r="H99" i="2"/>
  <c r="D99" i="2"/>
  <c r="H98" i="2"/>
  <c r="D98" i="2"/>
  <c r="H82" i="2"/>
  <c r="D82" i="2"/>
  <c r="H81" i="2"/>
  <c r="D81" i="2"/>
  <c r="H80" i="2"/>
  <c r="D80" i="2"/>
  <c r="H73" i="2"/>
  <c r="D73" i="2"/>
  <c r="H72" i="2"/>
  <c r="D72" i="2"/>
  <c r="H71" i="2"/>
  <c r="D71" i="2"/>
  <c r="H88" i="2"/>
  <c r="D88" i="2"/>
  <c r="H87" i="2"/>
  <c r="D87" i="2"/>
  <c r="H86" i="2"/>
  <c r="D86" i="2"/>
  <c r="H85" i="2"/>
  <c r="D85" i="2"/>
  <c r="H84" i="2"/>
  <c r="D84" i="2"/>
  <c r="H83" i="2"/>
  <c r="D83" i="2"/>
  <c r="H106" i="2"/>
  <c r="H105" i="2"/>
  <c r="H104" i="2"/>
  <c r="H94" i="2"/>
  <c r="D94" i="2"/>
  <c r="H93" i="2"/>
  <c r="D93" i="2"/>
  <c r="H92" i="2"/>
  <c r="D92" i="2"/>
  <c r="H91" i="2"/>
  <c r="D91" i="2"/>
  <c r="H90" i="2"/>
  <c r="D90" i="2"/>
  <c r="H89" i="2"/>
  <c r="D89" i="2"/>
  <c r="H112" i="2" l="1"/>
  <c r="H111" i="2"/>
  <c r="H110" i="2"/>
  <c r="H70" i="2"/>
  <c r="H69" i="2"/>
  <c r="H68" i="2"/>
  <c r="H64" i="2"/>
  <c r="D64" i="2"/>
  <c r="H63" i="2"/>
  <c r="D63" i="2"/>
  <c r="H62" i="2"/>
  <c r="D62" i="2"/>
  <c r="H46" i="2"/>
  <c r="D46" i="2"/>
  <c r="H45" i="2"/>
  <c r="D45" i="2"/>
  <c r="H44" i="2"/>
  <c r="D44" i="2"/>
  <c r="H40" i="2"/>
  <c r="D40" i="2"/>
  <c r="H39" i="2"/>
  <c r="D39" i="2"/>
  <c r="H38" i="2"/>
  <c r="D38" i="2"/>
  <c r="H136" i="2"/>
  <c r="H135" i="2"/>
  <c r="H134" i="2"/>
  <c r="H133" i="2"/>
  <c r="H132" i="2"/>
  <c r="H131" i="2"/>
  <c r="H130" i="2"/>
  <c r="H129" i="2"/>
  <c r="H128" i="2"/>
  <c r="H124" i="2"/>
  <c r="H123" i="2"/>
  <c r="H122" i="2"/>
  <c r="H121" i="2"/>
  <c r="H120" i="2"/>
  <c r="H119" i="2"/>
  <c r="H118" i="2"/>
  <c r="H117" i="2"/>
  <c r="H116" i="2"/>
  <c r="H127" i="2"/>
  <c r="H126" i="2"/>
  <c r="H125" i="2"/>
  <c r="H115" i="2"/>
  <c r="H114" i="2"/>
  <c r="H113" i="2"/>
  <c r="H32" i="2"/>
  <c r="H33" i="2"/>
  <c r="H34" i="2"/>
  <c r="H31" i="2"/>
  <c r="I32" i="1" l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D109" i="1"/>
  <c r="J109" i="1" s="1"/>
  <c r="D108" i="1"/>
  <c r="J108" i="1" s="1"/>
  <c r="D107" i="1"/>
  <c r="J107" i="1" s="1"/>
  <c r="D106" i="1"/>
  <c r="J106" i="1" s="1"/>
  <c r="D105" i="1"/>
  <c r="J105" i="1" s="1"/>
  <c r="D104" i="1"/>
  <c r="J104" i="1" s="1"/>
  <c r="D103" i="1"/>
  <c r="J103" i="1" s="1"/>
  <c r="D102" i="1"/>
  <c r="J102" i="1" s="1"/>
  <c r="D101" i="1"/>
  <c r="J101" i="1" s="1"/>
  <c r="D100" i="1"/>
  <c r="J100" i="1" s="1"/>
  <c r="D99" i="1"/>
  <c r="J99" i="1" s="1"/>
  <c r="D98" i="1"/>
  <c r="J98" i="1" s="1"/>
  <c r="D97" i="1"/>
  <c r="J97" i="1" s="1"/>
  <c r="D96" i="1"/>
  <c r="J96" i="1" s="1"/>
  <c r="D95" i="1"/>
  <c r="J95" i="1" s="1"/>
  <c r="D94" i="1"/>
  <c r="J94" i="1" s="1"/>
  <c r="D93" i="1"/>
  <c r="J93" i="1" s="1"/>
  <c r="D92" i="1"/>
  <c r="J92" i="1" s="1"/>
  <c r="D91" i="1"/>
  <c r="J91" i="1" s="1"/>
  <c r="D90" i="1"/>
  <c r="J90" i="1" s="1"/>
  <c r="D89" i="1"/>
  <c r="J89" i="1" s="1"/>
  <c r="D88" i="1"/>
  <c r="J88" i="1" s="1"/>
  <c r="D87" i="1"/>
  <c r="J87" i="1" s="1"/>
  <c r="D86" i="1"/>
  <c r="J86" i="1" s="1"/>
  <c r="D76" i="1"/>
  <c r="J76" i="1" s="1"/>
  <c r="D75" i="1"/>
  <c r="J75" i="1" s="1"/>
  <c r="D74" i="1"/>
  <c r="J74" i="1" s="1"/>
  <c r="D73" i="1"/>
  <c r="J73" i="1" s="1"/>
  <c r="D72" i="1"/>
  <c r="J72" i="1" s="1"/>
  <c r="D71" i="1"/>
  <c r="J71" i="1" s="1"/>
  <c r="D55" i="1"/>
  <c r="J55" i="1" s="1"/>
  <c r="D54" i="1"/>
  <c r="J54" i="1" s="1"/>
  <c r="D53" i="1"/>
  <c r="J53" i="1" s="1"/>
  <c r="D52" i="1"/>
  <c r="J52" i="1" s="1"/>
  <c r="D51" i="1"/>
  <c r="J51" i="1" s="1"/>
  <c r="D50" i="1"/>
  <c r="J50" i="1" s="1"/>
  <c r="D34" i="1"/>
  <c r="J34" i="1" s="1"/>
  <c r="D33" i="1"/>
  <c r="J33" i="1" s="1"/>
  <c r="D32" i="1"/>
  <c r="J32" i="1" s="1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D25" i="2"/>
  <c r="D24" i="2"/>
  <c r="D23" i="2"/>
  <c r="D19" i="2"/>
  <c r="D18" i="2"/>
  <c r="D17" i="2"/>
  <c r="H11" i="2"/>
  <c r="D16" i="2"/>
  <c r="D15" i="2"/>
  <c r="D14" i="2"/>
  <c r="H103" i="2"/>
  <c r="H102" i="2"/>
  <c r="H101" i="2"/>
  <c r="H97" i="2"/>
  <c r="D97" i="2"/>
  <c r="H96" i="2"/>
  <c r="D96" i="2"/>
  <c r="H95" i="2"/>
  <c r="D95" i="2"/>
  <c r="H76" i="2"/>
  <c r="D76" i="2"/>
  <c r="H75" i="2"/>
  <c r="D75" i="2"/>
  <c r="H74" i="2"/>
  <c r="D74" i="2"/>
  <c r="H79" i="2"/>
  <c r="D79" i="2"/>
  <c r="H78" i="2"/>
  <c r="D78" i="2"/>
  <c r="H77" i="2"/>
  <c r="D77" i="2"/>
  <c r="H109" i="2"/>
  <c r="H108" i="2"/>
  <c r="H107" i="2"/>
  <c r="H67" i="2"/>
  <c r="H66" i="2"/>
  <c r="H65" i="2"/>
  <c r="H61" i="2"/>
  <c r="D61" i="2"/>
  <c r="H60" i="2"/>
  <c r="D60" i="2"/>
  <c r="H59" i="2"/>
  <c r="D59" i="2"/>
  <c r="H43" i="2"/>
  <c r="D43" i="2"/>
  <c r="H42" i="2"/>
  <c r="D42" i="2"/>
  <c r="H41" i="2"/>
  <c r="D41" i="2"/>
  <c r="H37" i="2"/>
  <c r="D37" i="2"/>
  <c r="H36" i="2"/>
  <c r="D36" i="2"/>
  <c r="H35" i="2"/>
  <c r="D35" i="2"/>
  <c r="D28" i="2"/>
  <c r="D27" i="2"/>
  <c r="D26" i="2"/>
  <c r="D22" i="2"/>
  <c r="D21" i="2"/>
  <c r="D20" i="2"/>
  <c r="D13" i="2"/>
  <c r="D12" i="2"/>
  <c r="D11" i="2"/>
  <c r="H10" i="2"/>
  <c r="D10" i="2"/>
  <c r="H9" i="2"/>
  <c r="D9" i="2"/>
  <c r="H8" i="2"/>
  <c r="D8" i="2"/>
  <c r="H7" i="2"/>
  <c r="D7" i="2"/>
  <c r="H6" i="2"/>
  <c r="D6" i="2"/>
  <c r="H5" i="2"/>
  <c r="D5" i="2"/>
  <c r="H4" i="2"/>
  <c r="D4" i="2"/>
  <c r="H3" i="2"/>
  <c r="D3" i="2"/>
  <c r="H2" i="2"/>
  <c r="D2" i="2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D85" i="1"/>
  <c r="J85" i="1" s="1"/>
  <c r="D84" i="1"/>
  <c r="J84" i="1" s="1"/>
  <c r="D83" i="1"/>
  <c r="J83" i="1" s="1"/>
  <c r="D82" i="1"/>
  <c r="J82" i="1" s="1"/>
  <c r="D81" i="1"/>
  <c r="J81" i="1" s="1"/>
  <c r="D80" i="1"/>
  <c r="J80" i="1" s="1"/>
  <c r="D79" i="1"/>
  <c r="J79" i="1" s="1"/>
  <c r="D78" i="1"/>
  <c r="J78" i="1" s="1"/>
  <c r="D77" i="1"/>
  <c r="J77" i="1" s="1"/>
  <c r="D70" i="1"/>
  <c r="J70" i="1" s="1"/>
  <c r="D69" i="1"/>
  <c r="J69" i="1" s="1"/>
  <c r="D68" i="1"/>
  <c r="J68" i="1" s="1"/>
  <c r="D67" i="1"/>
  <c r="J67" i="1" s="1"/>
  <c r="D66" i="1"/>
  <c r="J66" i="1" s="1"/>
  <c r="D65" i="1"/>
  <c r="J65" i="1" s="1"/>
  <c r="D64" i="1"/>
  <c r="J64" i="1" s="1"/>
  <c r="D63" i="1"/>
  <c r="J63" i="1" s="1"/>
  <c r="D62" i="1"/>
  <c r="J62" i="1" s="1"/>
  <c r="D61" i="1"/>
  <c r="J61" i="1" s="1"/>
  <c r="D60" i="1"/>
  <c r="J60" i="1" s="1"/>
  <c r="D59" i="1"/>
  <c r="J59" i="1" s="1"/>
  <c r="D58" i="1"/>
  <c r="J58" i="1" s="1"/>
  <c r="D57" i="1"/>
  <c r="J57" i="1" s="1"/>
  <c r="D56" i="1"/>
  <c r="J56" i="1" s="1"/>
  <c r="D49" i="1"/>
  <c r="J49" i="1" s="1"/>
  <c r="D48" i="1"/>
  <c r="J48" i="1" s="1"/>
  <c r="D47" i="1"/>
  <c r="J47" i="1" s="1"/>
  <c r="D46" i="1"/>
  <c r="J46" i="1" s="1"/>
  <c r="D45" i="1"/>
  <c r="J45" i="1" s="1"/>
  <c r="D44" i="1"/>
  <c r="J44" i="1" s="1"/>
  <c r="D43" i="1"/>
  <c r="J43" i="1" s="1"/>
  <c r="D42" i="1"/>
  <c r="J42" i="1" s="1"/>
  <c r="D41" i="1"/>
  <c r="J41" i="1" s="1"/>
  <c r="D40" i="1"/>
  <c r="J40" i="1" s="1"/>
  <c r="D39" i="1"/>
  <c r="J39" i="1" s="1"/>
  <c r="D38" i="1"/>
  <c r="J38" i="1" s="1"/>
  <c r="D37" i="1"/>
  <c r="J37" i="1" s="1"/>
  <c r="D36" i="1"/>
  <c r="J36" i="1" s="1"/>
  <c r="D35" i="1"/>
  <c r="J35" i="1" s="1"/>
  <c r="D31" i="1"/>
  <c r="J31" i="1" s="1"/>
  <c r="D30" i="1"/>
  <c r="J30" i="1" s="1"/>
  <c r="D29" i="1"/>
  <c r="J29" i="1" s="1"/>
  <c r="D28" i="1"/>
  <c r="J28" i="1" s="1"/>
  <c r="D27" i="1"/>
  <c r="J27" i="1" s="1"/>
  <c r="D26" i="1"/>
  <c r="J26" i="1" s="1"/>
  <c r="D25" i="1"/>
  <c r="J25" i="1" s="1"/>
  <c r="D24" i="1"/>
  <c r="J24" i="1" s="1"/>
  <c r="D23" i="1"/>
  <c r="J23" i="1" s="1"/>
  <c r="D22" i="1"/>
  <c r="J22" i="1" s="1"/>
  <c r="D21" i="1"/>
  <c r="J21" i="1" s="1"/>
  <c r="D20" i="1"/>
  <c r="J20" i="1" s="1"/>
  <c r="D19" i="1"/>
  <c r="J19" i="1" s="1"/>
  <c r="D18" i="1"/>
  <c r="J18" i="1" s="1"/>
  <c r="D17" i="1"/>
  <c r="J17" i="1" s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6" i="3"/>
  <c r="C5" i="3"/>
  <c r="C4" i="3"/>
  <c r="C3" i="3"/>
  <c r="C2" i="3"/>
  <c r="E43" i="4" l="1"/>
  <c r="F43" i="4" s="1"/>
  <c r="E44" i="4"/>
  <c r="F44" i="4" s="1"/>
  <c r="E45" i="4"/>
  <c r="F45" i="4" s="1"/>
  <c r="E46" i="4"/>
  <c r="F46" i="4" s="1"/>
  <c r="E42" i="4"/>
  <c r="F42" i="4"/>
  <c r="L46" i="4"/>
  <c r="L45" i="4"/>
  <c r="L44" i="4"/>
  <c r="L43" i="4"/>
  <c r="L42" i="4"/>
  <c r="M42" i="4" s="1"/>
  <c r="J46" i="4"/>
  <c r="J45" i="4"/>
  <c r="J44" i="4"/>
  <c r="J43" i="4"/>
  <c r="J42" i="4"/>
  <c r="E38" i="4"/>
  <c r="F38" i="4" s="1"/>
  <c r="E39" i="4"/>
  <c r="F39" i="4" s="1"/>
  <c r="E40" i="4"/>
  <c r="F40" i="4" s="1"/>
  <c r="E41" i="4"/>
  <c r="F41" i="4" s="1"/>
  <c r="E37" i="4"/>
  <c r="F37" i="4"/>
  <c r="L41" i="4"/>
  <c r="L40" i="4"/>
  <c r="L39" i="4"/>
  <c r="L38" i="4"/>
  <c r="L37" i="4"/>
  <c r="J37" i="4"/>
  <c r="J38" i="4"/>
  <c r="J39" i="4"/>
  <c r="J40" i="4"/>
  <c r="J41" i="4"/>
  <c r="E33" i="4"/>
  <c r="F33" i="4" s="1"/>
  <c r="E34" i="4"/>
  <c r="F34" i="4" s="1"/>
  <c r="E35" i="4"/>
  <c r="F35" i="4" s="1"/>
  <c r="E36" i="4"/>
  <c r="F36" i="4" s="1"/>
  <c r="E32" i="4"/>
  <c r="F32" i="4"/>
  <c r="E3" i="4"/>
  <c r="F3" i="4" s="1"/>
  <c r="E4" i="4"/>
  <c r="F4" i="4" s="1"/>
  <c r="E5" i="4"/>
  <c r="E6" i="4"/>
  <c r="E7" i="4"/>
  <c r="E8" i="4"/>
  <c r="E9" i="4"/>
  <c r="E10" i="4"/>
  <c r="E11" i="4"/>
  <c r="F11" i="4" s="1"/>
  <c r="E2" i="4"/>
  <c r="F2" i="4" s="1"/>
  <c r="E28" i="4"/>
  <c r="F28" i="4" s="1"/>
  <c r="E29" i="4"/>
  <c r="F29" i="4" s="1"/>
  <c r="E30" i="4"/>
  <c r="F30" i="4" s="1"/>
  <c r="E31" i="4"/>
  <c r="F31" i="4" s="1"/>
  <c r="E27" i="4"/>
  <c r="F27" i="4"/>
  <c r="L36" i="4"/>
  <c r="L35" i="4"/>
  <c r="L34" i="4"/>
  <c r="L33" i="4"/>
  <c r="L32" i="4"/>
  <c r="M32" i="4" s="1"/>
  <c r="J36" i="4"/>
  <c r="J35" i="4"/>
  <c r="J34" i="4"/>
  <c r="J33" i="4"/>
  <c r="J32" i="4"/>
  <c r="L31" i="4"/>
  <c r="L30" i="4"/>
  <c r="L29" i="4"/>
  <c r="L28" i="4"/>
  <c r="L27" i="4"/>
  <c r="J28" i="4"/>
  <c r="J29" i="4"/>
  <c r="J30" i="4"/>
  <c r="J31" i="4"/>
  <c r="J27" i="4"/>
  <c r="G109" i="1"/>
  <c r="G108" i="1"/>
  <c r="G107" i="1"/>
  <c r="G101" i="1"/>
  <c r="G102" i="1"/>
  <c r="G103" i="1"/>
  <c r="G106" i="1"/>
  <c r="G105" i="1"/>
  <c r="G104" i="1"/>
  <c r="G100" i="1"/>
  <c r="G99" i="1"/>
  <c r="G98" i="1"/>
  <c r="G92" i="1"/>
  <c r="G93" i="1"/>
  <c r="G94" i="1"/>
  <c r="G95" i="1"/>
  <c r="G96" i="1"/>
  <c r="G97" i="1"/>
  <c r="L26" i="4"/>
  <c r="L25" i="4"/>
  <c r="L24" i="4"/>
  <c r="L23" i="4"/>
  <c r="L22" i="4"/>
  <c r="J22" i="4"/>
  <c r="J23" i="4"/>
  <c r="J24" i="4"/>
  <c r="J25" i="4"/>
  <c r="J26" i="4"/>
  <c r="E26" i="4"/>
  <c r="F26" i="4" s="1"/>
  <c r="E25" i="4"/>
  <c r="F25" i="4" s="1"/>
  <c r="E24" i="4"/>
  <c r="F24" i="4" s="1"/>
  <c r="E23" i="4"/>
  <c r="F23" i="4" s="1"/>
  <c r="F5" i="4"/>
  <c r="F6" i="4"/>
  <c r="F7" i="4"/>
  <c r="F8" i="4"/>
  <c r="F9" i="4"/>
  <c r="F10" i="4"/>
  <c r="E22" i="4"/>
  <c r="F22" i="4" s="1"/>
  <c r="L11" i="4"/>
  <c r="L10" i="4"/>
  <c r="L9" i="4"/>
  <c r="L8" i="4"/>
  <c r="L7" i="4"/>
  <c r="L6" i="4"/>
  <c r="L5" i="4"/>
  <c r="L4" i="4"/>
  <c r="L3" i="4"/>
  <c r="L2" i="4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12" i="4"/>
  <c r="F12" i="4" s="1"/>
  <c r="J21" i="4"/>
  <c r="J20" i="4"/>
  <c r="J19" i="4"/>
  <c r="J18" i="4"/>
  <c r="J17" i="4"/>
  <c r="L13" i="4"/>
  <c r="L14" i="4"/>
  <c r="L15" i="4"/>
  <c r="L16" i="4"/>
  <c r="L17" i="4"/>
  <c r="L18" i="4"/>
  <c r="L19" i="4"/>
  <c r="L20" i="4"/>
  <c r="L21" i="4"/>
  <c r="L12" i="4"/>
  <c r="J7" i="4"/>
  <c r="J8" i="4"/>
  <c r="J9" i="4"/>
  <c r="J10" i="4"/>
  <c r="J11" i="4"/>
  <c r="J16" i="4"/>
  <c r="J15" i="4"/>
  <c r="J14" i="4"/>
  <c r="J13" i="4"/>
  <c r="J12" i="4"/>
  <c r="J5" i="4"/>
  <c r="J6" i="4"/>
  <c r="J3" i="4"/>
  <c r="J4" i="4"/>
  <c r="J2" i="4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" i="1"/>
  <c r="M22" i="4" l="1"/>
  <c r="M48" i="4"/>
</calcChain>
</file>

<file path=xl/sharedStrings.xml><?xml version="1.0" encoding="utf-8"?>
<sst xmlns="http://schemas.openxmlformats.org/spreadsheetml/2006/main" count="1061" uniqueCount="90">
  <si>
    <t>Pool_ID</t>
  </si>
  <si>
    <t>Pool_type</t>
  </si>
  <si>
    <t>Pool_Volume_m3</t>
  </si>
  <si>
    <t>Pool_location</t>
  </si>
  <si>
    <t>lat</t>
  </si>
  <si>
    <t>long</t>
  </si>
  <si>
    <t>water monitoring data</t>
  </si>
  <si>
    <t>3x3</t>
  </si>
  <si>
    <t>South lagoon</t>
  </si>
  <si>
    <t>S14.69380</t>
  </si>
  <si>
    <t>E145.46037</t>
  </si>
  <si>
    <t>Horiba sampling during larvae sampling</t>
  </si>
  <si>
    <t>S14.69.435</t>
  </si>
  <si>
    <t>E145.46031</t>
  </si>
  <si>
    <t>S14.69158</t>
  </si>
  <si>
    <t>E145.46047</t>
  </si>
  <si>
    <t>ongoing water quality monitoring by QUT</t>
  </si>
  <si>
    <t>S14.69125</t>
  </si>
  <si>
    <t>E145.46077</t>
  </si>
  <si>
    <t>S14.69350</t>
  </si>
  <si>
    <t>E145.4733</t>
  </si>
  <si>
    <t>SpawnCatcher_1</t>
  </si>
  <si>
    <t>Vcatcher</t>
  </si>
  <si>
    <t>35*</t>
  </si>
  <si>
    <t>Palfrey</t>
  </si>
  <si>
    <t>S14.68778</t>
  </si>
  <si>
    <t>E145.44308</t>
  </si>
  <si>
    <t>SpawnCatcher_2</t>
  </si>
  <si>
    <t>SE channel</t>
  </si>
  <si>
    <t>*need to measure the net of V catcher to confirm this volume</t>
  </si>
  <si>
    <t>Spawning_Date</t>
  </si>
  <si>
    <t>Sampling_Date</t>
  </si>
  <si>
    <t>Pool_Volume_liter</t>
  </si>
  <si>
    <t>Method</t>
  </si>
  <si>
    <t>Replicate</t>
  </si>
  <si>
    <t>Larvae_age</t>
  </si>
  <si>
    <t>Larvae#_per_l?</t>
  </si>
  <si>
    <t>Larvae_per_ml</t>
  </si>
  <si>
    <t>Total_Larvae</t>
  </si>
  <si>
    <t>Niskin_horizontal</t>
  </si>
  <si>
    <t>A</t>
  </si>
  <si>
    <t>NA</t>
  </si>
  <si>
    <t>B</t>
  </si>
  <si>
    <t>C</t>
  </si>
  <si>
    <t>A_beforetowing</t>
  </si>
  <si>
    <t>B_beforetowing</t>
  </si>
  <si>
    <t>C_beforetowing</t>
  </si>
  <si>
    <t>A_aftertowing</t>
  </si>
  <si>
    <t>B_aftertowing</t>
  </si>
  <si>
    <t>C_aftertowing</t>
  </si>
  <si>
    <t>Time</t>
  </si>
  <si>
    <t>BlueTub_Volume_cm3</t>
  </si>
  <si>
    <t>BlueTub_Volume_liter</t>
  </si>
  <si>
    <t>NetCleaning</t>
  </si>
  <si>
    <t>Larvae#_15ml</t>
  </si>
  <si>
    <t>Estimated_total_larvae</t>
  </si>
  <si>
    <t>comments</t>
  </si>
  <si>
    <t>Tube</t>
  </si>
  <si>
    <t>Before</t>
  </si>
  <si>
    <t>After</t>
  </si>
  <si>
    <t>8_11_combined</t>
  </si>
  <si>
    <t>LOOMIS</t>
  </si>
  <si>
    <t>Octopus site 1,2,3 received 8 x 15 l buckets</t>
  </si>
  <si>
    <t xml:space="preserve">ASVs site received 14 x 15 l buckets </t>
  </si>
  <si>
    <t>released as a single cloud at mermaid cove</t>
  </si>
  <si>
    <t>7_9_combined</t>
  </si>
  <si>
    <t>Watson's bay</t>
  </si>
  <si>
    <t>released amongst octopus and asv sites - do not have more details</t>
  </si>
  <si>
    <t>total larvae released on reef</t>
  </si>
  <si>
    <t>Measurement_in_out</t>
  </si>
  <si>
    <t>Temp</t>
  </si>
  <si>
    <t>pH</t>
  </si>
  <si>
    <t>pHmv</t>
  </si>
  <si>
    <t>ORPmV</t>
  </si>
  <si>
    <t>Conductivity_ms/cm</t>
  </si>
  <si>
    <t>Turbidity_NTU</t>
  </si>
  <si>
    <t>DO_mg/L</t>
  </si>
  <si>
    <t>%DO</t>
  </si>
  <si>
    <t>TotalDissSolid_g/L</t>
  </si>
  <si>
    <t>Salinity_ppt</t>
  </si>
  <si>
    <t xml:space="preserve">SW spec gavity </t>
  </si>
  <si>
    <t>depth_m</t>
  </si>
  <si>
    <t>Horiba_water_quality</t>
  </si>
  <si>
    <t>Outside</t>
  </si>
  <si>
    <t>Inside</t>
  </si>
  <si>
    <t>not sure of spawn catcher 1 or 2</t>
  </si>
  <si>
    <t>Outside_beforeTowing</t>
  </si>
  <si>
    <t>Inside_beforeTowing</t>
  </si>
  <si>
    <t>Outside_afterTowing</t>
  </si>
  <si>
    <t>Inside_afterTowing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</si>
</sst>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</xdr:colOff>
      <xdr:row>0</xdr:row>
      <xdr:rowOff>57150</xdr:rowOff>
    </xdr:from>
    <xdr:to>
      <xdr:col>17</xdr:col>
      <xdr:colOff>200025</xdr:colOff>
      <xdr:row>17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79ED7A-C435-4C15-B264-4A36BE1C0D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9201150" y="57150"/>
          <a:ext cx="6238875" cy="32004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10</xdr:row>
      <xdr:rowOff>123824</xdr:rowOff>
    </xdr:from>
    <xdr:to>
      <xdr:col>5</xdr:col>
      <xdr:colOff>666060</xdr:colOff>
      <xdr:row>36</xdr:row>
      <xdr:rowOff>95249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B195E71-9C75-4EB8-9020-2EB96679A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9050" y="1838324"/>
          <a:ext cx="6219135" cy="4924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C8D36-9C03-4A42-B7CA-5B8AAD0D3F80}">
  <dimension ref="A1:G10"/>
  <sheetViews>
    <sheetView zoomScale="90" zoomScaleNormal="90" workbookViewId="0">
      <selection activeCell="G37" sqref="G37"/>
    </sheetView>
  </sheetViews>
  <sheetFormatPr defaultRowHeight="14.4" x14ac:dyDescent="0.3"/>
  <cols>
    <col min="1" max="2" width="16.88671875" customWidth="1"/>
    <col min="3" max="4" width="19.88671875" customWidth="1"/>
    <col min="5" max="5" width="10.109375" bestFit="1" customWidth="1"/>
    <col min="6" max="6" width="12.33203125" customWidth="1"/>
    <col min="7" max="7" width="41.33203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7</v>
      </c>
      <c r="B2" s="2" t="s">
        <v>7</v>
      </c>
      <c r="C2">
        <f>((1/3)*9*2)+(3*3*0.58)</f>
        <v>11.219999999999999</v>
      </c>
      <c r="D2" t="s">
        <v>8</v>
      </c>
      <c r="E2" t="s">
        <v>9</v>
      </c>
      <c r="F2" t="s">
        <v>10</v>
      </c>
      <c r="G2" t="s">
        <v>11</v>
      </c>
    </row>
    <row r="3" spans="1:7" x14ac:dyDescent="0.3">
      <c r="A3">
        <v>8</v>
      </c>
      <c r="B3" s="2" t="s">
        <v>7</v>
      </c>
      <c r="C3">
        <f t="shared" ref="C3:C6" si="0">((1/3)*9*2)+(3*3*0.58)</f>
        <v>11.219999999999999</v>
      </c>
      <c r="D3" t="s">
        <v>8</v>
      </c>
      <c r="E3" t="s">
        <v>12</v>
      </c>
      <c r="F3" t="s">
        <v>13</v>
      </c>
      <c r="G3" t="s">
        <v>11</v>
      </c>
    </row>
    <row r="4" spans="1:7" x14ac:dyDescent="0.3">
      <c r="A4">
        <v>9</v>
      </c>
      <c r="B4" s="2" t="s">
        <v>7</v>
      </c>
      <c r="C4">
        <f t="shared" si="0"/>
        <v>11.219999999999999</v>
      </c>
      <c r="D4" t="s">
        <v>8</v>
      </c>
      <c r="E4" t="s">
        <v>14</v>
      </c>
      <c r="F4" t="s">
        <v>15</v>
      </c>
      <c r="G4" t="s">
        <v>16</v>
      </c>
    </row>
    <row r="5" spans="1:7" x14ac:dyDescent="0.3">
      <c r="A5">
        <v>10</v>
      </c>
      <c r="B5" s="2" t="s">
        <v>7</v>
      </c>
      <c r="C5">
        <f t="shared" si="0"/>
        <v>11.219999999999999</v>
      </c>
      <c r="D5" t="s">
        <v>8</v>
      </c>
      <c r="E5" t="s">
        <v>17</v>
      </c>
      <c r="F5" t="s">
        <v>18</v>
      </c>
      <c r="G5" t="s">
        <v>16</v>
      </c>
    </row>
    <row r="6" spans="1:7" x14ac:dyDescent="0.3">
      <c r="A6">
        <v>11</v>
      </c>
      <c r="B6" s="2" t="s">
        <v>7</v>
      </c>
      <c r="C6">
        <f t="shared" si="0"/>
        <v>11.219999999999999</v>
      </c>
      <c r="D6" t="s">
        <v>8</v>
      </c>
      <c r="E6" t="s">
        <v>19</v>
      </c>
      <c r="F6" t="s">
        <v>20</v>
      </c>
      <c r="G6" t="s">
        <v>11</v>
      </c>
    </row>
    <row r="7" spans="1:7" x14ac:dyDescent="0.3">
      <c r="A7" t="s">
        <v>21</v>
      </c>
      <c r="B7" s="2" t="s">
        <v>22</v>
      </c>
      <c r="C7" s="3" t="s">
        <v>23</v>
      </c>
      <c r="D7" t="s">
        <v>24</v>
      </c>
      <c r="E7" t="s">
        <v>25</v>
      </c>
      <c r="F7" t="s">
        <v>26</v>
      </c>
      <c r="G7" t="s">
        <v>11</v>
      </c>
    </row>
    <row r="8" spans="1:7" x14ac:dyDescent="0.3">
      <c r="A8" t="s">
        <v>27</v>
      </c>
      <c r="B8" s="2" t="s">
        <v>22</v>
      </c>
      <c r="C8" s="3" t="s">
        <v>23</v>
      </c>
      <c r="D8" t="s">
        <v>28</v>
      </c>
      <c r="G8" t="s">
        <v>11</v>
      </c>
    </row>
    <row r="9" spans="1:7" x14ac:dyDescent="0.3">
      <c r="B9" s="2"/>
    </row>
    <row r="10" spans="1:7" x14ac:dyDescent="0.3">
      <c r="A10" t="s">
        <v>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9"/>
  <sheetViews>
    <sheetView tabSelected="1" zoomScale="80" zoomScaleNormal="80" workbookViewId="0">
      <pane ySplit="1" topLeftCell="A2" activePane="bottomLeft" state="frozen"/>
      <selection pane="bottomLeft" activeCell="C85" sqref="C82:C85"/>
    </sheetView>
  </sheetViews>
  <sheetFormatPr defaultRowHeight="14.4" x14ac:dyDescent="0.3"/>
  <cols>
    <col min="1" max="1" width="20.88671875" customWidth="1"/>
    <col min="2" max="2" width="19.109375" bestFit="1" customWidth="1"/>
    <col min="3" max="3" width="17" customWidth="1"/>
    <col min="4" max="4" width="27.88671875" customWidth="1"/>
    <col min="5" max="5" width="18.88671875" bestFit="1" customWidth="1"/>
    <col min="6" max="6" width="16.6640625" bestFit="1" customWidth="1"/>
    <col min="7" max="7" width="13.33203125" customWidth="1"/>
    <col min="8" max="8" width="19.109375" customWidth="1"/>
    <col min="9" max="9" width="19.33203125" customWidth="1"/>
    <col min="10" max="10" width="16.33203125" customWidth="1"/>
  </cols>
  <sheetData>
    <row r="1" spans="1:10" x14ac:dyDescent="0.3">
      <c r="A1" t="s">
        <v>30</v>
      </c>
      <c r="B1" t="s">
        <v>31</v>
      </c>
      <c r="C1" t="s">
        <v>0</v>
      </c>
      <c r="D1" t="s">
        <v>32</v>
      </c>
      <c r="E1" t="s">
        <v>33</v>
      </c>
      <c r="F1" t="s">
        <v>34</v>
      </c>
      <c r="G1" t="s">
        <v>35</v>
      </c>
      <c r="H1" s="3" t="s">
        <v>36</v>
      </c>
      <c r="I1" t="s">
        <v>37</v>
      </c>
      <c r="J1" t="s">
        <v>38</v>
      </c>
    </row>
    <row r="2" spans="1:10" x14ac:dyDescent="0.3">
      <c r="A2" s="1">
        <v>44522</v>
      </c>
      <c r="B2" s="1">
        <v>44523</v>
      </c>
      <c r="C2">
        <v>7</v>
      </c>
      <c r="D2">
        <f>11.22*1000</f>
        <v>11220</v>
      </c>
      <c r="E2" t="s">
        <v>39</v>
      </c>
      <c r="F2" t="s">
        <v>40</v>
      </c>
      <c r="G2">
        <f>B2-A2</f>
        <v>1</v>
      </c>
      <c r="H2" t="s">
        <v>41</v>
      </c>
      <c r="I2" t="s">
        <v>41</v>
      </c>
    </row>
    <row r="3" spans="1:10" x14ac:dyDescent="0.3">
      <c r="A3" s="1">
        <v>44522</v>
      </c>
      <c r="B3" s="1">
        <v>44523</v>
      </c>
      <c r="C3">
        <v>7</v>
      </c>
      <c r="D3">
        <f t="shared" ref="D3:D31" si="0">11.22*1000</f>
        <v>11220</v>
      </c>
      <c r="E3" t="s">
        <v>39</v>
      </c>
      <c r="F3" t="s">
        <v>42</v>
      </c>
      <c r="G3">
        <f t="shared" ref="G3:G34" si="1">B3-A3</f>
        <v>1</v>
      </c>
      <c r="H3" t="s">
        <v>41</v>
      </c>
      <c r="I3" t="s">
        <v>41</v>
      </c>
    </row>
    <row r="4" spans="1:10" x14ac:dyDescent="0.3">
      <c r="A4" s="1">
        <v>44522</v>
      </c>
      <c r="B4" s="1">
        <v>44523</v>
      </c>
      <c r="C4">
        <v>7</v>
      </c>
      <c r="D4">
        <f t="shared" si="0"/>
        <v>11220</v>
      </c>
      <c r="E4" t="s">
        <v>39</v>
      </c>
      <c r="F4" t="s">
        <v>43</v>
      </c>
      <c r="G4">
        <f t="shared" si="1"/>
        <v>1</v>
      </c>
      <c r="H4" t="s">
        <v>41</v>
      </c>
      <c r="I4" t="s">
        <v>41</v>
      </c>
    </row>
    <row r="5" spans="1:10" x14ac:dyDescent="0.3">
      <c r="A5" s="1">
        <v>44522</v>
      </c>
      <c r="B5" s="1">
        <v>44523</v>
      </c>
      <c r="C5">
        <v>8</v>
      </c>
      <c r="D5">
        <f t="shared" si="0"/>
        <v>11220</v>
      </c>
      <c r="E5" t="s">
        <v>39</v>
      </c>
      <c r="F5" t="s">
        <v>40</v>
      </c>
      <c r="G5">
        <f t="shared" si="1"/>
        <v>1</v>
      </c>
      <c r="H5" t="s">
        <v>41</v>
      </c>
      <c r="I5" t="s">
        <v>41</v>
      </c>
    </row>
    <row r="6" spans="1:10" x14ac:dyDescent="0.3">
      <c r="A6" s="1">
        <v>44522</v>
      </c>
      <c r="B6" s="1">
        <v>44523</v>
      </c>
      <c r="C6">
        <v>8</v>
      </c>
      <c r="D6">
        <f t="shared" si="0"/>
        <v>11220</v>
      </c>
      <c r="E6" t="s">
        <v>39</v>
      </c>
      <c r="F6" t="s">
        <v>42</v>
      </c>
      <c r="G6">
        <f t="shared" si="1"/>
        <v>1</v>
      </c>
      <c r="H6" t="s">
        <v>41</v>
      </c>
      <c r="I6" t="s">
        <v>41</v>
      </c>
    </row>
    <row r="7" spans="1:10" x14ac:dyDescent="0.3">
      <c r="A7" s="1">
        <v>44522</v>
      </c>
      <c r="B7" s="1">
        <v>44523</v>
      </c>
      <c r="C7">
        <v>8</v>
      </c>
      <c r="D7">
        <f t="shared" si="0"/>
        <v>11220</v>
      </c>
      <c r="E7" t="s">
        <v>39</v>
      </c>
      <c r="F7" t="s">
        <v>43</v>
      </c>
      <c r="G7">
        <f t="shared" si="1"/>
        <v>1</v>
      </c>
      <c r="H7" t="s">
        <v>41</v>
      </c>
      <c r="I7" t="s">
        <v>41</v>
      </c>
    </row>
    <row r="8" spans="1:10" x14ac:dyDescent="0.3">
      <c r="A8" s="1">
        <v>44522</v>
      </c>
      <c r="B8" s="1">
        <v>44523</v>
      </c>
      <c r="C8">
        <v>9</v>
      </c>
      <c r="D8">
        <f t="shared" si="0"/>
        <v>11220</v>
      </c>
      <c r="E8" t="s">
        <v>39</v>
      </c>
      <c r="F8" t="s">
        <v>40</v>
      </c>
      <c r="G8">
        <f t="shared" si="1"/>
        <v>1</v>
      </c>
      <c r="H8" t="s">
        <v>41</v>
      </c>
      <c r="I8" t="s">
        <v>41</v>
      </c>
    </row>
    <row r="9" spans="1:10" x14ac:dyDescent="0.3">
      <c r="A9" s="1">
        <v>44522</v>
      </c>
      <c r="B9" s="1">
        <v>44523</v>
      </c>
      <c r="C9">
        <v>9</v>
      </c>
      <c r="D9">
        <f t="shared" si="0"/>
        <v>11220</v>
      </c>
      <c r="E9" t="s">
        <v>39</v>
      </c>
      <c r="F9" t="s">
        <v>42</v>
      </c>
      <c r="G9">
        <f t="shared" si="1"/>
        <v>1</v>
      </c>
      <c r="H9" t="s">
        <v>41</v>
      </c>
      <c r="I9" t="s">
        <v>41</v>
      </c>
    </row>
    <row r="10" spans="1:10" x14ac:dyDescent="0.3">
      <c r="A10" s="1">
        <v>44522</v>
      </c>
      <c r="B10" s="1">
        <v>44523</v>
      </c>
      <c r="C10">
        <v>9</v>
      </c>
      <c r="D10">
        <f t="shared" si="0"/>
        <v>11220</v>
      </c>
      <c r="E10" t="s">
        <v>39</v>
      </c>
      <c r="F10" t="s">
        <v>43</v>
      </c>
      <c r="G10">
        <f t="shared" si="1"/>
        <v>1</v>
      </c>
      <c r="H10" t="s">
        <v>41</v>
      </c>
      <c r="I10" t="s">
        <v>41</v>
      </c>
    </row>
    <row r="11" spans="1:10" x14ac:dyDescent="0.3">
      <c r="A11" s="1">
        <v>44522</v>
      </c>
      <c r="B11" s="1">
        <v>44523</v>
      </c>
      <c r="C11">
        <v>10</v>
      </c>
      <c r="D11">
        <f t="shared" si="0"/>
        <v>11220</v>
      </c>
      <c r="E11" t="s">
        <v>39</v>
      </c>
      <c r="F11" t="s">
        <v>40</v>
      </c>
      <c r="G11">
        <f t="shared" si="1"/>
        <v>1</v>
      </c>
      <c r="H11" t="s">
        <v>41</v>
      </c>
      <c r="I11" t="s">
        <v>41</v>
      </c>
    </row>
    <row r="12" spans="1:10" x14ac:dyDescent="0.3">
      <c r="A12" s="1">
        <v>44522</v>
      </c>
      <c r="B12" s="1">
        <v>44523</v>
      </c>
      <c r="C12">
        <v>10</v>
      </c>
      <c r="D12">
        <f t="shared" si="0"/>
        <v>11220</v>
      </c>
      <c r="E12" t="s">
        <v>39</v>
      </c>
      <c r="F12" t="s">
        <v>42</v>
      </c>
      <c r="G12">
        <f t="shared" si="1"/>
        <v>1</v>
      </c>
      <c r="H12" t="s">
        <v>41</v>
      </c>
      <c r="I12" t="s">
        <v>41</v>
      </c>
    </row>
    <row r="13" spans="1:10" x14ac:dyDescent="0.3">
      <c r="A13" s="1">
        <v>44522</v>
      </c>
      <c r="B13" s="1">
        <v>44523</v>
      </c>
      <c r="C13">
        <v>10</v>
      </c>
      <c r="D13">
        <f t="shared" si="0"/>
        <v>11220</v>
      </c>
      <c r="E13" t="s">
        <v>39</v>
      </c>
      <c r="F13" t="s">
        <v>43</v>
      </c>
      <c r="G13">
        <f t="shared" si="1"/>
        <v>1</v>
      </c>
      <c r="H13" t="s">
        <v>41</v>
      </c>
      <c r="I13" t="s">
        <v>41</v>
      </c>
    </row>
    <row r="14" spans="1:10" x14ac:dyDescent="0.3">
      <c r="A14" s="1">
        <v>44522</v>
      </c>
      <c r="B14" s="1">
        <v>44523</v>
      </c>
      <c r="C14">
        <v>11</v>
      </c>
      <c r="D14">
        <f t="shared" si="0"/>
        <v>11220</v>
      </c>
      <c r="E14" t="s">
        <v>39</v>
      </c>
      <c r="F14" t="s">
        <v>40</v>
      </c>
      <c r="G14">
        <f t="shared" si="1"/>
        <v>1</v>
      </c>
      <c r="H14" t="s">
        <v>41</v>
      </c>
      <c r="I14" t="s">
        <v>41</v>
      </c>
    </row>
    <row r="15" spans="1:10" x14ac:dyDescent="0.3">
      <c r="A15" s="1">
        <v>44522</v>
      </c>
      <c r="B15" s="1">
        <v>44523</v>
      </c>
      <c r="C15">
        <v>11</v>
      </c>
      <c r="D15">
        <f t="shared" si="0"/>
        <v>11220</v>
      </c>
      <c r="E15" t="s">
        <v>39</v>
      </c>
      <c r="F15" t="s">
        <v>42</v>
      </c>
      <c r="G15">
        <f t="shared" si="1"/>
        <v>1</v>
      </c>
      <c r="H15" t="s">
        <v>41</v>
      </c>
      <c r="I15" t="s">
        <v>41</v>
      </c>
    </row>
    <row r="16" spans="1:10" x14ac:dyDescent="0.3">
      <c r="A16" s="1">
        <v>44522</v>
      </c>
      <c r="B16" s="1">
        <v>44523</v>
      </c>
      <c r="C16">
        <v>11</v>
      </c>
      <c r="D16">
        <f t="shared" si="0"/>
        <v>11220</v>
      </c>
      <c r="E16" t="s">
        <v>39</v>
      </c>
      <c r="F16" t="s">
        <v>43</v>
      </c>
      <c r="G16">
        <f t="shared" si="1"/>
        <v>1</v>
      </c>
      <c r="H16" t="s">
        <v>41</v>
      </c>
      <c r="I16" t="s">
        <v>41</v>
      </c>
    </row>
    <row r="17" spans="1:10" x14ac:dyDescent="0.3">
      <c r="A17" s="1">
        <v>44522</v>
      </c>
      <c r="B17" s="1">
        <v>44524</v>
      </c>
      <c r="C17">
        <v>7</v>
      </c>
      <c r="D17">
        <f t="shared" si="0"/>
        <v>11220</v>
      </c>
      <c r="E17" t="s">
        <v>39</v>
      </c>
      <c r="F17" t="s">
        <v>40</v>
      </c>
      <c r="G17">
        <f t="shared" si="1"/>
        <v>2</v>
      </c>
      <c r="H17">
        <v>267</v>
      </c>
      <c r="I17">
        <f>H17/1000</f>
        <v>0.26700000000000002</v>
      </c>
      <c r="J17">
        <f>H17*D17</f>
        <v>2995740</v>
      </c>
    </row>
    <row r="18" spans="1:10" x14ac:dyDescent="0.3">
      <c r="A18" s="1">
        <v>44522</v>
      </c>
      <c r="B18" s="1">
        <v>44524</v>
      </c>
      <c r="C18">
        <v>7</v>
      </c>
      <c r="D18">
        <f t="shared" si="0"/>
        <v>11220</v>
      </c>
      <c r="E18" t="s">
        <v>39</v>
      </c>
      <c r="F18" t="s">
        <v>42</v>
      </c>
      <c r="G18">
        <f t="shared" si="1"/>
        <v>2</v>
      </c>
      <c r="H18">
        <v>271</v>
      </c>
      <c r="I18">
        <f t="shared" ref="I18:I81" si="2">H18/1000</f>
        <v>0.27100000000000002</v>
      </c>
      <c r="J18">
        <f t="shared" ref="J18:J30" si="3">H18*D18</f>
        <v>3040620</v>
      </c>
    </row>
    <row r="19" spans="1:10" x14ac:dyDescent="0.3">
      <c r="A19" s="1">
        <v>44522</v>
      </c>
      <c r="B19" s="1">
        <v>44524</v>
      </c>
      <c r="C19">
        <v>7</v>
      </c>
      <c r="D19">
        <f t="shared" si="0"/>
        <v>11220</v>
      </c>
      <c r="E19" t="s">
        <v>39</v>
      </c>
      <c r="F19" t="s">
        <v>43</v>
      </c>
      <c r="G19">
        <f t="shared" si="1"/>
        <v>2</v>
      </c>
      <c r="H19">
        <v>299</v>
      </c>
      <c r="I19">
        <f t="shared" si="2"/>
        <v>0.29899999999999999</v>
      </c>
      <c r="J19">
        <f t="shared" si="3"/>
        <v>3354780</v>
      </c>
    </row>
    <row r="20" spans="1:10" x14ac:dyDescent="0.3">
      <c r="A20" s="1">
        <v>44522</v>
      </c>
      <c r="B20" s="1">
        <v>44524</v>
      </c>
      <c r="C20">
        <v>8</v>
      </c>
      <c r="D20">
        <f t="shared" si="0"/>
        <v>11220</v>
      </c>
      <c r="E20" t="s">
        <v>39</v>
      </c>
      <c r="F20" t="s">
        <v>40</v>
      </c>
      <c r="G20">
        <f t="shared" si="1"/>
        <v>2</v>
      </c>
      <c r="H20">
        <v>311</v>
      </c>
      <c r="I20">
        <f t="shared" si="2"/>
        <v>0.311</v>
      </c>
      <c r="J20">
        <f t="shared" si="3"/>
        <v>3489420</v>
      </c>
    </row>
    <row r="21" spans="1:10" x14ac:dyDescent="0.3">
      <c r="A21" s="1">
        <v>44522</v>
      </c>
      <c r="B21" s="1">
        <v>44524</v>
      </c>
      <c r="C21">
        <v>8</v>
      </c>
      <c r="D21">
        <f t="shared" si="0"/>
        <v>11220</v>
      </c>
      <c r="E21" t="s">
        <v>39</v>
      </c>
      <c r="F21" t="s">
        <v>42</v>
      </c>
      <c r="G21">
        <f t="shared" si="1"/>
        <v>2</v>
      </c>
      <c r="H21">
        <v>200</v>
      </c>
      <c r="I21">
        <f t="shared" si="2"/>
        <v>0.2</v>
      </c>
      <c r="J21">
        <f t="shared" si="3"/>
        <v>2244000</v>
      </c>
    </row>
    <row r="22" spans="1:10" x14ac:dyDescent="0.3">
      <c r="A22" s="1">
        <v>44522</v>
      </c>
      <c r="B22" s="1">
        <v>44524</v>
      </c>
      <c r="C22">
        <v>8</v>
      </c>
      <c r="D22">
        <f t="shared" si="0"/>
        <v>11220</v>
      </c>
      <c r="E22" t="s">
        <v>39</v>
      </c>
      <c r="F22" t="s">
        <v>43</v>
      </c>
      <c r="G22">
        <f t="shared" si="1"/>
        <v>2</v>
      </c>
      <c r="H22">
        <v>254</v>
      </c>
      <c r="I22">
        <f t="shared" si="2"/>
        <v>0.254</v>
      </c>
      <c r="J22">
        <f t="shared" si="3"/>
        <v>2849880</v>
      </c>
    </row>
    <row r="23" spans="1:10" x14ac:dyDescent="0.3">
      <c r="A23" s="1">
        <v>44522</v>
      </c>
      <c r="B23" s="1">
        <v>44524</v>
      </c>
      <c r="C23">
        <v>9</v>
      </c>
      <c r="D23">
        <f t="shared" si="0"/>
        <v>11220</v>
      </c>
      <c r="E23" t="s">
        <v>39</v>
      </c>
      <c r="F23" t="s">
        <v>40</v>
      </c>
      <c r="G23">
        <f t="shared" si="1"/>
        <v>2</v>
      </c>
      <c r="H23">
        <v>314</v>
      </c>
      <c r="I23">
        <f t="shared" si="2"/>
        <v>0.314</v>
      </c>
      <c r="J23">
        <f t="shared" si="3"/>
        <v>3523080</v>
      </c>
    </row>
    <row r="24" spans="1:10" x14ac:dyDescent="0.3">
      <c r="A24" s="1">
        <v>44522</v>
      </c>
      <c r="B24" s="1">
        <v>44524</v>
      </c>
      <c r="C24">
        <v>9</v>
      </c>
      <c r="D24">
        <f t="shared" si="0"/>
        <v>11220</v>
      </c>
      <c r="E24" t="s">
        <v>39</v>
      </c>
      <c r="F24" t="s">
        <v>42</v>
      </c>
      <c r="G24">
        <f t="shared" si="1"/>
        <v>2</v>
      </c>
      <c r="H24">
        <v>282</v>
      </c>
      <c r="I24">
        <f t="shared" si="2"/>
        <v>0.28199999999999997</v>
      </c>
      <c r="J24">
        <f t="shared" si="3"/>
        <v>3164040</v>
      </c>
    </row>
    <row r="25" spans="1:10" x14ac:dyDescent="0.3">
      <c r="A25" s="1">
        <v>44522</v>
      </c>
      <c r="B25" s="1">
        <v>44524</v>
      </c>
      <c r="C25">
        <v>9</v>
      </c>
      <c r="D25">
        <f t="shared" si="0"/>
        <v>11220</v>
      </c>
      <c r="E25" t="s">
        <v>39</v>
      </c>
      <c r="F25" t="s">
        <v>43</v>
      </c>
      <c r="G25">
        <f t="shared" si="1"/>
        <v>2</v>
      </c>
      <c r="H25">
        <v>320</v>
      </c>
      <c r="I25">
        <f t="shared" si="2"/>
        <v>0.32</v>
      </c>
      <c r="J25">
        <f t="shared" si="3"/>
        <v>3590400</v>
      </c>
    </row>
    <row r="26" spans="1:10" x14ac:dyDescent="0.3">
      <c r="A26" s="1">
        <v>44522</v>
      </c>
      <c r="B26" s="1">
        <v>44524</v>
      </c>
      <c r="C26">
        <v>10</v>
      </c>
      <c r="D26">
        <f t="shared" si="0"/>
        <v>11220</v>
      </c>
      <c r="E26" t="s">
        <v>39</v>
      </c>
      <c r="F26" t="s">
        <v>40</v>
      </c>
      <c r="G26">
        <f t="shared" si="1"/>
        <v>2</v>
      </c>
      <c r="H26">
        <v>305</v>
      </c>
      <c r="I26">
        <f t="shared" si="2"/>
        <v>0.30499999999999999</v>
      </c>
      <c r="J26">
        <f t="shared" si="3"/>
        <v>3422100</v>
      </c>
    </row>
    <row r="27" spans="1:10" x14ac:dyDescent="0.3">
      <c r="A27" s="1">
        <v>44522</v>
      </c>
      <c r="B27" s="1">
        <v>44524</v>
      </c>
      <c r="C27">
        <v>10</v>
      </c>
      <c r="D27">
        <f t="shared" si="0"/>
        <v>11220</v>
      </c>
      <c r="E27" t="s">
        <v>39</v>
      </c>
      <c r="F27" t="s">
        <v>42</v>
      </c>
      <c r="G27">
        <f t="shared" si="1"/>
        <v>2</v>
      </c>
      <c r="H27">
        <v>321</v>
      </c>
      <c r="I27">
        <f t="shared" si="2"/>
        <v>0.32100000000000001</v>
      </c>
      <c r="J27">
        <f t="shared" si="3"/>
        <v>3601620</v>
      </c>
    </row>
    <row r="28" spans="1:10" x14ac:dyDescent="0.3">
      <c r="A28" s="1">
        <v>44522</v>
      </c>
      <c r="B28" s="1">
        <v>44524</v>
      </c>
      <c r="C28">
        <v>10</v>
      </c>
      <c r="D28">
        <f t="shared" si="0"/>
        <v>11220</v>
      </c>
      <c r="E28" t="s">
        <v>39</v>
      </c>
      <c r="F28" t="s">
        <v>43</v>
      </c>
      <c r="G28">
        <f t="shared" si="1"/>
        <v>2</v>
      </c>
      <c r="H28">
        <v>308</v>
      </c>
      <c r="I28">
        <f t="shared" si="2"/>
        <v>0.308</v>
      </c>
      <c r="J28">
        <f t="shared" si="3"/>
        <v>3455760</v>
      </c>
    </row>
    <row r="29" spans="1:10" x14ac:dyDescent="0.3">
      <c r="A29" s="1">
        <v>44522</v>
      </c>
      <c r="B29" s="1">
        <v>44524</v>
      </c>
      <c r="C29">
        <v>11</v>
      </c>
      <c r="D29">
        <f t="shared" si="0"/>
        <v>11220</v>
      </c>
      <c r="E29" t="s">
        <v>39</v>
      </c>
      <c r="F29" t="s">
        <v>40</v>
      </c>
      <c r="G29">
        <f t="shared" si="1"/>
        <v>2</v>
      </c>
      <c r="H29">
        <v>289</v>
      </c>
      <c r="I29">
        <f t="shared" si="2"/>
        <v>0.28899999999999998</v>
      </c>
      <c r="J29">
        <f t="shared" si="3"/>
        <v>3242580</v>
      </c>
    </row>
    <row r="30" spans="1:10" x14ac:dyDescent="0.3">
      <c r="A30" s="1">
        <v>44522</v>
      </c>
      <c r="B30" s="1">
        <v>44524</v>
      </c>
      <c r="C30">
        <v>11</v>
      </c>
      <c r="D30">
        <f t="shared" si="0"/>
        <v>11220</v>
      </c>
      <c r="E30" t="s">
        <v>39</v>
      </c>
      <c r="F30" t="s">
        <v>42</v>
      </c>
      <c r="G30">
        <f t="shared" si="1"/>
        <v>2</v>
      </c>
      <c r="H30">
        <v>228</v>
      </c>
      <c r="I30">
        <f t="shared" si="2"/>
        <v>0.22800000000000001</v>
      </c>
      <c r="J30">
        <f t="shared" si="3"/>
        <v>2558160</v>
      </c>
    </row>
    <row r="31" spans="1:10" x14ac:dyDescent="0.3">
      <c r="A31" s="1">
        <v>44522</v>
      </c>
      <c r="B31" s="1">
        <v>44524</v>
      </c>
      <c r="C31">
        <v>11</v>
      </c>
      <c r="D31">
        <f t="shared" si="0"/>
        <v>11220</v>
      </c>
      <c r="E31" t="s">
        <v>39</v>
      </c>
      <c r="F31" t="s">
        <v>43</v>
      </c>
      <c r="G31">
        <f t="shared" si="1"/>
        <v>2</v>
      </c>
      <c r="H31">
        <v>315</v>
      </c>
      <c r="I31">
        <f t="shared" si="2"/>
        <v>0.315</v>
      </c>
      <c r="J31">
        <f>H31*D31</f>
        <v>3534300</v>
      </c>
    </row>
    <row r="32" spans="1:10" x14ac:dyDescent="0.3">
      <c r="A32" s="1">
        <v>44523</v>
      </c>
      <c r="B32" s="1">
        <v>44524</v>
      </c>
      <c r="C32" t="s">
        <v>21</v>
      </c>
      <c r="D32">
        <f>35*1000</f>
        <v>35000</v>
      </c>
      <c r="E32" t="s">
        <v>39</v>
      </c>
      <c r="F32" t="s">
        <v>40</v>
      </c>
      <c r="G32">
        <f t="shared" si="1"/>
        <v>1</v>
      </c>
      <c r="H32">
        <v>22</v>
      </c>
      <c r="I32">
        <f t="shared" si="2"/>
        <v>2.1999999999999999E-2</v>
      </c>
      <c r="J32">
        <f t="shared" ref="J32:J55" si="4">H32*D32</f>
        <v>770000</v>
      </c>
    </row>
    <row r="33" spans="1:10" x14ac:dyDescent="0.3">
      <c r="A33" s="1">
        <v>44523</v>
      </c>
      <c r="B33" s="1">
        <v>44524</v>
      </c>
      <c r="C33" t="s">
        <v>21</v>
      </c>
      <c r="D33">
        <f t="shared" ref="D33:D34" si="5">35*1000</f>
        <v>35000</v>
      </c>
      <c r="E33" t="s">
        <v>39</v>
      </c>
      <c r="F33" t="s">
        <v>42</v>
      </c>
      <c r="G33">
        <f t="shared" si="1"/>
        <v>1</v>
      </c>
      <c r="H33">
        <v>30</v>
      </c>
      <c r="I33">
        <f t="shared" si="2"/>
        <v>0.03</v>
      </c>
      <c r="J33">
        <f t="shared" si="4"/>
        <v>1050000</v>
      </c>
    </row>
    <row r="34" spans="1:10" x14ac:dyDescent="0.3">
      <c r="A34" s="1">
        <v>44523</v>
      </c>
      <c r="B34" s="1">
        <v>44524</v>
      </c>
      <c r="C34" t="s">
        <v>21</v>
      </c>
      <c r="D34">
        <f t="shared" si="5"/>
        <v>35000</v>
      </c>
      <c r="E34" t="s">
        <v>39</v>
      </c>
      <c r="F34" t="s">
        <v>43</v>
      </c>
      <c r="G34">
        <f t="shared" si="1"/>
        <v>1</v>
      </c>
      <c r="H34">
        <v>113</v>
      </c>
      <c r="I34">
        <f t="shared" si="2"/>
        <v>0.113</v>
      </c>
      <c r="J34">
        <f t="shared" si="4"/>
        <v>3955000</v>
      </c>
    </row>
    <row r="35" spans="1:10" x14ac:dyDescent="0.3">
      <c r="A35" s="1">
        <v>44522</v>
      </c>
      <c r="B35" s="1">
        <v>44525</v>
      </c>
      <c r="C35">
        <v>7</v>
      </c>
      <c r="D35">
        <f t="shared" ref="D35:D49" si="6">11.22*1000</f>
        <v>11220</v>
      </c>
      <c r="E35" t="s">
        <v>39</v>
      </c>
      <c r="F35" t="s">
        <v>40</v>
      </c>
      <c r="G35">
        <f t="shared" ref="G35:G52" si="7">B35-A35</f>
        <v>3</v>
      </c>
      <c r="H35">
        <v>305</v>
      </c>
      <c r="I35">
        <f t="shared" si="2"/>
        <v>0.30499999999999999</v>
      </c>
      <c r="J35">
        <f t="shared" si="4"/>
        <v>3422100</v>
      </c>
    </row>
    <row r="36" spans="1:10" x14ac:dyDescent="0.3">
      <c r="A36" s="1">
        <v>44522</v>
      </c>
      <c r="B36" s="1">
        <v>44525</v>
      </c>
      <c r="C36">
        <v>7</v>
      </c>
      <c r="D36">
        <f t="shared" si="6"/>
        <v>11220</v>
      </c>
      <c r="E36" t="s">
        <v>39</v>
      </c>
      <c r="F36" t="s">
        <v>42</v>
      </c>
      <c r="G36">
        <f t="shared" si="7"/>
        <v>3</v>
      </c>
      <c r="H36">
        <v>231</v>
      </c>
      <c r="I36">
        <f t="shared" si="2"/>
        <v>0.23100000000000001</v>
      </c>
      <c r="J36">
        <f t="shared" si="4"/>
        <v>2591820</v>
      </c>
    </row>
    <row r="37" spans="1:10" x14ac:dyDescent="0.3">
      <c r="A37" s="1">
        <v>44522</v>
      </c>
      <c r="B37" s="1">
        <v>44525</v>
      </c>
      <c r="C37">
        <v>7</v>
      </c>
      <c r="D37">
        <f t="shared" si="6"/>
        <v>11220</v>
      </c>
      <c r="E37" t="s">
        <v>39</v>
      </c>
      <c r="F37" t="s">
        <v>43</v>
      </c>
      <c r="G37">
        <f t="shared" si="7"/>
        <v>3</v>
      </c>
      <c r="H37">
        <v>349</v>
      </c>
      <c r="I37">
        <f t="shared" si="2"/>
        <v>0.34899999999999998</v>
      </c>
      <c r="J37">
        <f t="shared" si="4"/>
        <v>3915780</v>
      </c>
    </row>
    <row r="38" spans="1:10" x14ac:dyDescent="0.3">
      <c r="A38" s="1">
        <v>44522</v>
      </c>
      <c r="B38" s="1">
        <v>44525</v>
      </c>
      <c r="C38">
        <v>8</v>
      </c>
      <c r="D38">
        <f t="shared" si="6"/>
        <v>11220</v>
      </c>
      <c r="E38" t="s">
        <v>39</v>
      </c>
      <c r="F38" t="s">
        <v>40</v>
      </c>
      <c r="G38">
        <f t="shared" si="7"/>
        <v>3</v>
      </c>
      <c r="H38">
        <v>301</v>
      </c>
      <c r="I38">
        <f t="shared" si="2"/>
        <v>0.30099999999999999</v>
      </c>
      <c r="J38">
        <f t="shared" si="4"/>
        <v>3377220</v>
      </c>
    </row>
    <row r="39" spans="1:10" x14ac:dyDescent="0.3">
      <c r="A39" s="1">
        <v>44522</v>
      </c>
      <c r="B39" s="1">
        <v>44525</v>
      </c>
      <c r="C39">
        <v>8</v>
      </c>
      <c r="D39">
        <f t="shared" si="6"/>
        <v>11220</v>
      </c>
      <c r="E39" t="s">
        <v>39</v>
      </c>
      <c r="F39" t="s">
        <v>42</v>
      </c>
      <c r="G39">
        <f t="shared" si="7"/>
        <v>3</v>
      </c>
      <c r="H39">
        <v>323</v>
      </c>
      <c r="I39">
        <f t="shared" si="2"/>
        <v>0.32300000000000001</v>
      </c>
      <c r="J39">
        <f t="shared" si="4"/>
        <v>3624060</v>
      </c>
    </row>
    <row r="40" spans="1:10" x14ac:dyDescent="0.3">
      <c r="A40" s="1">
        <v>44522</v>
      </c>
      <c r="B40" s="1">
        <v>44525</v>
      </c>
      <c r="C40">
        <v>8</v>
      </c>
      <c r="D40">
        <f t="shared" si="6"/>
        <v>11220</v>
      </c>
      <c r="E40" t="s">
        <v>39</v>
      </c>
      <c r="F40" t="s">
        <v>43</v>
      </c>
      <c r="G40">
        <f t="shared" si="7"/>
        <v>3</v>
      </c>
      <c r="H40">
        <v>229</v>
      </c>
      <c r="I40">
        <f t="shared" si="2"/>
        <v>0.22900000000000001</v>
      </c>
      <c r="J40">
        <f t="shared" si="4"/>
        <v>2569380</v>
      </c>
    </row>
    <row r="41" spans="1:10" x14ac:dyDescent="0.3">
      <c r="A41" s="1">
        <v>44522</v>
      </c>
      <c r="B41" s="1">
        <v>44525</v>
      </c>
      <c r="C41">
        <v>9</v>
      </c>
      <c r="D41">
        <f t="shared" si="6"/>
        <v>11220</v>
      </c>
      <c r="E41" t="s">
        <v>39</v>
      </c>
      <c r="F41" t="s">
        <v>40</v>
      </c>
      <c r="G41">
        <f t="shared" si="7"/>
        <v>3</v>
      </c>
      <c r="H41">
        <v>228</v>
      </c>
      <c r="I41">
        <f t="shared" si="2"/>
        <v>0.22800000000000001</v>
      </c>
      <c r="J41">
        <f t="shared" si="4"/>
        <v>2558160</v>
      </c>
    </row>
    <row r="42" spans="1:10" x14ac:dyDescent="0.3">
      <c r="A42" s="1">
        <v>44522</v>
      </c>
      <c r="B42" s="1">
        <v>44525</v>
      </c>
      <c r="C42">
        <v>9</v>
      </c>
      <c r="D42">
        <f t="shared" si="6"/>
        <v>11220</v>
      </c>
      <c r="E42" t="s">
        <v>39</v>
      </c>
      <c r="F42" t="s">
        <v>42</v>
      </c>
      <c r="G42">
        <f t="shared" si="7"/>
        <v>3</v>
      </c>
      <c r="H42">
        <v>210</v>
      </c>
      <c r="I42">
        <f t="shared" si="2"/>
        <v>0.21</v>
      </c>
      <c r="J42">
        <f t="shared" si="4"/>
        <v>2356200</v>
      </c>
    </row>
    <row r="43" spans="1:10" x14ac:dyDescent="0.3">
      <c r="A43" s="1">
        <v>44522</v>
      </c>
      <c r="B43" s="1">
        <v>44525</v>
      </c>
      <c r="C43">
        <v>9</v>
      </c>
      <c r="D43">
        <f t="shared" si="6"/>
        <v>11220</v>
      </c>
      <c r="E43" t="s">
        <v>39</v>
      </c>
      <c r="F43" t="s">
        <v>43</v>
      </c>
      <c r="G43">
        <f t="shared" si="7"/>
        <v>3</v>
      </c>
      <c r="H43">
        <v>191</v>
      </c>
      <c r="I43">
        <f t="shared" si="2"/>
        <v>0.191</v>
      </c>
      <c r="J43">
        <f t="shared" si="4"/>
        <v>2143020</v>
      </c>
    </row>
    <row r="44" spans="1:10" x14ac:dyDescent="0.3">
      <c r="A44" s="1">
        <v>44522</v>
      </c>
      <c r="B44" s="1">
        <v>44525</v>
      </c>
      <c r="C44">
        <v>10</v>
      </c>
      <c r="D44">
        <f t="shared" si="6"/>
        <v>11220</v>
      </c>
      <c r="E44" t="s">
        <v>39</v>
      </c>
      <c r="F44" t="s">
        <v>40</v>
      </c>
      <c r="G44">
        <f t="shared" si="7"/>
        <v>3</v>
      </c>
      <c r="H44">
        <v>287</v>
      </c>
      <c r="I44">
        <f t="shared" si="2"/>
        <v>0.28699999999999998</v>
      </c>
      <c r="J44">
        <f t="shared" si="4"/>
        <v>3220140</v>
      </c>
    </row>
    <row r="45" spans="1:10" x14ac:dyDescent="0.3">
      <c r="A45" s="1">
        <v>44522</v>
      </c>
      <c r="B45" s="1">
        <v>44525</v>
      </c>
      <c r="C45">
        <v>10</v>
      </c>
      <c r="D45">
        <f t="shared" si="6"/>
        <v>11220</v>
      </c>
      <c r="E45" t="s">
        <v>39</v>
      </c>
      <c r="F45" t="s">
        <v>42</v>
      </c>
      <c r="G45">
        <f t="shared" si="7"/>
        <v>3</v>
      </c>
      <c r="H45">
        <v>276</v>
      </c>
      <c r="I45">
        <f t="shared" si="2"/>
        <v>0.27600000000000002</v>
      </c>
      <c r="J45">
        <f t="shared" si="4"/>
        <v>3096720</v>
      </c>
    </row>
    <row r="46" spans="1:10" x14ac:dyDescent="0.3">
      <c r="A46" s="1">
        <v>44522</v>
      </c>
      <c r="B46" s="1">
        <v>44525</v>
      </c>
      <c r="C46">
        <v>10</v>
      </c>
      <c r="D46">
        <f t="shared" si="6"/>
        <v>11220</v>
      </c>
      <c r="E46" t="s">
        <v>39</v>
      </c>
      <c r="F46" t="s">
        <v>43</v>
      </c>
      <c r="G46">
        <f t="shared" si="7"/>
        <v>3</v>
      </c>
      <c r="H46">
        <v>366</v>
      </c>
      <c r="I46">
        <f t="shared" si="2"/>
        <v>0.36599999999999999</v>
      </c>
      <c r="J46">
        <f t="shared" si="4"/>
        <v>4106520</v>
      </c>
    </row>
    <row r="47" spans="1:10" x14ac:dyDescent="0.3">
      <c r="A47" s="1">
        <v>44522</v>
      </c>
      <c r="B47" s="1">
        <v>44525</v>
      </c>
      <c r="C47">
        <v>11</v>
      </c>
      <c r="D47">
        <f t="shared" si="6"/>
        <v>11220</v>
      </c>
      <c r="E47" t="s">
        <v>39</v>
      </c>
      <c r="F47" t="s">
        <v>40</v>
      </c>
      <c r="G47">
        <f t="shared" si="7"/>
        <v>3</v>
      </c>
      <c r="H47">
        <v>283</v>
      </c>
      <c r="I47">
        <f t="shared" si="2"/>
        <v>0.28299999999999997</v>
      </c>
      <c r="J47">
        <f t="shared" si="4"/>
        <v>3175260</v>
      </c>
    </row>
    <row r="48" spans="1:10" x14ac:dyDescent="0.3">
      <c r="A48" s="1">
        <v>44522</v>
      </c>
      <c r="B48" s="1">
        <v>44525</v>
      </c>
      <c r="C48">
        <v>11</v>
      </c>
      <c r="D48">
        <f t="shared" si="6"/>
        <v>11220</v>
      </c>
      <c r="E48" t="s">
        <v>39</v>
      </c>
      <c r="F48" t="s">
        <v>42</v>
      </c>
      <c r="G48">
        <f t="shared" si="7"/>
        <v>3</v>
      </c>
      <c r="H48">
        <v>224</v>
      </c>
      <c r="I48">
        <f t="shared" si="2"/>
        <v>0.224</v>
      </c>
      <c r="J48">
        <f t="shared" si="4"/>
        <v>2513280</v>
      </c>
    </row>
    <row r="49" spans="1:10" x14ac:dyDescent="0.3">
      <c r="A49" s="1">
        <v>44522</v>
      </c>
      <c r="B49" s="1">
        <v>44525</v>
      </c>
      <c r="C49">
        <v>11</v>
      </c>
      <c r="D49">
        <f t="shared" si="6"/>
        <v>11220</v>
      </c>
      <c r="E49" t="s">
        <v>39</v>
      </c>
      <c r="F49" t="s">
        <v>43</v>
      </c>
      <c r="G49">
        <f t="shared" si="7"/>
        <v>3</v>
      </c>
      <c r="H49">
        <v>207</v>
      </c>
      <c r="I49">
        <f t="shared" si="2"/>
        <v>0.20699999999999999</v>
      </c>
      <c r="J49">
        <f t="shared" si="4"/>
        <v>2322540</v>
      </c>
    </row>
    <row r="50" spans="1:10" x14ac:dyDescent="0.3">
      <c r="A50" s="1">
        <v>44523</v>
      </c>
      <c r="B50" s="1">
        <v>44525</v>
      </c>
      <c r="C50" t="s">
        <v>21</v>
      </c>
      <c r="D50">
        <f t="shared" ref="D50:D55" si="8">35*1000</f>
        <v>35000</v>
      </c>
      <c r="E50" t="s">
        <v>39</v>
      </c>
      <c r="F50" t="s">
        <v>40</v>
      </c>
      <c r="G50">
        <f t="shared" si="7"/>
        <v>2</v>
      </c>
      <c r="H50">
        <v>47</v>
      </c>
      <c r="I50">
        <f t="shared" si="2"/>
        <v>4.7E-2</v>
      </c>
      <c r="J50">
        <f>H50*D50</f>
        <v>1645000</v>
      </c>
    </row>
    <row r="51" spans="1:10" x14ac:dyDescent="0.3">
      <c r="A51" s="1">
        <v>44523</v>
      </c>
      <c r="B51" s="1">
        <v>44525</v>
      </c>
      <c r="C51" t="s">
        <v>21</v>
      </c>
      <c r="D51">
        <f t="shared" si="8"/>
        <v>35000</v>
      </c>
      <c r="E51" t="s">
        <v>39</v>
      </c>
      <c r="F51" t="s">
        <v>42</v>
      </c>
      <c r="G51">
        <f t="shared" si="7"/>
        <v>2</v>
      </c>
      <c r="H51">
        <v>107</v>
      </c>
      <c r="I51">
        <f t="shared" si="2"/>
        <v>0.107</v>
      </c>
      <c r="J51">
        <f t="shared" si="4"/>
        <v>3745000</v>
      </c>
    </row>
    <row r="52" spans="1:10" x14ac:dyDescent="0.3">
      <c r="A52" s="1">
        <v>44523</v>
      </c>
      <c r="B52" s="1">
        <v>44525</v>
      </c>
      <c r="C52" t="s">
        <v>21</v>
      </c>
      <c r="D52">
        <f t="shared" si="8"/>
        <v>35000</v>
      </c>
      <c r="E52" t="s">
        <v>39</v>
      </c>
      <c r="F52" t="s">
        <v>43</v>
      </c>
      <c r="G52">
        <f t="shared" si="7"/>
        <v>2</v>
      </c>
      <c r="H52">
        <v>42</v>
      </c>
      <c r="I52">
        <f t="shared" si="2"/>
        <v>4.2000000000000003E-2</v>
      </c>
      <c r="J52">
        <f t="shared" si="4"/>
        <v>1470000</v>
      </c>
    </row>
    <row r="53" spans="1:10" x14ac:dyDescent="0.3">
      <c r="A53" s="1">
        <v>44524</v>
      </c>
      <c r="B53" s="1">
        <v>44525</v>
      </c>
      <c r="C53" t="s">
        <v>27</v>
      </c>
      <c r="D53">
        <f t="shared" si="8"/>
        <v>35000</v>
      </c>
      <c r="E53" t="s">
        <v>39</v>
      </c>
      <c r="F53" t="s">
        <v>40</v>
      </c>
      <c r="G53">
        <f t="shared" ref="G53:G97" si="9">B53-A53</f>
        <v>1</v>
      </c>
      <c r="H53">
        <v>60</v>
      </c>
      <c r="I53">
        <f t="shared" si="2"/>
        <v>0.06</v>
      </c>
      <c r="J53">
        <f t="shared" si="4"/>
        <v>2100000</v>
      </c>
    </row>
    <row r="54" spans="1:10" x14ac:dyDescent="0.3">
      <c r="A54" s="1">
        <v>44524</v>
      </c>
      <c r="B54" s="1">
        <v>44525</v>
      </c>
      <c r="C54" t="s">
        <v>27</v>
      </c>
      <c r="D54">
        <f t="shared" si="8"/>
        <v>35000</v>
      </c>
      <c r="E54" t="s">
        <v>39</v>
      </c>
      <c r="F54" t="s">
        <v>42</v>
      </c>
      <c r="G54">
        <f t="shared" si="9"/>
        <v>1</v>
      </c>
      <c r="H54">
        <v>113</v>
      </c>
      <c r="I54">
        <f t="shared" si="2"/>
        <v>0.113</v>
      </c>
      <c r="J54">
        <f t="shared" si="4"/>
        <v>3955000</v>
      </c>
    </row>
    <row r="55" spans="1:10" x14ac:dyDescent="0.3">
      <c r="A55" s="1">
        <v>44524</v>
      </c>
      <c r="B55" s="1">
        <v>44525</v>
      </c>
      <c r="C55" t="s">
        <v>27</v>
      </c>
      <c r="D55">
        <f t="shared" si="8"/>
        <v>35000</v>
      </c>
      <c r="E55" t="s">
        <v>39</v>
      </c>
      <c r="F55" t="s">
        <v>43</v>
      </c>
      <c r="G55">
        <f t="shared" si="9"/>
        <v>1</v>
      </c>
      <c r="H55">
        <v>51</v>
      </c>
      <c r="I55">
        <f t="shared" si="2"/>
        <v>5.0999999999999997E-2</v>
      </c>
      <c r="J55">
        <f t="shared" si="4"/>
        <v>1785000</v>
      </c>
    </row>
    <row r="56" spans="1:10" x14ac:dyDescent="0.3">
      <c r="A56" s="1">
        <v>44522</v>
      </c>
      <c r="B56" s="1">
        <v>44526</v>
      </c>
      <c r="C56">
        <v>7</v>
      </c>
      <c r="D56">
        <f t="shared" ref="D56:D70" si="10">11.22*1000</f>
        <v>11220</v>
      </c>
      <c r="E56" t="s">
        <v>39</v>
      </c>
      <c r="F56" t="s">
        <v>40</v>
      </c>
      <c r="G56">
        <f t="shared" si="9"/>
        <v>4</v>
      </c>
      <c r="H56">
        <v>77</v>
      </c>
      <c r="I56">
        <f t="shared" si="2"/>
        <v>7.6999999999999999E-2</v>
      </c>
      <c r="J56">
        <f t="shared" ref="J56:J76" si="11">H56*D56</f>
        <v>863940</v>
      </c>
    </row>
    <row r="57" spans="1:10" x14ac:dyDescent="0.3">
      <c r="A57" s="1">
        <v>44522</v>
      </c>
      <c r="B57" s="1">
        <v>44526</v>
      </c>
      <c r="C57">
        <v>7</v>
      </c>
      <c r="D57">
        <f t="shared" si="10"/>
        <v>11220</v>
      </c>
      <c r="E57" t="s">
        <v>39</v>
      </c>
      <c r="F57" t="s">
        <v>42</v>
      </c>
      <c r="G57">
        <f t="shared" si="9"/>
        <v>4</v>
      </c>
      <c r="H57">
        <v>307</v>
      </c>
      <c r="I57">
        <f t="shared" si="2"/>
        <v>0.307</v>
      </c>
      <c r="J57">
        <f t="shared" si="11"/>
        <v>3444540</v>
      </c>
    </row>
    <row r="58" spans="1:10" x14ac:dyDescent="0.3">
      <c r="A58" s="1">
        <v>44522</v>
      </c>
      <c r="B58" s="1">
        <v>44526</v>
      </c>
      <c r="C58">
        <v>7</v>
      </c>
      <c r="D58">
        <f t="shared" si="10"/>
        <v>11220</v>
      </c>
      <c r="E58" t="s">
        <v>39</v>
      </c>
      <c r="F58" t="s">
        <v>43</v>
      </c>
      <c r="G58">
        <f t="shared" si="9"/>
        <v>4</v>
      </c>
      <c r="H58">
        <v>91</v>
      </c>
      <c r="I58">
        <f t="shared" si="2"/>
        <v>9.0999999999999998E-2</v>
      </c>
      <c r="J58">
        <f t="shared" si="11"/>
        <v>1021020</v>
      </c>
    </row>
    <row r="59" spans="1:10" x14ac:dyDescent="0.3">
      <c r="A59" s="1">
        <v>44522</v>
      </c>
      <c r="B59" s="1">
        <v>44526</v>
      </c>
      <c r="C59">
        <v>8</v>
      </c>
      <c r="D59">
        <f t="shared" si="10"/>
        <v>11220</v>
      </c>
      <c r="E59" t="s">
        <v>39</v>
      </c>
      <c r="F59" t="s">
        <v>40</v>
      </c>
      <c r="G59">
        <f t="shared" si="9"/>
        <v>4</v>
      </c>
      <c r="H59">
        <v>363</v>
      </c>
      <c r="I59">
        <f t="shared" si="2"/>
        <v>0.36299999999999999</v>
      </c>
      <c r="J59">
        <f t="shared" si="11"/>
        <v>4072860</v>
      </c>
    </row>
    <row r="60" spans="1:10" x14ac:dyDescent="0.3">
      <c r="A60" s="1">
        <v>44522</v>
      </c>
      <c r="B60" s="1">
        <v>44526</v>
      </c>
      <c r="C60">
        <v>8</v>
      </c>
      <c r="D60">
        <f t="shared" si="10"/>
        <v>11220</v>
      </c>
      <c r="E60" t="s">
        <v>39</v>
      </c>
      <c r="F60" t="s">
        <v>42</v>
      </c>
      <c r="G60">
        <f t="shared" si="9"/>
        <v>4</v>
      </c>
      <c r="H60">
        <v>181</v>
      </c>
      <c r="I60">
        <f t="shared" si="2"/>
        <v>0.18099999999999999</v>
      </c>
      <c r="J60">
        <f t="shared" si="11"/>
        <v>2030820</v>
      </c>
    </row>
    <row r="61" spans="1:10" x14ac:dyDescent="0.3">
      <c r="A61" s="1">
        <v>44522</v>
      </c>
      <c r="B61" s="1">
        <v>44526</v>
      </c>
      <c r="C61">
        <v>8</v>
      </c>
      <c r="D61">
        <f t="shared" si="10"/>
        <v>11220</v>
      </c>
      <c r="E61" t="s">
        <v>39</v>
      </c>
      <c r="F61" t="s">
        <v>43</v>
      </c>
      <c r="G61">
        <f t="shared" si="9"/>
        <v>4</v>
      </c>
      <c r="H61">
        <v>160</v>
      </c>
      <c r="I61">
        <f t="shared" si="2"/>
        <v>0.16</v>
      </c>
      <c r="J61">
        <f t="shared" si="11"/>
        <v>1795200</v>
      </c>
    </row>
    <row r="62" spans="1:10" x14ac:dyDescent="0.3">
      <c r="A62" s="1">
        <v>44522</v>
      </c>
      <c r="B62" s="1">
        <v>44526</v>
      </c>
      <c r="C62">
        <v>9</v>
      </c>
      <c r="D62">
        <f t="shared" si="10"/>
        <v>11220</v>
      </c>
      <c r="E62" t="s">
        <v>39</v>
      </c>
      <c r="F62" t="s">
        <v>40</v>
      </c>
      <c r="G62">
        <f t="shared" si="9"/>
        <v>4</v>
      </c>
      <c r="H62">
        <v>65</v>
      </c>
      <c r="I62">
        <f t="shared" si="2"/>
        <v>6.5000000000000002E-2</v>
      </c>
      <c r="J62">
        <f t="shared" si="11"/>
        <v>729300</v>
      </c>
    </row>
    <row r="63" spans="1:10" x14ac:dyDescent="0.3">
      <c r="A63" s="1">
        <v>44522</v>
      </c>
      <c r="B63" s="1">
        <v>44526</v>
      </c>
      <c r="C63">
        <v>9</v>
      </c>
      <c r="D63">
        <f t="shared" si="10"/>
        <v>11220</v>
      </c>
      <c r="E63" t="s">
        <v>39</v>
      </c>
      <c r="F63" t="s">
        <v>42</v>
      </c>
      <c r="G63">
        <f t="shared" si="9"/>
        <v>4</v>
      </c>
      <c r="H63">
        <v>129</v>
      </c>
      <c r="I63">
        <f t="shared" si="2"/>
        <v>0.129</v>
      </c>
      <c r="J63">
        <f t="shared" si="11"/>
        <v>1447380</v>
      </c>
    </row>
    <row r="64" spans="1:10" x14ac:dyDescent="0.3">
      <c r="A64" s="1">
        <v>44522</v>
      </c>
      <c r="B64" s="1">
        <v>44526</v>
      </c>
      <c r="C64">
        <v>9</v>
      </c>
      <c r="D64">
        <f t="shared" si="10"/>
        <v>11220</v>
      </c>
      <c r="E64" t="s">
        <v>39</v>
      </c>
      <c r="F64" t="s">
        <v>43</v>
      </c>
      <c r="G64">
        <f t="shared" si="9"/>
        <v>4</v>
      </c>
      <c r="H64">
        <v>176</v>
      </c>
      <c r="I64">
        <f t="shared" si="2"/>
        <v>0.17599999999999999</v>
      </c>
      <c r="J64">
        <f t="shared" si="11"/>
        <v>1974720</v>
      </c>
    </row>
    <row r="65" spans="1:10" x14ac:dyDescent="0.3">
      <c r="A65" s="1">
        <v>44522</v>
      </c>
      <c r="B65" s="1">
        <v>44526</v>
      </c>
      <c r="C65">
        <v>10</v>
      </c>
      <c r="D65">
        <f t="shared" si="10"/>
        <v>11220</v>
      </c>
      <c r="E65" t="s">
        <v>39</v>
      </c>
      <c r="F65" t="s">
        <v>40</v>
      </c>
      <c r="G65">
        <f t="shared" si="9"/>
        <v>4</v>
      </c>
      <c r="H65">
        <v>109</v>
      </c>
      <c r="I65">
        <f t="shared" si="2"/>
        <v>0.109</v>
      </c>
      <c r="J65">
        <f t="shared" si="11"/>
        <v>1222980</v>
      </c>
    </row>
    <row r="66" spans="1:10" x14ac:dyDescent="0.3">
      <c r="A66" s="1">
        <v>44522</v>
      </c>
      <c r="B66" s="1">
        <v>44526</v>
      </c>
      <c r="C66">
        <v>10</v>
      </c>
      <c r="D66">
        <f t="shared" si="10"/>
        <v>11220</v>
      </c>
      <c r="E66" t="s">
        <v>39</v>
      </c>
      <c r="F66" t="s">
        <v>42</v>
      </c>
      <c r="G66">
        <f t="shared" si="9"/>
        <v>4</v>
      </c>
      <c r="H66">
        <v>115</v>
      </c>
      <c r="I66">
        <f t="shared" si="2"/>
        <v>0.115</v>
      </c>
      <c r="J66">
        <f t="shared" si="11"/>
        <v>1290300</v>
      </c>
    </row>
    <row r="67" spans="1:10" x14ac:dyDescent="0.3">
      <c r="A67" s="1">
        <v>44522</v>
      </c>
      <c r="B67" s="1">
        <v>44526</v>
      </c>
      <c r="C67">
        <v>10</v>
      </c>
      <c r="D67">
        <f t="shared" si="10"/>
        <v>11220</v>
      </c>
      <c r="E67" t="s">
        <v>39</v>
      </c>
      <c r="F67" t="s">
        <v>43</v>
      </c>
      <c r="G67">
        <f t="shared" si="9"/>
        <v>4</v>
      </c>
      <c r="H67">
        <v>234</v>
      </c>
      <c r="I67">
        <f t="shared" si="2"/>
        <v>0.23400000000000001</v>
      </c>
      <c r="J67">
        <f t="shared" si="11"/>
        <v>2625480</v>
      </c>
    </row>
    <row r="68" spans="1:10" x14ac:dyDescent="0.3">
      <c r="A68" s="1">
        <v>44522</v>
      </c>
      <c r="B68" s="1">
        <v>44526</v>
      </c>
      <c r="C68">
        <v>11</v>
      </c>
      <c r="D68">
        <f t="shared" si="10"/>
        <v>11220</v>
      </c>
      <c r="E68" t="s">
        <v>39</v>
      </c>
      <c r="F68" t="s">
        <v>40</v>
      </c>
      <c r="G68">
        <f t="shared" si="9"/>
        <v>4</v>
      </c>
      <c r="H68">
        <v>115</v>
      </c>
      <c r="I68">
        <f t="shared" si="2"/>
        <v>0.115</v>
      </c>
      <c r="J68">
        <f t="shared" si="11"/>
        <v>1290300</v>
      </c>
    </row>
    <row r="69" spans="1:10" x14ac:dyDescent="0.3">
      <c r="A69" s="1">
        <v>44522</v>
      </c>
      <c r="B69" s="1">
        <v>44526</v>
      </c>
      <c r="C69">
        <v>11</v>
      </c>
      <c r="D69">
        <f t="shared" si="10"/>
        <v>11220</v>
      </c>
      <c r="E69" t="s">
        <v>39</v>
      </c>
      <c r="F69" t="s">
        <v>42</v>
      </c>
      <c r="G69">
        <f t="shared" si="9"/>
        <v>4</v>
      </c>
      <c r="H69">
        <v>245</v>
      </c>
      <c r="I69">
        <f t="shared" si="2"/>
        <v>0.245</v>
      </c>
      <c r="J69">
        <f t="shared" si="11"/>
        <v>2748900</v>
      </c>
    </row>
    <row r="70" spans="1:10" x14ac:dyDescent="0.3">
      <c r="A70" s="1">
        <v>44522</v>
      </c>
      <c r="B70" s="1">
        <v>44526</v>
      </c>
      <c r="C70">
        <v>11</v>
      </c>
      <c r="D70">
        <f t="shared" si="10"/>
        <v>11220</v>
      </c>
      <c r="E70" t="s">
        <v>39</v>
      </c>
      <c r="F70" t="s">
        <v>43</v>
      </c>
      <c r="G70">
        <f t="shared" si="9"/>
        <v>4</v>
      </c>
      <c r="H70">
        <v>500</v>
      </c>
      <c r="I70">
        <f t="shared" si="2"/>
        <v>0.5</v>
      </c>
      <c r="J70">
        <f t="shared" si="11"/>
        <v>5610000</v>
      </c>
    </row>
    <row r="71" spans="1:10" x14ac:dyDescent="0.3">
      <c r="A71" s="1">
        <v>44523</v>
      </c>
      <c r="B71" s="1">
        <v>44526</v>
      </c>
      <c r="C71" t="s">
        <v>21</v>
      </c>
      <c r="D71" s="3">
        <f t="shared" ref="D71:D76" si="12">35*1000</f>
        <v>35000</v>
      </c>
      <c r="E71" t="s">
        <v>39</v>
      </c>
      <c r="F71" t="s">
        <v>40</v>
      </c>
      <c r="G71">
        <f t="shared" si="9"/>
        <v>3</v>
      </c>
      <c r="H71">
        <v>92</v>
      </c>
      <c r="I71">
        <f t="shared" si="2"/>
        <v>9.1999999999999998E-2</v>
      </c>
      <c r="J71">
        <f t="shared" si="11"/>
        <v>3220000</v>
      </c>
    </row>
    <row r="72" spans="1:10" x14ac:dyDescent="0.3">
      <c r="A72" s="1">
        <v>44523</v>
      </c>
      <c r="B72" s="1">
        <v>44526</v>
      </c>
      <c r="C72" t="s">
        <v>21</v>
      </c>
      <c r="D72" s="3">
        <f t="shared" si="12"/>
        <v>35000</v>
      </c>
      <c r="E72" t="s">
        <v>39</v>
      </c>
      <c r="F72" t="s">
        <v>42</v>
      </c>
      <c r="G72">
        <f t="shared" si="9"/>
        <v>3</v>
      </c>
      <c r="H72">
        <v>77</v>
      </c>
      <c r="I72">
        <f t="shared" si="2"/>
        <v>7.6999999999999999E-2</v>
      </c>
      <c r="J72">
        <f t="shared" si="11"/>
        <v>2695000</v>
      </c>
    </row>
    <row r="73" spans="1:10" x14ac:dyDescent="0.3">
      <c r="A73" s="1">
        <v>44523</v>
      </c>
      <c r="B73" s="1">
        <v>44526</v>
      </c>
      <c r="C73" t="s">
        <v>21</v>
      </c>
      <c r="D73" s="3">
        <f t="shared" si="12"/>
        <v>35000</v>
      </c>
      <c r="E73" t="s">
        <v>39</v>
      </c>
      <c r="F73" t="s">
        <v>43</v>
      </c>
      <c r="G73">
        <f t="shared" si="9"/>
        <v>3</v>
      </c>
      <c r="H73">
        <v>85</v>
      </c>
      <c r="I73">
        <f t="shared" si="2"/>
        <v>8.5000000000000006E-2</v>
      </c>
      <c r="J73">
        <f t="shared" si="11"/>
        <v>2975000</v>
      </c>
    </row>
    <row r="74" spans="1:10" x14ac:dyDescent="0.3">
      <c r="A74" s="1">
        <v>44524</v>
      </c>
      <c r="B74" s="1">
        <v>44526</v>
      </c>
      <c r="C74" t="s">
        <v>27</v>
      </c>
      <c r="D74" s="3">
        <f t="shared" si="12"/>
        <v>35000</v>
      </c>
      <c r="E74" t="s">
        <v>39</v>
      </c>
      <c r="F74" t="s">
        <v>40</v>
      </c>
      <c r="G74">
        <f t="shared" si="9"/>
        <v>2</v>
      </c>
      <c r="H74">
        <v>53</v>
      </c>
      <c r="I74">
        <f t="shared" si="2"/>
        <v>5.2999999999999999E-2</v>
      </c>
      <c r="J74">
        <f t="shared" si="11"/>
        <v>1855000</v>
      </c>
    </row>
    <row r="75" spans="1:10" x14ac:dyDescent="0.3">
      <c r="A75" s="1">
        <v>44524</v>
      </c>
      <c r="B75" s="1">
        <v>44526</v>
      </c>
      <c r="C75" t="s">
        <v>27</v>
      </c>
      <c r="D75" s="3">
        <f t="shared" si="12"/>
        <v>35000</v>
      </c>
      <c r="E75" t="s">
        <v>39</v>
      </c>
      <c r="F75" t="s">
        <v>42</v>
      </c>
      <c r="G75">
        <f t="shared" si="9"/>
        <v>2</v>
      </c>
      <c r="H75">
        <v>67</v>
      </c>
      <c r="I75">
        <f t="shared" si="2"/>
        <v>6.7000000000000004E-2</v>
      </c>
      <c r="J75">
        <f t="shared" si="11"/>
        <v>2345000</v>
      </c>
    </row>
    <row r="76" spans="1:10" x14ac:dyDescent="0.3">
      <c r="A76" s="1">
        <v>44524</v>
      </c>
      <c r="B76" s="1">
        <v>44526</v>
      </c>
      <c r="C76" t="s">
        <v>27</v>
      </c>
      <c r="D76" s="3">
        <f t="shared" si="12"/>
        <v>35000</v>
      </c>
      <c r="E76" t="s">
        <v>39</v>
      </c>
      <c r="F76" t="s">
        <v>43</v>
      </c>
      <c r="G76">
        <f t="shared" si="9"/>
        <v>2</v>
      </c>
      <c r="H76">
        <v>115</v>
      </c>
      <c r="I76">
        <f t="shared" si="2"/>
        <v>0.115</v>
      </c>
      <c r="J76">
        <f t="shared" si="11"/>
        <v>4025000</v>
      </c>
    </row>
    <row r="77" spans="1:10" x14ac:dyDescent="0.3">
      <c r="A77" s="1">
        <v>44522</v>
      </c>
      <c r="B77" s="1">
        <v>44527</v>
      </c>
      <c r="C77">
        <v>7</v>
      </c>
      <c r="D77">
        <f t="shared" ref="D77:D85" si="13">11.22*1000</f>
        <v>11220</v>
      </c>
      <c r="E77" t="s">
        <v>39</v>
      </c>
      <c r="F77" t="s">
        <v>40</v>
      </c>
      <c r="G77">
        <f t="shared" si="9"/>
        <v>5</v>
      </c>
      <c r="H77">
        <v>62</v>
      </c>
      <c r="I77">
        <f t="shared" si="2"/>
        <v>6.2E-2</v>
      </c>
      <c r="J77">
        <f t="shared" ref="J77:J109" si="14">H77*D77</f>
        <v>695640</v>
      </c>
    </row>
    <row r="78" spans="1:10" x14ac:dyDescent="0.3">
      <c r="A78" s="1">
        <v>44522</v>
      </c>
      <c r="B78" s="1">
        <v>44527</v>
      </c>
      <c r="C78">
        <v>7</v>
      </c>
      <c r="D78">
        <f t="shared" si="13"/>
        <v>11220</v>
      </c>
      <c r="E78" t="s">
        <v>39</v>
      </c>
      <c r="F78" t="s">
        <v>42</v>
      </c>
      <c r="G78">
        <f t="shared" si="9"/>
        <v>5</v>
      </c>
      <c r="H78">
        <v>173</v>
      </c>
      <c r="I78">
        <f t="shared" si="2"/>
        <v>0.17299999999999999</v>
      </c>
      <c r="J78">
        <f t="shared" si="14"/>
        <v>1941060</v>
      </c>
    </row>
    <row r="79" spans="1:10" x14ac:dyDescent="0.3">
      <c r="A79" s="1">
        <v>44522</v>
      </c>
      <c r="B79" s="1">
        <v>44527</v>
      </c>
      <c r="C79">
        <v>7</v>
      </c>
      <c r="D79">
        <f t="shared" si="13"/>
        <v>11220</v>
      </c>
      <c r="E79" t="s">
        <v>39</v>
      </c>
      <c r="F79" t="s">
        <v>43</v>
      </c>
      <c r="G79">
        <f t="shared" si="9"/>
        <v>5</v>
      </c>
      <c r="H79">
        <v>164</v>
      </c>
      <c r="I79">
        <f t="shared" si="2"/>
        <v>0.16400000000000001</v>
      </c>
      <c r="J79">
        <f t="shared" si="14"/>
        <v>1840080</v>
      </c>
    </row>
    <row r="80" spans="1:10" x14ac:dyDescent="0.3">
      <c r="A80" s="1">
        <v>44522</v>
      </c>
      <c r="B80" s="1">
        <v>44527</v>
      </c>
      <c r="C80">
        <v>9</v>
      </c>
      <c r="D80">
        <f t="shared" si="13"/>
        <v>11220</v>
      </c>
      <c r="E80" t="s">
        <v>39</v>
      </c>
      <c r="F80" t="s">
        <v>40</v>
      </c>
      <c r="G80">
        <f t="shared" si="9"/>
        <v>5</v>
      </c>
      <c r="H80">
        <v>20</v>
      </c>
      <c r="I80">
        <f t="shared" si="2"/>
        <v>0.02</v>
      </c>
      <c r="J80">
        <f t="shared" si="14"/>
        <v>224400</v>
      </c>
    </row>
    <row r="81" spans="1:10" x14ac:dyDescent="0.3">
      <c r="A81" s="1">
        <v>44522</v>
      </c>
      <c r="B81" s="1">
        <v>44527</v>
      </c>
      <c r="C81">
        <v>9</v>
      </c>
      <c r="D81">
        <f t="shared" si="13"/>
        <v>11220</v>
      </c>
      <c r="E81" t="s">
        <v>39</v>
      </c>
      <c r="F81" t="s">
        <v>42</v>
      </c>
      <c r="G81">
        <f t="shared" si="9"/>
        <v>5</v>
      </c>
      <c r="H81">
        <v>170</v>
      </c>
      <c r="I81">
        <f t="shared" si="2"/>
        <v>0.17</v>
      </c>
      <c r="J81">
        <f t="shared" si="14"/>
        <v>1907400</v>
      </c>
    </row>
    <row r="82" spans="1:10" x14ac:dyDescent="0.3">
      <c r="A82" s="1">
        <v>44522</v>
      </c>
      <c r="B82" s="1">
        <v>44527</v>
      </c>
      <c r="C82">
        <v>9</v>
      </c>
      <c r="D82">
        <f t="shared" si="13"/>
        <v>11220</v>
      </c>
      <c r="E82" t="s">
        <v>39</v>
      </c>
      <c r="F82" t="s">
        <v>43</v>
      </c>
      <c r="G82">
        <f t="shared" si="9"/>
        <v>5</v>
      </c>
      <c r="H82" t="s">
        <v>41</v>
      </c>
      <c r="I82" t="e">
        <f t="shared" ref="I82:I109" si="15">H82/1000</f>
        <v>#VALUE!</v>
      </c>
      <c r="J82" t="e">
        <f t="shared" si="14"/>
        <v>#VALUE!</v>
      </c>
    </row>
    <row r="83" spans="1:10" x14ac:dyDescent="0.3">
      <c r="A83" s="1">
        <v>44522</v>
      </c>
      <c r="B83" s="1">
        <v>44527</v>
      </c>
      <c r="C83">
        <v>10</v>
      </c>
      <c r="D83">
        <f t="shared" si="13"/>
        <v>11220</v>
      </c>
      <c r="E83" t="s">
        <v>39</v>
      </c>
      <c r="F83" t="s">
        <v>40</v>
      </c>
      <c r="G83">
        <f t="shared" si="9"/>
        <v>5</v>
      </c>
      <c r="H83">
        <v>67</v>
      </c>
      <c r="I83">
        <f t="shared" si="15"/>
        <v>6.7000000000000004E-2</v>
      </c>
      <c r="J83">
        <f t="shared" si="14"/>
        <v>751740</v>
      </c>
    </row>
    <row r="84" spans="1:10" x14ac:dyDescent="0.3">
      <c r="A84" s="1">
        <v>44522</v>
      </c>
      <c r="B84" s="1">
        <v>44527</v>
      </c>
      <c r="C84">
        <v>10</v>
      </c>
      <c r="D84">
        <f t="shared" si="13"/>
        <v>11220</v>
      </c>
      <c r="E84" t="s">
        <v>39</v>
      </c>
      <c r="F84" t="s">
        <v>42</v>
      </c>
      <c r="G84">
        <f t="shared" si="9"/>
        <v>5</v>
      </c>
      <c r="H84">
        <v>103</v>
      </c>
      <c r="I84">
        <f t="shared" si="15"/>
        <v>0.10299999999999999</v>
      </c>
      <c r="J84">
        <f t="shared" si="14"/>
        <v>1155660</v>
      </c>
    </row>
    <row r="85" spans="1:10" x14ac:dyDescent="0.3">
      <c r="A85" s="1">
        <v>44522</v>
      </c>
      <c r="B85" s="1">
        <v>44527</v>
      </c>
      <c r="C85">
        <v>10</v>
      </c>
      <c r="D85">
        <f t="shared" si="13"/>
        <v>11220</v>
      </c>
      <c r="E85" t="s">
        <v>39</v>
      </c>
      <c r="F85" t="s">
        <v>43</v>
      </c>
      <c r="G85">
        <f t="shared" si="9"/>
        <v>5</v>
      </c>
      <c r="H85">
        <v>215</v>
      </c>
      <c r="I85">
        <f t="shared" si="15"/>
        <v>0.215</v>
      </c>
      <c r="J85">
        <f t="shared" si="14"/>
        <v>2412300</v>
      </c>
    </row>
    <row r="86" spans="1:10" x14ac:dyDescent="0.3">
      <c r="A86" s="1">
        <v>44523</v>
      </c>
      <c r="B86" s="1">
        <v>44527</v>
      </c>
      <c r="C86" t="s">
        <v>21</v>
      </c>
      <c r="D86" s="3">
        <f t="shared" ref="D86:D109" si="16">35*1000</f>
        <v>35000</v>
      </c>
      <c r="E86" t="s">
        <v>39</v>
      </c>
      <c r="F86" t="s">
        <v>40</v>
      </c>
      <c r="G86">
        <f t="shared" si="9"/>
        <v>4</v>
      </c>
      <c r="H86">
        <v>58</v>
      </c>
      <c r="I86">
        <f t="shared" si="15"/>
        <v>5.8000000000000003E-2</v>
      </c>
      <c r="J86">
        <f t="shared" si="14"/>
        <v>2030000</v>
      </c>
    </row>
    <row r="87" spans="1:10" x14ac:dyDescent="0.3">
      <c r="A87" s="1">
        <v>44523</v>
      </c>
      <c r="B87" s="1">
        <v>44527</v>
      </c>
      <c r="C87" t="s">
        <v>21</v>
      </c>
      <c r="D87" s="3">
        <f t="shared" si="16"/>
        <v>35000</v>
      </c>
      <c r="E87" t="s">
        <v>39</v>
      </c>
      <c r="F87" t="s">
        <v>42</v>
      </c>
      <c r="G87">
        <f t="shared" si="9"/>
        <v>4</v>
      </c>
      <c r="H87">
        <v>63</v>
      </c>
      <c r="I87">
        <f t="shared" si="15"/>
        <v>6.3E-2</v>
      </c>
      <c r="J87">
        <f t="shared" si="14"/>
        <v>2205000</v>
      </c>
    </row>
    <row r="88" spans="1:10" x14ac:dyDescent="0.3">
      <c r="A88" s="1">
        <v>44523</v>
      </c>
      <c r="B88" s="1">
        <v>44527</v>
      </c>
      <c r="C88" t="s">
        <v>21</v>
      </c>
      <c r="D88" s="3">
        <f t="shared" si="16"/>
        <v>35000</v>
      </c>
      <c r="E88" t="s">
        <v>39</v>
      </c>
      <c r="F88" t="s">
        <v>43</v>
      </c>
      <c r="G88">
        <f t="shared" si="9"/>
        <v>4</v>
      </c>
      <c r="H88">
        <v>159</v>
      </c>
      <c r="I88">
        <f t="shared" si="15"/>
        <v>0.159</v>
      </c>
      <c r="J88">
        <f t="shared" si="14"/>
        <v>5565000</v>
      </c>
    </row>
    <row r="89" spans="1:10" x14ac:dyDescent="0.3">
      <c r="A89" s="1">
        <v>44524</v>
      </c>
      <c r="B89" s="1">
        <v>44527</v>
      </c>
      <c r="C89" t="s">
        <v>27</v>
      </c>
      <c r="D89" s="3">
        <f t="shared" si="16"/>
        <v>35000</v>
      </c>
      <c r="E89" t="s">
        <v>39</v>
      </c>
      <c r="F89" t="s">
        <v>40</v>
      </c>
      <c r="G89">
        <f t="shared" si="9"/>
        <v>3</v>
      </c>
      <c r="H89">
        <v>27</v>
      </c>
      <c r="I89">
        <f t="shared" si="15"/>
        <v>2.7E-2</v>
      </c>
      <c r="J89">
        <f t="shared" si="14"/>
        <v>945000</v>
      </c>
    </row>
    <row r="90" spans="1:10" x14ac:dyDescent="0.3">
      <c r="A90" s="1">
        <v>44524</v>
      </c>
      <c r="B90" s="1">
        <v>44527</v>
      </c>
      <c r="C90" t="s">
        <v>27</v>
      </c>
      <c r="D90" s="3">
        <f t="shared" si="16"/>
        <v>35000</v>
      </c>
      <c r="E90" t="s">
        <v>39</v>
      </c>
      <c r="F90" t="s">
        <v>42</v>
      </c>
      <c r="G90">
        <f t="shared" si="9"/>
        <v>3</v>
      </c>
      <c r="H90">
        <v>64</v>
      </c>
      <c r="I90">
        <f t="shared" si="15"/>
        <v>6.4000000000000001E-2</v>
      </c>
      <c r="J90">
        <f t="shared" si="14"/>
        <v>2240000</v>
      </c>
    </row>
    <row r="91" spans="1:10" x14ac:dyDescent="0.3">
      <c r="A91" s="1">
        <v>44524</v>
      </c>
      <c r="B91" s="1">
        <v>44527</v>
      </c>
      <c r="C91" t="s">
        <v>27</v>
      </c>
      <c r="D91" s="3">
        <f t="shared" si="16"/>
        <v>35000</v>
      </c>
      <c r="E91" t="s">
        <v>39</v>
      </c>
      <c r="F91" t="s">
        <v>43</v>
      </c>
      <c r="G91">
        <f t="shared" si="9"/>
        <v>3</v>
      </c>
      <c r="H91">
        <v>57</v>
      </c>
      <c r="I91">
        <f t="shared" si="15"/>
        <v>5.7000000000000002E-2</v>
      </c>
      <c r="J91">
        <f t="shared" si="14"/>
        <v>1995000</v>
      </c>
    </row>
    <row r="92" spans="1:10" x14ac:dyDescent="0.3">
      <c r="A92" s="1">
        <v>44523</v>
      </c>
      <c r="B92" s="1">
        <v>44528</v>
      </c>
      <c r="C92" t="s">
        <v>21</v>
      </c>
      <c r="D92" s="3">
        <f t="shared" si="16"/>
        <v>35000</v>
      </c>
      <c r="E92" t="s">
        <v>39</v>
      </c>
      <c r="F92" t="s">
        <v>40</v>
      </c>
      <c r="G92">
        <f t="shared" si="9"/>
        <v>5</v>
      </c>
      <c r="H92" t="s">
        <v>41</v>
      </c>
      <c r="I92" t="e">
        <f t="shared" si="15"/>
        <v>#VALUE!</v>
      </c>
      <c r="J92" t="e">
        <f t="shared" si="14"/>
        <v>#VALUE!</v>
      </c>
    </row>
    <row r="93" spans="1:10" x14ac:dyDescent="0.3">
      <c r="A93" s="1">
        <v>44523</v>
      </c>
      <c r="B93" s="1">
        <v>44528</v>
      </c>
      <c r="C93" t="s">
        <v>21</v>
      </c>
      <c r="D93" s="3">
        <f t="shared" si="16"/>
        <v>35000</v>
      </c>
      <c r="E93" t="s">
        <v>39</v>
      </c>
      <c r="F93" t="s">
        <v>42</v>
      </c>
      <c r="G93">
        <f t="shared" si="9"/>
        <v>5</v>
      </c>
      <c r="H93" t="s">
        <v>41</v>
      </c>
      <c r="I93" t="e">
        <f t="shared" si="15"/>
        <v>#VALUE!</v>
      </c>
      <c r="J93" t="e">
        <f t="shared" si="14"/>
        <v>#VALUE!</v>
      </c>
    </row>
    <row r="94" spans="1:10" x14ac:dyDescent="0.3">
      <c r="A94" s="1">
        <v>44523</v>
      </c>
      <c r="B94" s="1">
        <v>44528</v>
      </c>
      <c r="C94" t="s">
        <v>21</v>
      </c>
      <c r="D94" s="3">
        <f t="shared" si="16"/>
        <v>35000</v>
      </c>
      <c r="E94" t="s">
        <v>39</v>
      </c>
      <c r="F94" t="s">
        <v>43</v>
      </c>
      <c r="G94">
        <f t="shared" si="9"/>
        <v>5</v>
      </c>
      <c r="H94" t="s">
        <v>41</v>
      </c>
      <c r="I94" t="e">
        <f t="shared" si="15"/>
        <v>#VALUE!</v>
      </c>
      <c r="J94" t="e">
        <f t="shared" si="14"/>
        <v>#VALUE!</v>
      </c>
    </row>
    <row r="95" spans="1:10" x14ac:dyDescent="0.3">
      <c r="A95" s="1">
        <v>44524</v>
      </c>
      <c r="B95" s="1">
        <v>44528</v>
      </c>
      <c r="C95" t="s">
        <v>27</v>
      </c>
      <c r="D95" s="3">
        <f t="shared" si="16"/>
        <v>35000</v>
      </c>
      <c r="E95" t="s">
        <v>39</v>
      </c>
      <c r="F95" t="s">
        <v>40</v>
      </c>
      <c r="G95">
        <f t="shared" si="9"/>
        <v>4</v>
      </c>
      <c r="H95" t="s">
        <v>41</v>
      </c>
      <c r="I95" t="e">
        <f t="shared" si="15"/>
        <v>#VALUE!</v>
      </c>
      <c r="J95" t="e">
        <f t="shared" si="14"/>
        <v>#VALUE!</v>
      </c>
    </row>
    <row r="96" spans="1:10" x14ac:dyDescent="0.3">
      <c r="A96" s="1">
        <v>44524</v>
      </c>
      <c r="B96" s="1">
        <v>44528</v>
      </c>
      <c r="C96" t="s">
        <v>27</v>
      </c>
      <c r="D96" s="3">
        <f t="shared" si="16"/>
        <v>35000</v>
      </c>
      <c r="E96" t="s">
        <v>39</v>
      </c>
      <c r="F96" t="s">
        <v>42</v>
      </c>
      <c r="G96">
        <f t="shared" si="9"/>
        <v>4</v>
      </c>
      <c r="H96" t="s">
        <v>41</v>
      </c>
      <c r="I96" t="e">
        <f t="shared" si="15"/>
        <v>#VALUE!</v>
      </c>
      <c r="J96" t="e">
        <f t="shared" si="14"/>
        <v>#VALUE!</v>
      </c>
    </row>
    <row r="97" spans="1:10" x14ac:dyDescent="0.3">
      <c r="A97" s="1">
        <v>44524</v>
      </c>
      <c r="B97" s="1">
        <v>44528</v>
      </c>
      <c r="C97" t="s">
        <v>27</v>
      </c>
      <c r="D97" s="3">
        <f t="shared" si="16"/>
        <v>35000</v>
      </c>
      <c r="E97" t="s">
        <v>39</v>
      </c>
      <c r="F97" t="s">
        <v>43</v>
      </c>
      <c r="G97">
        <f t="shared" si="9"/>
        <v>4</v>
      </c>
      <c r="H97" t="s">
        <v>41</v>
      </c>
      <c r="I97" t="e">
        <f t="shared" si="15"/>
        <v>#VALUE!</v>
      </c>
      <c r="J97" t="e">
        <f t="shared" si="14"/>
        <v>#VALUE!</v>
      </c>
    </row>
    <row r="98" spans="1:10" x14ac:dyDescent="0.3">
      <c r="A98" s="1">
        <v>44523</v>
      </c>
      <c r="B98" s="1">
        <v>44529</v>
      </c>
      <c r="C98" t="s">
        <v>21</v>
      </c>
      <c r="D98" s="3">
        <f t="shared" si="16"/>
        <v>35000</v>
      </c>
      <c r="E98" t="s">
        <v>39</v>
      </c>
      <c r="F98" t="s">
        <v>44</v>
      </c>
      <c r="G98">
        <f t="shared" ref="G98:G103" si="17">B98-A98</f>
        <v>6</v>
      </c>
      <c r="H98">
        <v>137</v>
      </c>
      <c r="I98">
        <f t="shared" si="15"/>
        <v>0.13700000000000001</v>
      </c>
      <c r="J98">
        <f t="shared" si="14"/>
        <v>4795000</v>
      </c>
    </row>
    <row r="99" spans="1:10" x14ac:dyDescent="0.3">
      <c r="A99" s="1">
        <v>44523</v>
      </c>
      <c r="B99" s="1">
        <v>44529</v>
      </c>
      <c r="C99" t="s">
        <v>21</v>
      </c>
      <c r="D99" s="3">
        <f t="shared" si="16"/>
        <v>35000</v>
      </c>
      <c r="E99" t="s">
        <v>39</v>
      </c>
      <c r="F99" t="s">
        <v>45</v>
      </c>
      <c r="G99">
        <f t="shared" si="17"/>
        <v>6</v>
      </c>
      <c r="H99">
        <v>81</v>
      </c>
      <c r="I99">
        <f t="shared" si="15"/>
        <v>8.1000000000000003E-2</v>
      </c>
      <c r="J99">
        <f t="shared" si="14"/>
        <v>2835000</v>
      </c>
    </row>
    <row r="100" spans="1:10" x14ac:dyDescent="0.3">
      <c r="A100" s="1">
        <v>44523</v>
      </c>
      <c r="B100" s="1">
        <v>44529</v>
      </c>
      <c r="C100" t="s">
        <v>21</v>
      </c>
      <c r="D100" s="3">
        <f t="shared" si="16"/>
        <v>35000</v>
      </c>
      <c r="E100" t="s">
        <v>39</v>
      </c>
      <c r="F100" t="s">
        <v>46</v>
      </c>
      <c r="G100">
        <f t="shared" si="17"/>
        <v>6</v>
      </c>
      <c r="H100">
        <v>145</v>
      </c>
      <c r="I100">
        <f t="shared" si="15"/>
        <v>0.14499999999999999</v>
      </c>
      <c r="J100">
        <f t="shared" si="14"/>
        <v>5075000</v>
      </c>
    </row>
    <row r="101" spans="1:10" x14ac:dyDescent="0.3">
      <c r="A101" s="1">
        <v>44523</v>
      </c>
      <c r="B101" s="1">
        <v>44529</v>
      </c>
      <c r="C101" t="s">
        <v>21</v>
      </c>
      <c r="D101" s="3">
        <f t="shared" si="16"/>
        <v>35000</v>
      </c>
      <c r="E101" t="s">
        <v>39</v>
      </c>
      <c r="F101" t="s">
        <v>47</v>
      </c>
      <c r="G101">
        <f t="shared" si="17"/>
        <v>6</v>
      </c>
      <c r="H101">
        <v>15</v>
      </c>
      <c r="I101">
        <f t="shared" si="15"/>
        <v>1.4999999999999999E-2</v>
      </c>
      <c r="J101">
        <f t="shared" si="14"/>
        <v>525000</v>
      </c>
    </row>
    <row r="102" spans="1:10" x14ac:dyDescent="0.3">
      <c r="A102" s="1">
        <v>44523</v>
      </c>
      <c r="B102" s="1">
        <v>44529</v>
      </c>
      <c r="C102" t="s">
        <v>21</v>
      </c>
      <c r="D102" s="3">
        <f t="shared" si="16"/>
        <v>35000</v>
      </c>
      <c r="E102" t="s">
        <v>39</v>
      </c>
      <c r="F102" t="s">
        <v>48</v>
      </c>
      <c r="G102">
        <f t="shared" si="17"/>
        <v>6</v>
      </c>
      <c r="H102">
        <v>35</v>
      </c>
      <c r="I102">
        <f t="shared" si="15"/>
        <v>3.5000000000000003E-2</v>
      </c>
      <c r="J102">
        <f t="shared" si="14"/>
        <v>1225000</v>
      </c>
    </row>
    <row r="103" spans="1:10" x14ac:dyDescent="0.3">
      <c r="A103" s="1">
        <v>44523</v>
      </c>
      <c r="B103" s="1">
        <v>44529</v>
      </c>
      <c r="C103" t="s">
        <v>21</v>
      </c>
      <c r="D103" s="3">
        <f t="shared" si="16"/>
        <v>35000</v>
      </c>
      <c r="E103" t="s">
        <v>39</v>
      </c>
      <c r="F103" t="s">
        <v>49</v>
      </c>
      <c r="G103">
        <f t="shared" si="17"/>
        <v>6</v>
      </c>
      <c r="H103">
        <v>36</v>
      </c>
      <c r="I103">
        <f t="shared" si="15"/>
        <v>3.5999999999999997E-2</v>
      </c>
      <c r="J103">
        <f t="shared" si="14"/>
        <v>1260000</v>
      </c>
    </row>
    <row r="104" spans="1:10" x14ac:dyDescent="0.3">
      <c r="A104" s="1">
        <v>44524</v>
      </c>
      <c r="B104" s="1">
        <v>44529</v>
      </c>
      <c r="C104" t="s">
        <v>27</v>
      </c>
      <c r="D104" s="3">
        <f t="shared" si="16"/>
        <v>35000</v>
      </c>
      <c r="E104" t="s">
        <v>39</v>
      </c>
      <c r="F104" t="s">
        <v>44</v>
      </c>
      <c r="G104">
        <f t="shared" ref="G104:G109" si="18">B104-A104</f>
        <v>5</v>
      </c>
      <c r="H104">
        <v>37</v>
      </c>
      <c r="I104">
        <f t="shared" si="15"/>
        <v>3.6999999999999998E-2</v>
      </c>
      <c r="J104">
        <f t="shared" si="14"/>
        <v>1295000</v>
      </c>
    </row>
    <row r="105" spans="1:10" x14ac:dyDescent="0.3">
      <c r="A105" s="1">
        <v>44524</v>
      </c>
      <c r="B105" s="1">
        <v>44529</v>
      </c>
      <c r="C105" t="s">
        <v>27</v>
      </c>
      <c r="D105" s="3">
        <f t="shared" si="16"/>
        <v>35000</v>
      </c>
      <c r="E105" t="s">
        <v>39</v>
      </c>
      <c r="F105" t="s">
        <v>45</v>
      </c>
      <c r="G105">
        <f t="shared" si="18"/>
        <v>5</v>
      </c>
      <c r="H105">
        <v>25</v>
      </c>
      <c r="I105">
        <f t="shared" si="15"/>
        <v>2.5000000000000001E-2</v>
      </c>
      <c r="J105">
        <f t="shared" si="14"/>
        <v>875000</v>
      </c>
    </row>
    <row r="106" spans="1:10" x14ac:dyDescent="0.3">
      <c r="A106" s="1">
        <v>44524</v>
      </c>
      <c r="B106" s="1">
        <v>44529</v>
      </c>
      <c r="C106" t="s">
        <v>27</v>
      </c>
      <c r="D106" s="3">
        <f t="shared" si="16"/>
        <v>35000</v>
      </c>
      <c r="E106" t="s">
        <v>39</v>
      </c>
      <c r="F106" t="s">
        <v>46</v>
      </c>
      <c r="G106">
        <f t="shared" si="18"/>
        <v>5</v>
      </c>
      <c r="H106">
        <v>20</v>
      </c>
      <c r="I106">
        <f t="shared" si="15"/>
        <v>0.02</v>
      </c>
      <c r="J106">
        <f t="shared" si="14"/>
        <v>700000</v>
      </c>
    </row>
    <row r="107" spans="1:10" x14ac:dyDescent="0.3">
      <c r="A107" s="1">
        <v>44524</v>
      </c>
      <c r="B107" s="1">
        <v>44529</v>
      </c>
      <c r="C107" t="s">
        <v>27</v>
      </c>
      <c r="D107" s="3">
        <f t="shared" si="16"/>
        <v>35000</v>
      </c>
      <c r="E107" t="s">
        <v>39</v>
      </c>
      <c r="F107" t="s">
        <v>47</v>
      </c>
      <c r="G107">
        <f t="shared" si="18"/>
        <v>5</v>
      </c>
      <c r="H107">
        <v>20</v>
      </c>
      <c r="I107">
        <f t="shared" si="15"/>
        <v>0.02</v>
      </c>
      <c r="J107">
        <f t="shared" si="14"/>
        <v>700000</v>
      </c>
    </row>
    <row r="108" spans="1:10" x14ac:dyDescent="0.3">
      <c r="A108" s="1">
        <v>44524</v>
      </c>
      <c r="B108" s="1">
        <v>44529</v>
      </c>
      <c r="C108" t="s">
        <v>27</v>
      </c>
      <c r="D108" s="3">
        <f t="shared" si="16"/>
        <v>35000</v>
      </c>
      <c r="E108" t="s">
        <v>39</v>
      </c>
      <c r="F108" t="s">
        <v>48</v>
      </c>
      <c r="G108">
        <f t="shared" si="18"/>
        <v>5</v>
      </c>
      <c r="H108">
        <v>6</v>
      </c>
      <c r="I108">
        <f t="shared" si="15"/>
        <v>6.0000000000000001E-3</v>
      </c>
      <c r="J108">
        <f t="shared" si="14"/>
        <v>210000</v>
      </c>
    </row>
    <row r="109" spans="1:10" x14ac:dyDescent="0.3">
      <c r="A109" s="1">
        <v>44524</v>
      </c>
      <c r="B109" s="1">
        <v>44529</v>
      </c>
      <c r="C109" t="s">
        <v>27</v>
      </c>
      <c r="D109" s="3">
        <f t="shared" si="16"/>
        <v>35000</v>
      </c>
      <c r="E109" t="s">
        <v>39</v>
      </c>
      <c r="F109" t="s">
        <v>49</v>
      </c>
      <c r="G109">
        <f t="shared" si="18"/>
        <v>5</v>
      </c>
      <c r="H109">
        <v>11</v>
      </c>
      <c r="I109">
        <f t="shared" si="15"/>
        <v>1.0999999999999999E-2</v>
      </c>
      <c r="J109">
        <f t="shared" si="14"/>
        <v>385000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8A0F2-5092-4189-8A64-F2C367EC03A0}">
  <dimension ref="A1:N48"/>
  <sheetViews>
    <sheetView topLeftCell="A16" zoomScale="80" zoomScaleNormal="80" workbookViewId="0">
      <selection sqref="A1:H1"/>
    </sheetView>
  </sheetViews>
  <sheetFormatPr defaultRowHeight="14.4" x14ac:dyDescent="0.3"/>
  <cols>
    <col min="1" max="1" width="14.88671875" bestFit="1" customWidth="1"/>
    <col min="2" max="2" width="14.44140625" bestFit="1" customWidth="1"/>
    <col min="3" max="3" width="14.44140625" customWidth="1"/>
    <col min="4" max="4" width="15" bestFit="1" customWidth="1"/>
    <col min="5" max="5" width="21.109375" bestFit="1" customWidth="1"/>
    <col min="6" max="6" width="14" customWidth="1"/>
    <col min="8" max="8" width="12" bestFit="1" customWidth="1"/>
    <col min="10" max="10" width="10.88671875" bestFit="1" customWidth="1"/>
    <col min="11" max="11" width="17.88671875" customWidth="1"/>
    <col min="12" max="12" width="19.5546875" customWidth="1"/>
    <col min="13" max="13" width="31.33203125" customWidth="1"/>
    <col min="14" max="14" width="69.109375" bestFit="1" customWidth="1"/>
  </cols>
  <sheetData>
    <row r="1" spans="1:14" x14ac:dyDescent="0.3">
      <c r="A1" t="s">
        <v>30</v>
      </c>
      <c r="B1" t="s">
        <v>31</v>
      </c>
      <c r="C1" t="s">
        <v>50</v>
      </c>
      <c r="D1" t="s">
        <v>0</v>
      </c>
      <c r="E1" t="s">
        <v>51</v>
      </c>
      <c r="F1" t="s">
        <v>52</v>
      </c>
      <c r="G1" t="s">
        <v>33</v>
      </c>
      <c r="H1" t="s">
        <v>53</v>
      </c>
      <c r="I1" t="s">
        <v>34</v>
      </c>
      <c r="J1" t="s">
        <v>35</v>
      </c>
      <c r="K1" t="s">
        <v>54</v>
      </c>
      <c r="L1" t="s">
        <v>37</v>
      </c>
      <c r="M1" t="s">
        <v>55</v>
      </c>
      <c r="N1" t="s">
        <v>56</v>
      </c>
    </row>
    <row r="2" spans="1:14" x14ac:dyDescent="0.3">
      <c r="A2" s="1">
        <v>44522</v>
      </c>
      <c r="B2" s="1">
        <v>44527</v>
      </c>
      <c r="C2" s="4">
        <v>0.31597222222222221</v>
      </c>
      <c r="D2">
        <v>8</v>
      </c>
      <c r="E2">
        <f>57*86*50</f>
        <v>245100</v>
      </c>
      <c r="F2">
        <f t="shared" ref="F2:F11" si="0">E2/1000</f>
        <v>245.1</v>
      </c>
      <c r="G2" t="s">
        <v>57</v>
      </c>
      <c r="H2" t="s">
        <v>58</v>
      </c>
      <c r="I2">
        <v>1</v>
      </c>
      <c r="J2">
        <f>B2-A2</f>
        <v>5</v>
      </c>
      <c r="K2">
        <v>103</v>
      </c>
      <c r="L2">
        <f t="shared" ref="L2:L11" si="1">K2/15</f>
        <v>6.8666666666666663</v>
      </c>
    </row>
    <row r="3" spans="1:14" x14ac:dyDescent="0.3">
      <c r="A3" s="1">
        <v>44522</v>
      </c>
      <c r="B3" s="1">
        <v>44527</v>
      </c>
      <c r="C3" s="4">
        <v>0.31597222222222221</v>
      </c>
      <c r="D3">
        <v>8</v>
      </c>
      <c r="E3">
        <f t="shared" ref="E3:E11" si="2">57*86*50</f>
        <v>245100</v>
      </c>
      <c r="F3">
        <f t="shared" si="0"/>
        <v>245.1</v>
      </c>
      <c r="G3" t="s">
        <v>57</v>
      </c>
      <c r="H3" t="s">
        <v>58</v>
      </c>
      <c r="I3">
        <v>2</v>
      </c>
      <c r="J3">
        <f t="shared" ref="J3:J11" si="3">B3-A3</f>
        <v>5</v>
      </c>
      <c r="K3">
        <v>87</v>
      </c>
      <c r="L3">
        <f t="shared" si="1"/>
        <v>5.8</v>
      </c>
    </row>
    <row r="4" spans="1:14" x14ac:dyDescent="0.3">
      <c r="A4" s="1">
        <v>44522</v>
      </c>
      <c r="B4" s="1">
        <v>44527</v>
      </c>
      <c r="C4" s="4">
        <v>0.31597222222222221</v>
      </c>
      <c r="D4">
        <v>8</v>
      </c>
      <c r="E4">
        <f t="shared" si="2"/>
        <v>245100</v>
      </c>
      <c r="F4">
        <f t="shared" si="0"/>
        <v>245.1</v>
      </c>
      <c r="G4" t="s">
        <v>57</v>
      </c>
      <c r="H4" t="s">
        <v>58</v>
      </c>
      <c r="I4">
        <v>3</v>
      </c>
      <c r="J4">
        <f t="shared" si="3"/>
        <v>5</v>
      </c>
      <c r="K4">
        <v>112</v>
      </c>
      <c r="L4">
        <f t="shared" si="1"/>
        <v>7.4666666666666668</v>
      </c>
    </row>
    <row r="5" spans="1:14" x14ac:dyDescent="0.3">
      <c r="A5" s="1">
        <v>44522</v>
      </c>
      <c r="B5" s="1">
        <v>44527</v>
      </c>
      <c r="C5" s="4">
        <v>0.31597222222222221</v>
      </c>
      <c r="D5">
        <v>8</v>
      </c>
      <c r="E5">
        <f t="shared" si="2"/>
        <v>245100</v>
      </c>
      <c r="F5">
        <f t="shared" si="0"/>
        <v>245.1</v>
      </c>
      <c r="G5" t="s">
        <v>57</v>
      </c>
      <c r="H5" t="s">
        <v>58</v>
      </c>
      <c r="I5">
        <v>4</v>
      </c>
      <c r="J5">
        <f t="shared" si="3"/>
        <v>5</v>
      </c>
      <c r="K5">
        <v>92</v>
      </c>
      <c r="L5">
        <f t="shared" si="1"/>
        <v>6.1333333333333337</v>
      </c>
    </row>
    <row r="6" spans="1:14" x14ac:dyDescent="0.3">
      <c r="A6" s="1">
        <v>44522</v>
      </c>
      <c r="B6" s="1">
        <v>44527</v>
      </c>
      <c r="C6" s="4">
        <v>0.31597222222222221</v>
      </c>
      <c r="D6">
        <v>8</v>
      </c>
      <c r="E6">
        <f t="shared" si="2"/>
        <v>245100</v>
      </c>
      <c r="F6">
        <f t="shared" si="0"/>
        <v>245.1</v>
      </c>
      <c r="G6" t="s">
        <v>57</v>
      </c>
      <c r="H6" t="s">
        <v>58</v>
      </c>
      <c r="I6">
        <v>5</v>
      </c>
      <c r="J6">
        <f t="shared" si="3"/>
        <v>5</v>
      </c>
      <c r="K6">
        <v>105</v>
      </c>
      <c r="L6">
        <f t="shared" si="1"/>
        <v>7</v>
      </c>
    </row>
    <row r="7" spans="1:14" x14ac:dyDescent="0.3">
      <c r="A7" s="1">
        <v>44522</v>
      </c>
      <c r="B7" s="1">
        <v>44527</v>
      </c>
      <c r="C7" s="4">
        <v>0.31597222222222221</v>
      </c>
      <c r="D7">
        <v>8</v>
      </c>
      <c r="E7">
        <f t="shared" si="2"/>
        <v>245100</v>
      </c>
      <c r="F7">
        <f t="shared" si="0"/>
        <v>245.1</v>
      </c>
      <c r="G7" t="s">
        <v>57</v>
      </c>
      <c r="H7" t="s">
        <v>59</v>
      </c>
      <c r="I7">
        <v>1</v>
      </c>
      <c r="J7">
        <f t="shared" si="3"/>
        <v>5</v>
      </c>
      <c r="K7">
        <v>84</v>
      </c>
      <c r="L7">
        <f t="shared" si="1"/>
        <v>5.6</v>
      </c>
    </row>
    <row r="8" spans="1:14" x14ac:dyDescent="0.3">
      <c r="A8" s="1">
        <v>44522</v>
      </c>
      <c r="B8" s="1">
        <v>44527</v>
      </c>
      <c r="C8" s="4">
        <v>0.31597222222222221</v>
      </c>
      <c r="D8">
        <v>8</v>
      </c>
      <c r="E8">
        <f t="shared" si="2"/>
        <v>245100</v>
      </c>
      <c r="F8">
        <f t="shared" si="0"/>
        <v>245.1</v>
      </c>
      <c r="G8" t="s">
        <v>57</v>
      </c>
      <c r="H8" t="s">
        <v>59</v>
      </c>
      <c r="I8">
        <v>2</v>
      </c>
      <c r="J8">
        <f t="shared" si="3"/>
        <v>5</v>
      </c>
      <c r="K8">
        <v>99</v>
      </c>
      <c r="L8">
        <f t="shared" si="1"/>
        <v>6.6</v>
      </c>
    </row>
    <row r="9" spans="1:14" x14ac:dyDescent="0.3">
      <c r="A9" s="1">
        <v>44522</v>
      </c>
      <c r="B9" s="1">
        <v>44527</v>
      </c>
      <c r="C9" s="4">
        <v>0.31597222222222221</v>
      </c>
      <c r="D9">
        <v>8</v>
      </c>
      <c r="E9">
        <f t="shared" si="2"/>
        <v>245100</v>
      </c>
      <c r="F9">
        <f t="shared" si="0"/>
        <v>245.1</v>
      </c>
      <c r="G9" t="s">
        <v>57</v>
      </c>
      <c r="H9" t="s">
        <v>59</v>
      </c>
      <c r="I9">
        <v>3</v>
      </c>
      <c r="J9">
        <f t="shared" si="3"/>
        <v>5</v>
      </c>
      <c r="K9">
        <v>118</v>
      </c>
      <c r="L9">
        <f t="shared" si="1"/>
        <v>7.8666666666666663</v>
      </c>
    </row>
    <row r="10" spans="1:14" x14ac:dyDescent="0.3">
      <c r="A10" s="1">
        <v>44522</v>
      </c>
      <c r="B10" s="1">
        <v>44527</v>
      </c>
      <c r="C10" s="4">
        <v>0.31597222222222221</v>
      </c>
      <c r="D10">
        <v>8</v>
      </c>
      <c r="E10">
        <f t="shared" si="2"/>
        <v>245100</v>
      </c>
      <c r="F10">
        <f t="shared" si="0"/>
        <v>245.1</v>
      </c>
      <c r="G10" t="s">
        <v>57</v>
      </c>
      <c r="H10" t="s">
        <v>59</v>
      </c>
      <c r="I10">
        <v>4</v>
      </c>
      <c r="J10">
        <f t="shared" si="3"/>
        <v>5</v>
      </c>
      <c r="K10">
        <v>113</v>
      </c>
      <c r="L10">
        <f t="shared" si="1"/>
        <v>7.5333333333333332</v>
      </c>
    </row>
    <row r="11" spans="1:14" x14ac:dyDescent="0.3">
      <c r="A11" s="1">
        <v>44522</v>
      </c>
      <c r="B11" s="1">
        <v>44527</v>
      </c>
      <c r="C11" s="4">
        <v>0.31597222222222221</v>
      </c>
      <c r="D11">
        <v>8</v>
      </c>
      <c r="E11">
        <f t="shared" si="2"/>
        <v>245100</v>
      </c>
      <c r="F11">
        <f t="shared" si="0"/>
        <v>245.1</v>
      </c>
      <c r="G11" t="s">
        <v>57</v>
      </c>
      <c r="H11" t="s">
        <v>59</v>
      </c>
      <c r="I11">
        <v>5</v>
      </c>
      <c r="J11">
        <f t="shared" si="3"/>
        <v>5</v>
      </c>
      <c r="K11">
        <v>99</v>
      </c>
      <c r="L11">
        <f t="shared" si="1"/>
        <v>6.6</v>
      </c>
    </row>
    <row r="12" spans="1:14" x14ac:dyDescent="0.3">
      <c r="A12" s="1">
        <v>44522</v>
      </c>
      <c r="B12" s="1">
        <v>44527</v>
      </c>
      <c r="C12" s="4">
        <v>0.35416666666666669</v>
      </c>
      <c r="D12">
        <v>11</v>
      </c>
      <c r="E12">
        <f>48*86*50</f>
        <v>206400</v>
      </c>
      <c r="F12">
        <f t="shared" ref="F12:F21" si="4">E12/1000</f>
        <v>206.4</v>
      </c>
      <c r="G12" t="s">
        <v>57</v>
      </c>
      <c r="H12" t="s">
        <v>58</v>
      </c>
      <c r="I12">
        <v>1</v>
      </c>
      <c r="J12">
        <f>B12-A12</f>
        <v>5</v>
      </c>
      <c r="K12">
        <v>26</v>
      </c>
      <c r="L12">
        <f>K12/15</f>
        <v>1.7333333333333334</v>
      </c>
    </row>
    <row r="13" spans="1:14" x14ac:dyDescent="0.3">
      <c r="A13" s="1">
        <v>44522</v>
      </c>
      <c r="B13" s="1">
        <v>44527</v>
      </c>
      <c r="C13" s="4">
        <v>0.35416666666666669</v>
      </c>
      <c r="D13">
        <v>11</v>
      </c>
      <c r="E13">
        <f t="shared" ref="E13:E21" si="5">48*86*50</f>
        <v>206400</v>
      </c>
      <c r="F13">
        <f t="shared" si="4"/>
        <v>206.4</v>
      </c>
      <c r="G13" t="s">
        <v>57</v>
      </c>
      <c r="H13" t="s">
        <v>58</v>
      </c>
      <c r="I13">
        <v>2</v>
      </c>
      <c r="J13">
        <f t="shared" ref="J13:J16" si="6">B13-A13</f>
        <v>5</v>
      </c>
      <c r="K13">
        <v>19</v>
      </c>
      <c r="L13">
        <f t="shared" ref="L13:L46" si="7">K13/15</f>
        <v>1.2666666666666666</v>
      </c>
    </row>
    <row r="14" spans="1:14" x14ac:dyDescent="0.3">
      <c r="A14" s="1">
        <v>44522</v>
      </c>
      <c r="B14" s="1">
        <v>44527</v>
      </c>
      <c r="C14" s="4">
        <v>0.35416666666666669</v>
      </c>
      <c r="D14">
        <v>11</v>
      </c>
      <c r="E14">
        <f t="shared" si="5"/>
        <v>206400</v>
      </c>
      <c r="F14">
        <f t="shared" si="4"/>
        <v>206.4</v>
      </c>
      <c r="G14" t="s">
        <v>57</v>
      </c>
      <c r="H14" t="s">
        <v>58</v>
      </c>
      <c r="I14">
        <v>3</v>
      </c>
      <c r="J14">
        <f t="shared" si="6"/>
        <v>5</v>
      </c>
      <c r="K14">
        <v>20</v>
      </c>
      <c r="L14">
        <f t="shared" si="7"/>
        <v>1.3333333333333333</v>
      </c>
    </row>
    <row r="15" spans="1:14" x14ac:dyDescent="0.3">
      <c r="A15" s="1">
        <v>44522</v>
      </c>
      <c r="B15" s="1">
        <v>44527</v>
      </c>
      <c r="C15" s="4">
        <v>0.35416666666666669</v>
      </c>
      <c r="D15">
        <v>11</v>
      </c>
      <c r="E15">
        <f t="shared" si="5"/>
        <v>206400</v>
      </c>
      <c r="F15">
        <f t="shared" si="4"/>
        <v>206.4</v>
      </c>
      <c r="G15" t="s">
        <v>57</v>
      </c>
      <c r="H15" t="s">
        <v>58</v>
      </c>
      <c r="I15">
        <v>4</v>
      </c>
      <c r="J15">
        <f t="shared" si="6"/>
        <v>5</v>
      </c>
      <c r="K15">
        <v>39</v>
      </c>
      <c r="L15">
        <f t="shared" si="7"/>
        <v>2.6</v>
      </c>
    </row>
    <row r="16" spans="1:14" x14ac:dyDescent="0.3">
      <c r="A16" s="1">
        <v>44522</v>
      </c>
      <c r="B16" s="1">
        <v>44527</v>
      </c>
      <c r="C16" s="4">
        <v>0.35416666666666669</v>
      </c>
      <c r="D16">
        <v>11</v>
      </c>
      <c r="E16">
        <f t="shared" si="5"/>
        <v>206400</v>
      </c>
      <c r="F16">
        <f t="shared" si="4"/>
        <v>206.4</v>
      </c>
      <c r="G16" t="s">
        <v>57</v>
      </c>
      <c r="H16" t="s">
        <v>58</v>
      </c>
      <c r="I16">
        <v>5</v>
      </c>
      <c r="J16">
        <f t="shared" si="6"/>
        <v>5</v>
      </c>
      <c r="K16">
        <v>33</v>
      </c>
      <c r="L16">
        <f t="shared" si="7"/>
        <v>2.2000000000000002</v>
      </c>
    </row>
    <row r="17" spans="1:14" x14ac:dyDescent="0.3">
      <c r="A17" s="1">
        <v>44522</v>
      </c>
      <c r="B17" s="1">
        <v>44527</v>
      </c>
      <c r="C17" s="4">
        <v>0.35416666666666669</v>
      </c>
      <c r="D17">
        <v>11</v>
      </c>
      <c r="E17">
        <f t="shared" si="5"/>
        <v>206400</v>
      </c>
      <c r="F17">
        <f t="shared" si="4"/>
        <v>206.4</v>
      </c>
      <c r="G17" t="s">
        <v>57</v>
      </c>
      <c r="H17" t="s">
        <v>59</v>
      </c>
      <c r="I17">
        <v>1</v>
      </c>
      <c r="J17">
        <f>B17-A17</f>
        <v>5</v>
      </c>
      <c r="K17">
        <v>68</v>
      </c>
      <c r="L17">
        <f t="shared" si="7"/>
        <v>4.5333333333333332</v>
      </c>
    </row>
    <row r="18" spans="1:14" x14ac:dyDescent="0.3">
      <c r="A18" s="1">
        <v>44522</v>
      </c>
      <c r="B18" s="1">
        <v>44527</v>
      </c>
      <c r="C18" s="4">
        <v>0.35416666666666669</v>
      </c>
      <c r="D18">
        <v>11</v>
      </c>
      <c r="E18">
        <f t="shared" si="5"/>
        <v>206400</v>
      </c>
      <c r="F18">
        <f t="shared" si="4"/>
        <v>206.4</v>
      </c>
      <c r="G18" t="s">
        <v>57</v>
      </c>
      <c r="H18" t="s">
        <v>59</v>
      </c>
      <c r="I18">
        <v>2</v>
      </c>
      <c r="J18">
        <f t="shared" ref="J18:J31" si="8">B18-A18</f>
        <v>5</v>
      </c>
      <c r="K18">
        <v>57</v>
      </c>
      <c r="L18">
        <f t="shared" si="7"/>
        <v>3.8</v>
      </c>
    </row>
    <row r="19" spans="1:14" x14ac:dyDescent="0.3">
      <c r="A19" s="1">
        <v>44522</v>
      </c>
      <c r="B19" s="1">
        <v>44527</v>
      </c>
      <c r="C19" s="4">
        <v>0.35416666666666669</v>
      </c>
      <c r="D19">
        <v>11</v>
      </c>
      <c r="E19">
        <f t="shared" si="5"/>
        <v>206400</v>
      </c>
      <c r="F19">
        <f t="shared" si="4"/>
        <v>206.4</v>
      </c>
      <c r="G19" t="s">
        <v>57</v>
      </c>
      <c r="H19" t="s">
        <v>59</v>
      </c>
      <c r="I19">
        <v>3</v>
      </c>
      <c r="J19">
        <f t="shared" si="8"/>
        <v>5</v>
      </c>
      <c r="K19">
        <v>64</v>
      </c>
      <c r="L19">
        <f t="shared" si="7"/>
        <v>4.2666666666666666</v>
      </c>
    </row>
    <row r="20" spans="1:14" x14ac:dyDescent="0.3">
      <c r="A20" s="1">
        <v>44522</v>
      </c>
      <c r="B20" s="1">
        <v>44527</v>
      </c>
      <c r="C20" s="4">
        <v>0.35416666666666669</v>
      </c>
      <c r="D20">
        <v>11</v>
      </c>
      <c r="E20">
        <f t="shared" si="5"/>
        <v>206400</v>
      </c>
      <c r="F20">
        <f t="shared" si="4"/>
        <v>206.4</v>
      </c>
      <c r="G20" t="s">
        <v>57</v>
      </c>
      <c r="H20" t="s">
        <v>59</v>
      </c>
      <c r="I20">
        <v>4</v>
      </c>
      <c r="J20">
        <f t="shared" si="8"/>
        <v>5</v>
      </c>
      <c r="K20">
        <v>65</v>
      </c>
      <c r="L20">
        <f t="shared" si="7"/>
        <v>4.333333333333333</v>
      </c>
    </row>
    <row r="21" spans="1:14" x14ac:dyDescent="0.3">
      <c r="A21" s="1">
        <v>44522</v>
      </c>
      <c r="B21" s="1">
        <v>44527</v>
      </c>
      <c r="C21" s="4">
        <v>0.35416666666666669</v>
      </c>
      <c r="D21">
        <v>11</v>
      </c>
      <c r="E21">
        <f t="shared" si="5"/>
        <v>206400</v>
      </c>
      <c r="F21">
        <f t="shared" si="4"/>
        <v>206.4</v>
      </c>
      <c r="G21" t="s">
        <v>57</v>
      </c>
      <c r="H21" t="s">
        <v>59</v>
      </c>
      <c r="I21">
        <v>5</v>
      </c>
      <c r="J21">
        <f t="shared" si="8"/>
        <v>5</v>
      </c>
      <c r="K21">
        <v>68</v>
      </c>
      <c r="L21">
        <f t="shared" si="7"/>
        <v>4.5333333333333332</v>
      </c>
    </row>
    <row r="22" spans="1:14" x14ac:dyDescent="0.3">
      <c r="A22" s="1">
        <v>44522</v>
      </c>
      <c r="B22" s="1">
        <v>44527</v>
      </c>
      <c r="C22" s="4">
        <v>0.375</v>
      </c>
      <c r="D22" t="s">
        <v>60</v>
      </c>
      <c r="E22">
        <f>10894*51.25</f>
        <v>558317.5</v>
      </c>
      <c r="F22">
        <f>E22/1000</f>
        <v>558.3175</v>
      </c>
      <c r="G22" t="s">
        <v>57</v>
      </c>
      <c r="H22" t="s">
        <v>41</v>
      </c>
      <c r="I22">
        <v>1</v>
      </c>
      <c r="J22">
        <f t="shared" si="8"/>
        <v>5</v>
      </c>
      <c r="K22">
        <v>85</v>
      </c>
      <c r="L22">
        <f t="shared" si="7"/>
        <v>5.666666666666667</v>
      </c>
      <c r="M22" s="3">
        <f>AVERAGE(L22:L26)*1000*F22</f>
        <v>3268018.4333333336</v>
      </c>
      <c r="N22" t="s">
        <v>61</v>
      </c>
    </row>
    <row r="23" spans="1:14" x14ac:dyDescent="0.3">
      <c r="A23" s="1">
        <v>44522</v>
      </c>
      <c r="B23" s="1">
        <v>44527</v>
      </c>
      <c r="C23" s="4">
        <v>0.375</v>
      </c>
      <c r="D23" t="s">
        <v>60</v>
      </c>
      <c r="E23">
        <f t="shared" ref="E23:E26" si="9">10894*51.25</f>
        <v>558317.5</v>
      </c>
      <c r="F23">
        <f t="shared" ref="F23:F46" si="10">E23/1000</f>
        <v>558.3175</v>
      </c>
      <c r="G23" t="s">
        <v>57</v>
      </c>
      <c r="H23" t="s">
        <v>41</v>
      </c>
      <c r="I23">
        <v>2</v>
      </c>
      <c r="J23">
        <f t="shared" si="8"/>
        <v>5</v>
      </c>
      <c r="K23">
        <v>88</v>
      </c>
      <c r="L23">
        <f t="shared" si="7"/>
        <v>5.8666666666666663</v>
      </c>
      <c r="N23" t="s">
        <v>62</v>
      </c>
    </row>
    <row r="24" spans="1:14" x14ac:dyDescent="0.3">
      <c r="A24" s="1">
        <v>44522</v>
      </c>
      <c r="B24" s="1">
        <v>44527</v>
      </c>
      <c r="C24" s="4">
        <v>0.375</v>
      </c>
      <c r="D24" t="s">
        <v>60</v>
      </c>
      <c r="E24">
        <f t="shared" si="9"/>
        <v>558317.5</v>
      </c>
      <c r="F24">
        <f t="shared" si="10"/>
        <v>558.3175</v>
      </c>
      <c r="G24" t="s">
        <v>57</v>
      </c>
      <c r="H24" t="s">
        <v>41</v>
      </c>
      <c r="I24">
        <v>3</v>
      </c>
      <c r="J24">
        <f t="shared" si="8"/>
        <v>5</v>
      </c>
      <c r="K24">
        <v>101</v>
      </c>
      <c r="L24">
        <f t="shared" si="7"/>
        <v>6.7333333333333334</v>
      </c>
      <c r="N24" t="s">
        <v>63</v>
      </c>
    </row>
    <row r="25" spans="1:14" x14ac:dyDescent="0.3">
      <c r="A25" s="1">
        <v>44522</v>
      </c>
      <c r="B25" s="1">
        <v>44527</v>
      </c>
      <c r="C25" s="4">
        <v>0.375</v>
      </c>
      <c r="D25" t="s">
        <v>60</v>
      </c>
      <c r="E25">
        <f t="shared" si="9"/>
        <v>558317.5</v>
      </c>
      <c r="F25">
        <f t="shared" si="10"/>
        <v>558.3175</v>
      </c>
      <c r="G25" t="s">
        <v>57</v>
      </c>
      <c r="H25" t="s">
        <v>41</v>
      </c>
      <c r="I25">
        <v>4</v>
      </c>
      <c r="J25">
        <f t="shared" si="8"/>
        <v>5</v>
      </c>
      <c r="K25">
        <v>81</v>
      </c>
      <c r="L25">
        <f t="shared" si="7"/>
        <v>5.4</v>
      </c>
    </row>
    <row r="26" spans="1:14" x14ac:dyDescent="0.3">
      <c r="A26" s="1">
        <v>44522</v>
      </c>
      <c r="B26" s="1">
        <v>44527</v>
      </c>
      <c r="C26" s="4">
        <v>0.375</v>
      </c>
      <c r="D26" t="s">
        <v>60</v>
      </c>
      <c r="E26">
        <f t="shared" si="9"/>
        <v>558317.5</v>
      </c>
      <c r="F26">
        <f t="shared" si="10"/>
        <v>558.3175</v>
      </c>
      <c r="G26" t="s">
        <v>57</v>
      </c>
      <c r="H26" t="s">
        <v>41</v>
      </c>
      <c r="I26">
        <v>5</v>
      </c>
      <c r="J26">
        <f t="shared" si="8"/>
        <v>5</v>
      </c>
      <c r="K26">
        <v>84</v>
      </c>
      <c r="L26">
        <f t="shared" si="7"/>
        <v>5.6</v>
      </c>
    </row>
    <row r="27" spans="1:14" x14ac:dyDescent="0.3">
      <c r="A27" s="1">
        <v>44522</v>
      </c>
      <c r="B27" s="1">
        <v>44528</v>
      </c>
      <c r="C27" s="4">
        <v>0.3430555555555555</v>
      </c>
      <c r="D27">
        <v>7</v>
      </c>
      <c r="E27">
        <f>4300*56.4</f>
        <v>242520</v>
      </c>
      <c r="F27">
        <f t="shared" si="10"/>
        <v>242.52</v>
      </c>
      <c r="G27" t="s">
        <v>57</v>
      </c>
      <c r="H27" t="s">
        <v>41</v>
      </c>
      <c r="I27">
        <v>1</v>
      </c>
      <c r="J27">
        <f t="shared" si="8"/>
        <v>6</v>
      </c>
      <c r="K27">
        <v>160</v>
      </c>
      <c r="L27">
        <f t="shared" si="7"/>
        <v>10.666666666666666</v>
      </c>
    </row>
    <row r="28" spans="1:14" x14ac:dyDescent="0.3">
      <c r="A28" s="1">
        <v>44522</v>
      </c>
      <c r="B28" s="1">
        <v>44528</v>
      </c>
      <c r="C28" s="4">
        <v>0.3430555555555555</v>
      </c>
      <c r="D28">
        <v>7</v>
      </c>
      <c r="E28">
        <f t="shared" ref="E28:E31" si="11">4300*56.4</f>
        <v>242520</v>
      </c>
      <c r="F28">
        <f t="shared" si="10"/>
        <v>242.52</v>
      </c>
      <c r="G28" t="s">
        <v>57</v>
      </c>
      <c r="H28" t="s">
        <v>41</v>
      </c>
      <c r="I28">
        <v>2</v>
      </c>
      <c r="J28">
        <f t="shared" si="8"/>
        <v>6</v>
      </c>
      <c r="K28">
        <v>153</v>
      </c>
      <c r="L28">
        <f t="shared" si="7"/>
        <v>10.199999999999999</v>
      </c>
    </row>
    <row r="29" spans="1:14" x14ac:dyDescent="0.3">
      <c r="A29" s="1">
        <v>44522</v>
      </c>
      <c r="B29" s="1">
        <v>44528</v>
      </c>
      <c r="C29" s="4">
        <v>0.3430555555555555</v>
      </c>
      <c r="D29">
        <v>7</v>
      </c>
      <c r="E29">
        <f t="shared" si="11"/>
        <v>242520</v>
      </c>
      <c r="F29">
        <f t="shared" si="10"/>
        <v>242.52</v>
      </c>
      <c r="G29" t="s">
        <v>57</v>
      </c>
      <c r="H29" t="s">
        <v>41</v>
      </c>
      <c r="I29">
        <v>3</v>
      </c>
      <c r="J29">
        <f t="shared" si="8"/>
        <v>6</v>
      </c>
      <c r="K29">
        <v>143</v>
      </c>
      <c r="L29">
        <f t="shared" si="7"/>
        <v>9.5333333333333332</v>
      </c>
    </row>
    <row r="30" spans="1:14" x14ac:dyDescent="0.3">
      <c r="A30" s="1">
        <v>44522</v>
      </c>
      <c r="B30" s="1">
        <v>44528</v>
      </c>
      <c r="C30" s="4">
        <v>0.3430555555555555</v>
      </c>
      <c r="D30">
        <v>7</v>
      </c>
      <c r="E30">
        <f t="shared" si="11"/>
        <v>242520</v>
      </c>
      <c r="F30">
        <f t="shared" si="10"/>
        <v>242.52</v>
      </c>
      <c r="G30" t="s">
        <v>57</v>
      </c>
      <c r="H30" t="s">
        <v>41</v>
      </c>
      <c r="I30">
        <v>4</v>
      </c>
      <c r="J30">
        <f t="shared" si="8"/>
        <v>6</v>
      </c>
      <c r="K30">
        <v>109</v>
      </c>
      <c r="L30">
        <f t="shared" si="7"/>
        <v>7.2666666666666666</v>
      </c>
    </row>
    <row r="31" spans="1:14" x14ac:dyDescent="0.3">
      <c r="A31" s="1">
        <v>44522</v>
      </c>
      <c r="B31" s="1">
        <v>44528</v>
      </c>
      <c r="C31" s="4">
        <v>0.3430555555555555</v>
      </c>
      <c r="D31">
        <v>7</v>
      </c>
      <c r="E31">
        <f t="shared" si="11"/>
        <v>242520</v>
      </c>
      <c r="F31">
        <f t="shared" si="10"/>
        <v>242.52</v>
      </c>
      <c r="G31" t="s">
        <v>57</v>
      </c>
      <c r="H31" t="s">
        <v>41</v>
      </c>
      <c r="I31">
        <v>5</v>
      </c>
      <c r="J31">
        <f t="shared" si="8"/>
        <v>6</v>
      </c>
      <c r="K31">
        <v>145</v>
      </c>
      <c r="L31">
        <f t="shared" si="7"/>
        <v>9.6666666666666661</v>
      </c>
    </row>
    <row r="32" spans="1:14" x14ac:dyDescent="0.3">
      <c r="A32" s="1">
        <v>44522</v>
      </c>
      <c r="B32" s="1">
        <v>44528</v>
      </c>
      <c r="C32" s="4">
        <v>0.36874999999999997</v>
      </c>
      <c r="D32">
        <v>10</v>
      </c>
      <c r="E32">
        <f>4300*41.8</f>
        <v>179740</v>
      </c>
      <c r="F32">
        <f t="shared" si="10"/>
        <v>179.74</v>
      </c>
      <c r="G32" t="s">
        <v>57</v>
      </c>
      <c r="H32" t="s">
        <v>41</v>
      </c>
      <c r="I32">
        <v>1</v>
      </c>
      <c r="J32">
        <f t="shared" ref="J32:J41" si="12">B32-A32</f>
        <v>6</v>
      </c>
      <c r="K32">
        <v>154</v>
      </c>
      <c r="L32">
        <f t="shared" si="7"/>
        <v>10.266666666666667</v>
      </c>
      <c r="M32" s="3">
        <f>AVERAGE(L32:L36)*1000*F32</f>
        <v>1564936.2666666671</v>
      </c>
      <c r="N32" t="s">
        <v>64</v>
      </c>
    </row>
    <row r="33" spans="1:14" x14ac:dyDescent="0.3">
      <c r="A33" s="1">
        <v>44522</v>
      </c>
      <c r="B33" s="1">
        <v>44528</v>
      </c>
      <c r="C33" s="4">
        <v>0.36874999999999997</v>
      </c>
      <c r="D33">
        <v>10</v>
      </c>
      <c r="E33">
        <f t="shared" ref="E33:E36" si="13">4300*41.8</f>
        <v>179740</v>
      </c>
      <c r="F33">
        <f t="shared" si="10"/>
        <v>179.74</v>
      </c>
      <c r="G33" t="s">
        <v>57</v>
      </c>
      <c r="H33" t="s">
        <v>41</v>
      </c>
      <c r="I33">
        <v>2</v>
      </c>
      <c r="J33">
        <f t="shared" si="12"/>
        <v>6</v>
      </c>
      <c r="K33">
        <v>133</v>
      </c>
      <c r="L33">
        <f t="shared" si="7"/>
        <v>8.8666666666666671</v>
      </c>
    </row>
    <row r="34" spans="1:14" x14ac:dyDescent="0.3">
      <c r="A34" s="1">
        <v>44522</v>
      </c>
      <c r="B34" s="1">
        <v>44528</v>
      </c>
      <c r="C34" s="4">
        <v>0.36874999999999997</v>
      </c>
      <c r="D34">
        <v>10</v>
      </c>
      <c r="E34">
        <f t="shared" si="13"/>
        <v>179740</v>
      </c>
      <c r="F34">
        <f t="shared" si="10"/>
        <v>179.74</v>
      </c>
      <c r="G34" t="s">
        <v>57</v>
      </c>
      <c r="H34" t="s">
        <v>41</v>
      </c>
      <c r="I34">
        <v>3</v>
      </c>
      <c r="J34">
        <f t="shared" si="12"/>
        <v>6</v>
      </c>
      <c r="K34">
        <v>97</v>
      </c>
      <c r="L34">
        <f t="shared" si="7"/>
        <v>6.4666666666666668</v>
      </c>
    </row>
    <row r="35" spans="1:14" x14ac:dyDescent="0.3">
      <c r="A35" s="1">
        <v>44522</v>
      </c>
      <c r="B35" s="1">
        <v>44528</v>
      </c>
      <c r="C35" s="4">
        <v>0.36874999999999997</v>
      </c>
      <c r="D35">
        <v>10</v>
      </c>
      <c r="E35">
        <f t="shared" si="13"/>
        <v>179740</v>
      </c>
      <c r="F35">
        <f t="shared" si="10"/>
        <v>179.74</v>
      </c>
      <c r="G35" t="s">
        <v>57</v>
      </c>
      <c r="H35" t="s">
        <v>41</v>
      </c>
      <c r="I35">
        <v>4</v>
      </c>
      <c r="J35">
        <f t="shared" si="12"/>
        <v>6</v>
      </c>
      <c r="K35">
        <v>144</v>
      </c>
      <c r="L35">
        <f t="shared" si="7"/>
        <v>9.6</v>
      </c>
    </row>
    <row r="36" spans="1:14" x14ac:dyDescent="0.3">
      <c r="A36" s="1">
        <v>44522</v>
      </c>
      <c r="B36" s="1">
        <v>44528</v>
      </c>
      <c r="C36" s="4">
        <v>0.36874999999999997</v>
      </c>
      <c r="D36">
        <v>10</v>
      </c>
      <c r="E36">
        <f t="shared" si="13"/>
        <v>179740</v>
      </c>
      <c r="F36">
        <f t="shared" si="10"/>
        <v>179.74</v>
      </c>
      <c r="G36" t="s">
        <v>57</v>
      </c>
      <c r="H36" t="s">
        <v>41</v>
      </c>
      <c r="I36">
        <v>5</v>
      </c>
      <c r="J36">
        <f t="shared" si="12"/>
        <v>6</v>
      </c>
      <c r="K36">
        <v>125</v>
      </c>
      <c r="L36">
        <f t="shared" si="7"/>
        <v>8.3333333333333339</v>
      </c>
    </row>
    <row r="37" spans="1:14" x14ac:dyDescent="0.3">
      <c r="A37" s="1">
        <v>44522</v>
      </c>
      <c r="B37" s="1">
        <v>44528</v>
      </c>
      <c r="C37" s="4">
        <v>0.39930555555555558</v>
      </c>
      <c r="D37">
        <v>9</v>
      </c>
      <c r="E37">
        <f>4300*20.8</f>
        <v>89440</v>
      </c>
      <c r="F37">
        <f t="shared" si="10"/>
        <v>89.44</v>
      </c>
      <c r="G37" t="s">
        <v>57</v>
      </c>
      <c r="H37" t="s">
        <v>41</v>
      </c>
      <c r="I37">
        <v>1</v>
      </c>
      <c r="J37">
        <f t="shared" si="12"/>
        <v>6</v>
      </c>
      <c r="K37">
        <v>190</v>
      </c>
      <c r="L37">
        <f t="shared" si="7"/>
        <v>12.666666666666666</v>
      </c>
    </row>
    <row r="38" spans="1:14" x14ac:dyDescent="0.3">
      <c r="A38" s="1">
        <v>44522</v>
      </c>
      <c r="B38" s="1">
        <v>44528</v>
      </c>
      <c r="C38" s="4">
        <v>0.39930555555555558</v>
      </c>
      <c r="D38">
        <v>9</v>
      </c>
      <c r="E38">
        <f t="shared" ref="E38:E41" si="14">4300*20.8</f>
        <v>89440</v>
      </c>
      <c r="F38">
        <f t="shared" si="10"/>
        <v>89.44</v>
      </c>
      <c r="G38" t="s">
        <v>57</v>
      </c>
      <c r="H38" t="s">
        <v>41</v>
      </c>
      <c r="I38">
        <v>2</v>
      </c>
      <c r="J38">
        <f t="shared" si="12"/>
        <v>6</v>
      </c>
      <c r="K38">
        <v>211</v>
      </c>
      <c r="L38">
        <f t="shared" si="7"/>
        <v>14.066666666666666</v>
      </c>
    </row>
    <row r="39" spans="1:14" x14ac:dyDescent="0.3">
      <c r="A39" s="1">
        <v>44522</v>
      </c>
      <c r="B39" s="1">
        <v>44528</v>
      </c>
      <c r="C39" s="4">
        <v>0.39930555555555558</v>
      </c>
      <c r="D39">
        <v>9</v>
      </c>
      <c r="E39">
        <f t="shared" si="14"/>
        <v>89440</v>
      </c>
      <c r="F39">
        <f t="shared" si="10"/>
        <v>89.44</v>
      </c>
      <c r="G39" t="s">
        <v>57</v>
      </c>
      <c r="H39" t="s">
        <v>41</v>
      </c>
      <c r="I39">
        <v>3</v>
      </c>
      <c r="J39">
        <f t="shared" si="12"/>
        <v>6</v>
      </c>
      <c r="K39">
        <v>221</v>
      </c>
      <c r="L39">
        <f t="shared" si="7"/>
        <v>14.733333333333333</v>
      </c>
    </row>
    <row r="40" spans="1:14" x14ac:dyDescent="0.3">
      <c r="A40" s="1">
        <v>44522</v>
      </c>
      <c r="B40" s="1">
        <v>44528</v>
      </c>
      <c r="C40" s="4">
        <v>0.39930555555555558</v>
      </c>
      <c r="D40">
        <v>9</v>
      </c>
      <c r="E40">
        <f t="shared" si="14"/>
        <v>89440</v>
      </c>
      <c r="F40">
        <f t="shared" si="10"/>
        <v>89.44</v>
      </c>
      <c r="G40" t="s">
        <v>57</v>
      </c>
      <c r="H40" t="s">
        <v>41</v>
      </c>
      <c r="I40">
        <v>4</v>
      </c>
      <c r="J40">
        <f t="shared" si="12"/>
        <v>6</v>
      </c>
      <c r="K40">
        <v>215</v>
      </c>
      <c r="L40">
        <f t="shared" si="7"/>
        <v>14.333333333333334</v>
      </c>
    </row>
    <row r="41" spans="1:14" x14ac:dyDescent="0.3">
      <c r="A41" s="1">
        <v>44522</v>
      </c>
      <c r="B41" s="1">
        <v>44528</v>
      </c>
      <c r="C41" s="4">
        <v>0.39930555555555558</v>
      </c>
      <c r="D41">
        <v>9</v>
      </c>
      <c r="E41">
        <f t="shared" si="14"/>
        <v>89440</v>
      </c>
      <c r="F41">
        <f t="shared" si="10"/>
        <v>89.44</v>
      </c>
      <c r="G41" t="s">
        <v>57</v>
      </c>
      <c r="H41" t="s">
        <v>41</v>
      </c>
      <c r="I41">
        <v>5</v>
      </c>
      <c r="J41">
        <f t="shared" si="12"/>
        <v>6</v>
      </c>
      <c r="K41">
        <v>199</v>
      </c>
      <c r="L41">
        <f t="shared" si="7"/>
        <v>13.266666666666667</v>
      </c>
    </row>
    <row r="42" spans="1:14" x14ac:dyDescent="0.3">
      <c r="A42" s="1">
        <v>44522</v>
      </c>
      <c r="B42" s="1">
        <v>44528</v>
      </c>
      <c r="C42" s="4">
        <v>0.41805555555555557</v>
      </c>
      <c r="D42" t="s">
        <v>65</v>
      </c>
      <c r="E42">
        <f>10894*27</f>
        <v>294138</v>
      </c>
      <c r="F42">
        <f t="shared" si="10"/>
        <v>294.13799999999998</v>
      </c>
      <c r="G42" t="s">
        <v>57</v>
      </c>
      <c r="H42" t="s">
        <v>41</v>
      </c>
      <c r="I42">
        <v>1</v>
      </c>
      <c r="J42">
        <f t="shared" ref="J42:J46" si="15">B42-A42</f>
        <v>6</v>
      </c>
      <c r="K42">
        <v>148</v>
      </c>
      <c r="L42">
        <f t="shared" si="7"/>
        <v>9.8666666666666671</v>
      </c>
      <c r="M42" s="3">
        <f>AVERAGE(L42:L46)*1000*F42</f>
        <v>2972754.72</v>
      </c>
      <c r="N42" t="s">
        <v>66</v>
      </c>
    </row>
    <row r="43" spans="1:14" x14ac:dyDescent="0.3">
      <c r="A43" s="1">
        <v>44522</v>
      </c>
      <c r="B43" s="1">
        <v>44528</v>
      </c>
      <c r="C43" s="4">
        <v>0.41805555555555557</v>
      </c>
      <c r="D43" t="s">
        <v>65</v>
      </c>
      <c r="E43">
        <f t="shared" ref="E43:E46" si="16">10894*27</f>
        <v>294138</v>
      </c>
      <c r="F43">
        <f t="shared" si="10"/>
        <v>294.13799999999998</v>
      </c>
      <c r="G43" t="s">
        <v>57</v>
      </c>
      <c r="H43" t="s">
        <v>41</v>
      </c>
      <c r="I43">
        <v>2</v>
      </c>
      <c r="J43">
        <f t="shared" si="15"/>
        <v>6</v>
      </c>
      <c r="K43">
        <v>159</v>
      </c>
      <c r="L43">
        <f t="shared" si="7"/>
        <v>10.6</v>
      </c>
      <c r="N43" t="s">
        <v>67</v>
      </c>
    </row>
    <row r="44" spans="1:14" x14ac:dyDescent="0.3">
      <c r="A44" s="1">
        <v>44522</v>
      </c>
      <c r="B44" s="1">
        <v>44528</v>
      </c>
      <c r="C44" s="4">
        <v>0.41805555555555557</v>
      </c>
      <c r="D44" t="s">
        <v>65</v>
      </c>
      <c r="E44">
        <f t="shared" si="16"/>
        <v>294138</v>
      </c>
      <c r="F44">
        <f t="shared" si="10"/>
        <v>294.13799999999998</v>
      </c>
      <c r="G44" t="s">
        <v>57</v>
      </c>
      <c r="H44" t="s">
        <v>41</v>
      </c>
      <c r="I44">
        <v>3</v>
      </c>
      <c r="J44">
        <f t="shared" si="15"/>
        <v>6</v>
      </c>
      <c r="K44">
        <v>136</v>
      </c>
      <c r="L44">
        <f t="shared" si="7"/>
        <v>9.0666666666666664</v>
      </c>
    </row>
    <row r="45" spans="1:14" x14ac:dyDescent="0.3">
      <c r="A45" s="1">
        <v>44522</v>
      </c>
      <c r="B45" s="1">
        <v>44528</v>
      </c>
      <c r="C45" s="4">
        <v>0.41805555555555557</v>
      </c>
      <c r="D45" t="s">
        <v>65</v>
      </c>
      <c r="E45">
        <f t="shared" si="16"/>
        <v>294138</v>
      </c>
      <c r="F45">
        <f t="shared" si="10"/>
        <v>294.13799999999998</v>
      </c>
      <c r="G45" t="s">
        <v>57</v>
      </c>
      <c r="H45" t="s">
        <v>41</v>
      </c>
      <c r="I45">
        <v>4</v>
      </c>
      <c r="J45">
        <f t="shared" si="15"/>
        <v>6</v>
      </c>
      <c r="K45">
        <v>167</v>
      </c>
      <c r="L45">
        <f t="shared" si="7"/>
        <v>11.133333333333333</v>
      </c>
    </row>
    <row r="46" spans="1:14" x14ac:dyDescent="0.3">
      <c r="A46" s="1">
        <v>44522</v>
      </c>
      <c r="B46" s="1">
        <v>44528</v>
      </c>
      <c r="C46" s="4">
        <v>0.41805555555555557</v>
      </c>
      <c r="D46" t="s">
        <v>65</v>
      </c>
      <c r="E46">
        <f t="shared" si="16"/>
        <v>294138</v>
      </c>
      <c r="F46">
        <f t="shared" si="10"/>
        <v>294.13799999999998</v>
      </c>
      <c r="G46" t="s">
        <v>57</v>
      </c>
      <c r="H46" t="s">
        <v>41</v>
      </c>
      <c r="I46">
        <v>5</v>
      </c>
      <c r="J46">
        <f t="shared" si="15"/>
        <v>6</v>
      </c>
      <c r="K46">
        <v>148</v>
      </c>
      <c r="L46">
        <f t="shared" si="7"/>
        <v>9.8666666666666671</v>
      </c>
    </row>
    <row r="48" spans="1:14" x14ac:dyDescent="0.3">
      <c r="L48" t="s">
        <v>68</v>
      </c>
      <c r="M48">
        <f>M42+M32+M22</f>
        <v>7805709.4200000009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D731-236A-4544-B105-4319BD59B03D}">
  <dimension ref="A1:X136"/>
  <sheetViews>
    <sheetView topLeftCell="B1" zoomScale="80" zoomScaleNormal="80" workbookViewId="0">
      <pane ySplit="1" topLeftCell="A110" activePane="bottomLeft" state="frozen"/>
      <selection pane="bottomLeft" activeCell="S137" sqref="S137"/>
    </sheetView>
  </sheetViews>
  <sheetFormatPr defaultRowHeight="14.4" x14ac:dyDescent="0.3"/>
  <cols>
    <col min="1" max="1" width="14.88671875" bestFit="1" customWidth="1"/>
    <col min="2" max="2" width="14.44140625" bestFit="1" customWidth="1"/>
    <col min="3" max="3" width="17.109375" bestFit="1" customWidth="1"/>
    <col min="4" max="4" width="22.44140625" bestFit="1" customWidth="1"/>
    <col min="5" max="6" width="22.6640625" bestFit="1" customWidth="1"/>
    <col min="7" max="7" width="11.6640625" bestFit="1" customWidth="1"/>
    <col min="8" max="8" width="6.5546875" customWidth="1"/>
    <col min="9" max="9" width="8.33203125" bestFit="1" customWidth="1"/>
    <col min="17" max="17" width="10.109375" customWidth="1"/>
    <col min="19" max="19" width="16.44140625" customWidth="1"/>
    <col min="21" max="21" width="32.88671875" bestFit="1" customWidth="1"/>
  </cols>
  <sheetData>
    <row r="1" spans="1:21" x14ac:dyDescent="0.3">
      <c r="A1" t="s">
        <v>30</v>
      </c>
      <c r="B1" t="s">
        <v>31</v>
      </c>
      <c r="C1" t="s">
        <v>0</v>
      </c>
      <c r="D1" t="s">
        <v>32</v>
      </c>
      <c r="E1" t="s">
        <v>33</v>
      </c>
      <c r="F1" t="s">
        <v>69</v>
      </c>
      <c r="G1" t="s">
        <v>34</v>
      </c>
      <c r="H1" t="s">
        <v>35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56</v>
      </c>
    </row>
    <row r="2" spans="1:21" x14ac:dyDescent="0.3">
      <c r="A2" s="1">
        <v>44522</v>
      </c>
      <c r="B2" s="1">
        <v>44523</v>
      </c>
      <c r="C2">
        <v>7</v>
      </c>
      <c r="D2">
        <f>11.22*1000</f>
        <v>11220</v>
      </c>
      <c r="E2" t="s">
        <v>82</v>
      </c>
      <c r="F2" t="s">
        <v>41</v>
      </c>
      <c r="G2" t="s">
        <v>40</v>
      </c>
      <c r="H2">
        <f>B2-A2</f>
        <v>1</v>
      </c>
      <c r="I2" t="s">
        <v>41</v>
      </c>
      <c r="J2" t="s">
        <v>41</v>
      </c>
      <c r="K2" t="s">
        <v>41</v>
      </c>
      <c r="L2" t="s">
        <v>41</v>
      </c>
      <c r="M2" t="s">
        <v>41</v>
      </c>
      <c r="N2" t="s">
        <v>41</v>
      </c>
      <c r="O2" t="s">
        <v>41</v>
      </c>
      <c r="P2" t="s">
        <v>41</v>
      </c>
      <c r="Q2" t="s">
        <v>41</v>
      </c>
      <c r="R2" t="s">
        <v>41</v>
      </c>
      <c r="S2" t="s">
        <v>41</v>
      </c>
      <c r="T2" t="s">
        <v>41</v>
      </c>
    </row>
    <row r="3" spans="1:21" x14ac:dyDescent="0.3">
      <c r="A3" s="1">
        <v>44522</v>
      </c>
      <c r="B3" s="1">
        <v>44523</v>
      </c>
      <c r="C3">
        <v>7</v>
      </c>
      <c r="D3">
        <f t="shared" ref="D3:D28" si="0">11.22*1000</f>
        <v>11220</v>
      </c>
      <c r="E3" t="s">
        <v>82</v>
      </c>
      <c r="F3" t="s">
        <v>41</v>
      </c>
      <c r="G3" t="s">
        <v>42</v>
      </c>
      <c r="H3">
        <f t="shared" ref="H3:H76" si="1">B3-A3</f>
        <v>1</v>
      </c>
      <c r="I3" t="s">
        <v>41</v>
      </c>
      <c r="J3" t="s">
        <v>41</v>
      </c>
      <c r="K3" t="s">
        <v>41</v>
      </c>
      <c r="L3" t="s">
        <v>41</v>
      </c>
      <c r="M3" t="s">
        <v>41</v>
      </c>
      <c r="N3" t="s">
        <v>41</v>
      </c>
      <c r="O3" t="s">
        <v>41</v>
      </c>
      <c r="P3" t="s">
        <v>41</v>
      </c>
      <c r="Q3" t="s">
        <v>41</v>
      </c>
      <c r="R3" t="s">
        <v>41</v>
      </c>
      <c r="S3" t="s">
        <v>41</v>
      </c>
      <c r="T3" t="s">
        <v>41</v>
      </c>
    </row>
    <row r="4" spans="1:21" x14ac:dyDescent="0.3">
      <c r="A4" s="1">
        <v>44522</v>
      </c>
      <c r="B4" s="1">
        <v>44523</v>
      </c>
      <c r="C4">
        <v>7</v>
      </c>
      <c r="D4">
        <f t="shared" si="0"/>
        <v>11220</v>
      </c>
      <c r="E4" t="s">
        <v>82</v>
      </c>
      <c r="F4" t="s">
        <v>41</v>
      </c>
      <c r="G4" t="s">
        <v>43</v>
      </c>
      <c r="H4">
        <f t="shared" si="1"/>
        <v>1</v>
      </c>
      <c r="I4" t="s">
        <v>41</v>
      </c>
      <c r="J4" t="s">
        <v>41</v>
      </c>
      <c r="K4" t="s">
        <v>41</v>
      </c>
      <c r="L4" t="s">
        <v>41</v>
      </c>
      <c r="M4" t="s">
        <v>41</v>
      </c>
      <c r="N4" t="s">
        <v>41</v>
      </c>
      <c r="O4" t="s">
        <v>41</v>
      </c>
      <c r="P4" t="s">
        <v>41</v>
      </c>
      <c r="Q4" t="s">
        <v>41</v>
      </c>
      <c r="R4" t="s">
        <v>41</v>
      </c>
      <c r="S4" t="s">
        <v>41</v>
      </c>
      <c r="T4" t="s">
        <v>41</v>
      </c>
    </row>
    <row r="5" spans="1:21" x14ac:dyDescent="0.3">
      <c r="A5" s="1">
        <v>44522</v>
      </c>
      <c r="B5" s="1">
        <v>44523</v>
      </c>
      <c r="C5">
        <v>8</v>
      </c>
      <c r="D5">
        <f t="shared" si="0"/>
        <v>11220</v>
      </c>
      <c r="E5" t="s">
        <v>82</v>
      </c>
      <c r="F5" t="s">
        <v>41</v>
      </c>
      <c r="G5" t="s">
        <v>40</v>
      </c>
      <c r="H5">
        <f t="shared" si="1"/>
        <v>1</v>
      </c>
      <c r="I5" t="s">
        <v>41</v>
      </c>
      <c r="J5" t="s">
        <v>41</v>
      </c>
      <c r="K5" t="s">
        <v>41</v>
      </c>
      <c r="L5" t="s">
        <v>41</v>
      </c>
      <c r="M5" t="s">
        <v>41</v>
      </c>
      <c r="N5" t="s">
        <v>41</v>
      </c>
      <c r="O5" t="s">
        <v>41</v>
      </c>
      <c r="P5" t="s">
        <v>41</v>
      </c>
      <c r="Q5" t="s">
        <v>41</v>
      </c>
      <c r="R5" t="s">
        <v>41</v>
      </c>
      <c r="S5" t="s">
        <v>41</v>
      </c>
      <c r="T5" t="s">
        <v>41</v>
      </c>
    </row>
    <row r="6" spans="1:21" x14ac:dyDescent="0.3">
      <c r="A6" s="1">
        <v>44522</v>
      </c>
      <c r="B6" s="1">
        <v>44523</v>
      </c>
      <c r="C6">
        <v>8</v>
      </c>
      <c r="D6">
        <f t="shared" si="0"/>
        <v>11220</v>
      </c>
      <c r="E6" t="s">
        <v>82</v>
      </c>
      <c r="F6" t="s">
        <v>41</v>
      </c>
      <c r="G6" t="s">
        <v>42</v>
      </c>
      <c r="H6">
        <f t="shared" si="1"/>
        <v>1</v>
      </c>
      <c r="I6" t="s">
        <v>41</v>
      </c>
      <c r="J6" t="s">
        <v>41</v>
      </c>
      <c r="K6" t="s">
        <v>41</v>
      </c>
      <c r="L6" t="s">
        <v>41</v>
      </c>
      <c r="M6" t="s">
        <v>41</v>
      </c>
      <c r="N6" t="s">
        <v>41</v>
      </c>
      <c r="O6" t="s">
        <v>41</v>
      </c>
      <c r="P6" t="s">
        <v>41</v>
      </c>
      <c r="Q6" t="s">
        <v>41</v>
      </c>
      <c r="R6" t="s">
        <v>41</v>
      </c>
      <c r="S6" t="s">
        <v>41</v>
      </c>
      <c r="T6" t="s">
        <v>41</v>
      </c>
    </row>
    <row r="7" spans="1:21" x14ac:dyDescent="0.3">
      <c r="A7" s="1">
        <v>44522</v>
      </c>
      <c r="B7" s="1">
        <v>44523</v>
      </c>
      <c r="C7">
        <v>8</v>
      </c>
      <c r="D7">
        <f t="shared" si="0"/>
        <v>11220</v>
      </c>
      <c r="E7" t="s">
        <v>82</v>
      </c>
      <c r="F7" t="s">
        <v>41</v>
      </c>
      <c r="G7" t="s">
        <v>43</v>
      </c>
      <c r="H7">
        <f t="shared" si="1"/>
        <v>1</v>
      </c>
      <c r="I7" t="s">
        <v>41</v>
      </c>
      <c r="J7" t="s">
        <v>41</v>
      </c>
      <c r="K7" t="s">
        <v>41</v>
      </c>
      <c r="L7" t="s">
        <v>41</v>
      </c>
      <c r="M7" t="s">
        <v>41</v>
      </c>
      <c r="N7" t="s">
        <v>41</v>
      </c>
      <c r="O7" t="s">
        <v>41</v>
      </c>
      <c r="P7" t="s">
        <v>41</v>
      </c>
      <c r="Q7" t="s">
        <v>41</v>
      </c>
      <c r="R7" t="s">
        <v>41</v>
      </c>
      <c r="S7" t="s">
        <v>41</v>
      </c>
      <c r="T7" t="s">
        <v>41</v>
      </c>
    </row>
    <row r="8" spans="1:21" x14ac:dyDescent="0.3">
      <c r="A8" s="1">
        <v>44522</v>
      </c>
      <c r="B8" s="1">
        <v>44523</v>
      </c>
      <c r="C8">
        <v>11</v>
      </c>
      <c r="D8">
        <f t="shared" si="0"/>
        <v>11220</v>
      </c>
      <c r="E8" t="s">
        <v>82</v>
      </c>
      <c r="F8" t="s">
        <v>41</v>
      </c>
      <c r="G8" t="s">
        <v>40</v>
      </c>
      <c r="H8">
        <f t="shared" si="1"/>
        <v>1</v>
      </c>
      <c r="I8" t="s">
        <v>41</v>
      </c>
      <c r="J8" t="s">
        <v>41</v>
      </c>
      <c r="K8" t="s">
        <v>41</v>
      </c>
      <c r="L8" t="s">
        <v>41</v>
      </c>
      <c r="M8" t="s">
        <v>41</v>
      </c>
      <c r="N8" t="s">
        <v>41</v>
      </c>
      <c r="O8" t="s">
        <v>41</v>
      </c>
      <c r="P8" t="s">
        <v>41</v>
      </c>
      <c r="Q8" t="s">
        <v>41</v>
      </c>
      <c r="R8" t="s">
        <v>41</v>
      </c>
      <c r="S8" t="s">
        <v>41</v>
      </c>
      <c r="T8" t="s">
        <v>41</v>
      </c>
    </row>
    <row r="9" spans="1:21" x14ac:dyDescent="0.3">
      <c r="A9" s="1">
        <v>44522</v>
      </c>
      <c r="B9" s="1">
        <v>44523</v>
      </c>
      <c r="C9">
        <v>11</v>
      </c>
      <c r="D9">
        <f t="shared" si="0"/>
        <v>11220</v>
      </c>
      <c r="E9" t="s">
        <v>82</v>
      </c>
      <c r="F9" t="s">
        <v>41</v>
      </c>
      <c r="G9" t="s">
        <v>42</v>
      </c>
      <c r="H9">
        <f t="shared" si="1"/>
        <v>1</v>
      </c>
      <c r="I9" t="s">
        <v>41</v>
      </c>
      <c r="J9" t="s">
        <v>41</v>
      </c>
      <c r="K9" t="s">
        <v>41</v>
      </c>
      <c r="L9" t="s">
        <v>41</v>
      </c>
      <c r="M9" t="s">
        <v>41</v>
      </c>
      <c r="N9" t="s">
        <v>41</v>
      </c>
      <c r="O9" t="s">
        <v>41</v>
      </c>
      <c r="P9" t="s">
        <v>41</v>
      </c>
      <c r="Q9" t="s">
        <v>41</v>
      </c>
      <c r="R9" t="s">
        <v>41</v>
      </c>
      <c r="S9" t="s">
        <v>41</v>
      </c>
      <c r="T9" t="s">
        <v>41</v>
      </c>
    </row>
    <row r="10" spans="1:21" x14ac:dyDescent="0.3">
      <c r="A10" s="1">
        <v>44522</v>
      </c>
      <c r="B10" s="1">
        <v>44523</v>
      </c>
      <c r="C10">
        <v>11</v>
      </c>
      <c r="D10">
        <f t="shared" si="0"/>
        <v>11220</v>
      </c>
      <c r="E10" t="s">
        <v>82</v>
      </c>
      <c r="F10" t="s">
        <v>41</v>
      </c>
      <c r="G10" t="s">
        <v>43</v>
      </c>
      <c r="H10">
        <f t="shared" si="1"/>
        <v>1</v>
      </c>
      <c r="I10" t="s">
        <v>41</v>
      </c>
      <c r="J10" t="s">
        <v>41</v>
      </c>
      <c r="K10" t="s">
        <v>41</v>
      </c>
      <c r="L10" t="s">
        <v>41</v>
      </c>
      <c r="M10" t="s">
        <v>41</v>
      </c>
      <c r="N10" t="s">
        <v>41</v>
      </c>
      <c r="O10" t="s">
        <v>41</v>
      </c>
      <c r="P10" t="s">
        <v>41</v>
      </c>
      <c r="Q10" t="s">
        <v>41</v>
      </c>
      <c r="R10" t="s">
        <v>41</v>
      </c>
      <c r="S10" t="s">
        <v>41</v>
      </c>
      <c r="T10" t="s">
        <v>41</v>
      </c>
    </row>
    <row r="11" spans="1:21" x14ac:dyDescent="0.3">
      <c r="A11" s="1">
        <v>44522</v>
      </c>
      <c r="B11" s="1">
        <v>44524</v>
      </c>
      <c r="C11">
        <v>7</v>
      </c>
      <c r="D11">
        <f t="shared" si="0"/>
        <v>11220</v>
      </c>
      <c r="E11" t="s">
        <v>82</v>
      </c>
      <c r="F11" t="s">
        <v>83</v>
      </c>
      <c r="G11" t="s">
        <v>40</v>
      </c>
      <c r="H11">
        <f>B11-A11</f>
        <v>2</v>
      </c>
      <c r="I11">
        <v>29.92</v>
      </c>
      <c r="J11">
        <v>8.1999999999999993</v>
      </c>
      <c r="K11">
        <v>-83</v>
      </c>
      <c r="L11">
        <v>191</v>
      </c>
      <c r="M11">
        <v>51.7</v>
      </c>
      <c r="N11">
        <v>0</v>
      </c>
      <c r="O11">
        <v>6.2</v>
      </c>
      <c r="P11">
        <v>106.8</v>
      </c>
      <c r="Q11">
        <v>30.6</v>
      </c>
      <c r="R11">
        <v>33.53</v>
      </c>
      <c r="S11">
        <v>20.9</v>
      </c>
      <c r="T11">
        <v>1.1000000000000001</v>
      </c>
    </row>
    <row r="12" spans="1:21" x14ac:dyDescent="0.3">
      <c r="A12" s="1">
        <v>44522</v>
      </c>
      <c r="B12" s="1">
        <v>44524</v>
      </c>
      <c r="C12">
        <v>7</v>
      </c>
      <c r="D12">
        <f t="shared" si="0"/>
        <v>11220</v>
      </c>
      <c r="E12" t="s">
        <v>82</v>
      </c>
      <c r="F12" t="s">
        <v>83</v>
      </c>
      <c r="G12" t="s">
        <v>42</v>
      </c>
      <c r="H12">
        <f t="shared" ref="H12:H30" si="2">B12-A12</f>
        <v>2</v>
      </c>
      <c r="I12">
        <v>29.83</v>
      </c>
      <c r="J12">
        <v>8.2100000000000009</v>
      </c>
      <c r="K12">
        <v>-84</v>
      </c>
      <c r="L12">
        <v>192</v>
      </c>
      <c r="M12">
        <v>51.2</v>
      </c>
      <c r="N12">
        <v>0</v>
      </c>
      <c r="O12">
        <v>6.28</v>
      </c>
      <c r="P12">
        <v>107.7</v>
      </c>
      <c r="Q12">
        <v>30.7</v>
      </c>
      <c r="R12">
        <v>33.64</v>
      </c>
      <c r="S12">
        <v>20.9</v>
      </c>
      <c r="T12">
        <v>1.1499999999999999</v>
      </c>
    </row>
    <row r="13" spans="1:21" x14ac:dyDescent="0.3">
      <c r="A13" s="1">
        <v>44522</v>
      </c>
      <c r="B13" s="1">
        <v>44524</v>
      </c>
      <c r="C13">
        <v>7</v>
      </c>
      <c r="D13">
        <f t="shared" si="0"/>
        <v>11220</v>
      </c>
      <c r="E13" t="s">
        <v>82</v>
      </c>
      <c r="F13" t="s">
        <v>83</v>
      </c>
      <c r="G13" t="s">
        <v>43</v>
      </c>
      <c r="H13">
        <f t="shared" si="2"/>
        <v>2</v>
      </c>
      <c r="I13">
        <v>29.77</v>
      </c>
      <c r="J13">
        <v>8.1999999999999993</v>
      </c>
      <c r="K13">
        <v>-83</v>
      </c>
      <c r="L13">
        <v>194</v>
      </c>
      <c r="M13">
        <v>51.2</v>
      </c>
      <c r="N13">
        <v>0</v>
      </c>
      <c r="O13">
        <v>6.73</v>
      </c>
      <c r="P13">
        <v>106.7</v>
      </c>
      <c r="Q13">
        <v>30.7</v>
      </c>
      <c r="R13">
        <v>33.65</v>
      </c>
      <c r="S13">
        <v>21</v>
      </c>
      <c r="T13">
        <v>1.1000000000000001</v>
      </c>
    </row>
    <row r="14" spans="1:21" x14ac:dyDescent="0.3">
      <c r="A14" s="1">
        <v>44522</v>
      </c>
      <c r="B14" s="1">
        <v>44524</v>
      </c>
      <c r="C14">
        <v>7</v>
      </c>
      <c r="D14">
        <f t="shared" si="0"/>
        <v>11220</v>
      </c>
      <c r="E14" t="s">
        <v>82</v>
      </c>
      <c r="F14" t="s">
        <v>84</v>
      </c>
      <c r="G14" t="s">
        <v>40</v>
      </c>
      <c r="H14">
        <f t="shared" si="2"/>
        <v>2</v>
      </c>
      <c r="I14">
        <v>29.9</v>
      </c>
      <c r="J14">
        <v>8.2100000000000009</v>
      </c>
      <c r="K14">
        <v>-84</v>
      </c>
      <c r="L14">
        <v>203</v>
      </c>
      <c r="M14">
        <v>52.2</v>
      </c>
      <c r="N14">
        <v>0</v>
      </c>
      <c r="O14">
        <v>7.57</v>
      </c>
      <c r="P14">
        <v>120.7</v>
      </c>
      <c r="Q14">
        <v>31.3</v>
      </c>
      <c r="R14">
        <v>34.36</v>
      </c>
      <c r="S14">
        <v>21.4</v>
      </c>
      <c r="T14">
        <v>1.1499999999999999</v>
      </c>
    </row>
    <row r="15" spans="1:21" x14ac:dyDescent="0.3">
      <c r="A15" s="1">
        <v>44522</v>
      </c>
      <c r="B15" s="1">
        <v>44524</v>
      </c>
      <c r="C15">
        <v>7</v>
      </c>
      <c r="D15">
        <f t="shared" si="0"/>
        <v>11220</v>
      </c>
      <c r="E15" t="s">
        <v>82</v>
      </c>
      <c r="F15" t="s">
        <v>84</v>
      </c>
      <c r="G15" t="s">
        <v>42</v>
      </c>
      <c r="H15">
        <f t="shared" si="2"/>
        <v>2</v>
      </c>
      <c r="I15">
        <v>29.91</v>
      </c>
      <c r="J15">
        <v>8.2200000000000006</v>
      </c>
      <c r="K15">
        <v>-85</v>
      </c>
      <c r="L15">
        <v>202</v>
      </c>
      <c r="M15">
        <v>52.2</v>
      </c>
      <c r="N15">
        <v>0</v>
      </c>
      <c r="O15">
        <v>7.09</v>
      </c>
      <c r="P15">
        <v>113.1</v>
      </c>
      <c r="Q15">
        <v>31.3</v>
      </c>
      <c r="R15">
        <v>34.340000000000003</v>
      </c>
      <c r="S15">
        <v>21.4</v>
      </c>
      <c r="T15">
        <v>1.1499999999999999</v>
      </c>
    </row>
    <row r="16" spans="1:21" x14ac:dyDescent="0.3">
      <c r="A16" s="1">
        <v>44522</v>
      </c>
      <c r="B16" s="1">
        <v>44524</v>
      </c>
      <c r="C16">
        <v>7</v>
      </c>
      <c r="D16">
        <f t="shared" si="0"/>
        <v>11220</v>
      </c>
      <c r="E16" t="s">
        <v>82</v>
      </c>
      <c r="F16" t="s">
        <v>84</v>
      </c>
      <c r="G16" t="s">
        <v>43</v>
      </c>
      <c r="H16">
        <f t="shared" si="2"/>
        <v>2</v>
      </c>
      <c r="I16">
        <v>29.91</v>
      </c>
      <c r="J16">
        <v>8.2100000000000009</v>
      </c>
      <c r="K16">
        <v>-84</v>
      </c>
      <c r="L16">
        <v>202</v>
      </c>
      <c r="M16">
        <v>52.2</v>
      </c>
      <c r="N16">
        <v>2.2000000000000002</v>
      </c>
      <c r="O16" t="s">
        <v>41</v>
      </c>
      <c r="P16" t="s">
        <v>41</v>
      </c>
      <c r="Q16" t="s">
        <v>41</v>
      </c>
      <c r="R16" t="s">
        <v>41</v>
      </c>
      <c r="S16" t="s">
        <v>41</v>
      </c>
      <c r="T16" t="s">
        <v>41</v>
      </c>
    </row>
    <row r="17" spans="1:20" x14ac:dyDescent="0.3">
      <c r="A17" s="1">
        <v>44522</v>
      </c>
      <c r="B17" s="1">
        <v>44524</v>
      </c>
      <c r="C17">
        <v>8</v>
      </c>
      <c r="D17">
        <f t="shared" si="0"/>
        <v>11220</v>
      </c>
      <c r="E17" t="s">
        <v>82</v>
      </c>
      <c r="F17" t="s">
        <v>83</v>
      </c>
      <c r="G17" t="s">
        <v>40</v>
      </c>
      <c r="H17">
        <f t="shared" si="2"/>
        <v>2</v>
      </c>
      <c r="I17">
        <v>29.88</v>
      </c>
      <c r="J17">
        <v>8.25</v>
      </c>
      <c r="K17">
        <v>-86</v>
      </c>
      <c r="L17">
        <v>201</v>
      </c>
      <c r="M17">
        <v>51.6</v>
      </c>
      <c r="N17">
        <v>0</v>
      </c>
      <c r="O17">
        <v>7.21</v>
      </c>
      <c r="P17">
        <v>114.7</v>
      </c>
      <c r="Q17">
        <v>30.9</v>
      </c>
      <c r="R17">
        <v>33.9</v>
      </c>
      <c r="S17">
        <v>21.1</v>
      </c>
      <c r="T17">
        <v>1.2</v>
      </c>
    </row>
    <row r="18" spans="1:20" x14ac:dyDescent="0.3">
      <c r="A18" s="1">
        <v>44522</v>
      </c>
      <c r="B18" s="1">
        <v>44524</v>
      </c>
      <c r="C18">
        <v>8</v>
      </c>
      <c r="D18">
        <f t="shared" si="0"/>
        <v>11220</v>
      </c>
      <c r="E18" t="s">
        <v>82</v>
      </c>
      <c r="F18" t="s">
        <v>83</v>
      </c>
      <c r="G18" t="s">
        <v>42</v>
      </c>
      <c r="H18">
        <f t="shared" si="2"/>
        <v>2</v>
      </c>
      <c r="I18">
        <v>29.87</v>
      </c>
      <c r="J18">
        <v>8.1999999999999993</v>
      </c>
      <c r="K18" t="s">
        <v>41</v>
      </c>
      <c r="L18">
        <v>285</v>
      </c>
      <c r="M18">
        <v>50.7</v>
      </c>
      <c r="N18">
        <v>0</v>
      </c>
      <c r="O18">
        <v>7.4</v>
      </c>
      <c r="P18">
        <v>118.7</v>
      </c>
      <c r="Q18">
        <v>30.4</v>
      </c>
      <c r="R18">
        <v>33.200000000000003</v>
      </c>
      <c r="S18">
        <v>20.8</v>
      </c>
      <c r="T18">
        <v>1.2</v>
      </c>
    </row>
    <row r="19" spans="1:20" x14ac:dyDescent="0.3">
      <c r="A19" s="1">
        <v>44522</v>
      </c>
      <c r="B19" s="1">
        <v>44524</v>
      </c>
      <c r="C19">
        <v>8</v>
      </c>
      <c r="D19">
        <f t="shared" si="0"/>
        <v>11220</v>
      </c>
      <c r="E19" t="s">
        <v>82</v>
      </c>
      <c r="F19" t="s">
        <v>83</v>
      </c>
      <c r="G19" t="s">
        <v>43</v>
      </c>
      <c r="H19">
        <f t="shared" si="2"/>
        <v>2</v>
      </c>
      <c r="I19">
        <v>29.91</v>
      </c>
      <c r="J19">
        <v>8.23</v>
      </c>
      <c r="K19">
        <v>-85</v>
      </c>
      <c r="L19">
        <v>202</v>
      </c>
      <c r="M19">
        <v>50.7</v>
      </c>
      <c r="N19">
        <v>0</v>
      </c>
      <c r="O19">
        <v>7.5</v>
      </c>
      <c r="P19">
        <v>119.9</v>
      </c>
      <c r="Q19">
        <v>30.4</v>
      </c>
      <c r="R19">
        <v>33.29</v>
      </c>
      <c r="S19">
        <v>20.6</v>
      </c>
      <c r="T19">
        <v>1.05</v>
      </c>
    </row>
    <row r="20" spans="1:20" x14ac:dyDescent="0.3">
      <c r="A20" s="1">
        <v>44522</v>
      </c>
      <c r="B20" s="1">
        <v>44524</v>
      </c>
      <c r="C20">
        <v>8</v>
      </c>
      <c r="D20">
        <f t="shared" si="0"/>
        <v>11220</v>
      </c>
      <c r="E20" t="s">
        <v>82</v>
      </c>
      <c r="F20" t="s">
        <v>84</v>
      </c>
      <c r="G20" t="s">
        <v>40</v>
      </c>
      <c r="H20">
        <f t="shared" si="2"/>
        <v>2</v>
      </c>
      <c r="I20">
        <v>30</v>
      </c>
      <c r="J20">
        <v>8.2799999999999994</v>
      </c>
      <c r="K20">
        <v>-85</v>
      </c>
      <c r="L20">
        <v>201</v>
      </c>
      <c r="M20">
        <v>52.4</v>
      </c>
      <c r="N20">
        <v>0</v>
      </c>
      <c r="O20">
        <v>8.51</v>
      </c>
      <c r="P20">
        <v>136.1</v>
      </c>
      <c r="Q20">
        <v>31.5</v>
      </c>
      <c r="R20">
        <v>34.56</v>
      </c>
      <c r="S20">
        <v>21.5</v>
      </c>
      <c r="T20">
        <v>1.1499999999999999</v>
      </c>
    </row>
    <row r="21" spans="1:20" x14ac:dyDescent="0.3">
      <c r="A21" s="1">
        <v>44522</v>
      </c>
      <c r="B21" s="1">
        <v>44524</v>
      </c>
      <c r="C21">
        <v>8</v>
      </c>
      <c r="D21">
        <f t="shared" si="0"/>
        <v>11220</v>
      </c>
      <c r="E21" t="s">
        <v>82</v>
      </c>
      <c r="F21" t="s">
        <v>84</v>
      </c>
      <c r="G21" t="s">
        <v>42</v>
      </c>
      <c r="H21">
        <f t="shared" si="2"/>
        <v>2</v>
      </c>
      <c r="I21">
        <v>30.01</v>
      </c>
      <c r="J21">
        <v>8.24</v>
      </c>
      <c r="K21">
        <v>-86</v>
      </c>
      <c r="L21">
        <v>200</v>
      </c>
      <c r="M21">
        <v>52.4</v>
      </c>
      <c r="N21">
        <v>0</v>
      </c>
      <c r="O21">
        <v>8.08</v>
      </c>
      <c r="P21">
        <v>129.19999999999999</v>
      </c>
      <c r="Q21">
        <v>31.4</v>
      </c>
      <c r="R21">
        <v>34.5</v>
      </c>
      <c r="S21">
        <v>21.5</v>
      </c>
      <c r="T21">
        <v>1.1499999999999999</v>
      </c>
    </row>
    <row r="22" spans="1:20" x14ac:dyDescent="0.3">
      <c r="A22" s="1">
        <v>44522</v>
      </c>
      <c r="B22" s="1">
        <v>44524</v>
      </c>
      <c r="C22">
        <v>8</v>
      </c>
      <c r="D22">
        <f t="shared" si="0"/>
        <v>11220</v>
      </c>
      <c r="E22" t="s">
        <v>82</v>
      </c>
      <c r="F22" t="s">
        <v>84</v>
      </c>
      <c r="G22" t="s">
        <v>43</v>
      </c>
      <c r="H22">
        <f t="shared" si="2"/>
        <v>2</v>
      </c>
      <c r="I22">
        <v>29.97</v>
      </c>
      <c r="J22">
        <v>8.25</v>
      </c>
      <c r="K22">
        <v>-86</v>
      </c>
      <c r="L22">
        <v>199</v>
      </c>
      <c r="M22">
        <v>52.3</v>
      </c>
      <c r="N22">
        <v>0</v>
      </c>
      <c r="O22">
        <v>7.79</v>
      </c>
      <c r="P22">
        <v>124.4</v>
      </c>
      <c r="Q22">
        <v>31.4</v>
      </c>
      <c r="R22">
        <v>34.44</v>
      </c>
      <c r="S22">
        <v>21.5</v>
      </c>
      <c r="T22">
        <v>1.1499999999999999</v>
      </c>
    </row>
    <row r="23" spans="1:20" x14ac:dyDescent="0.3">
      <c r="A23" s="1">
        <v>44522</v>
      </c>
      <c r="B23" s="1">
        <v>44524</v>
      </c>
      <c r="C23">
        <v>11</v>
      </c>
      <c r="D23">
        <f t="shared" si="0"/>
        <v>11220</v>
      </c>
      <c r="E23" t="s">
        <v>82</v>
      </c>
      <c r="F23" t="s">
        <v>83</v>
      </c>
      <c r="G23" t="s">
        <v>40</v>
      </c>
      <c r="H23">
        <f t="shared" si="2"/>
        <v>2</v>
      </c>
      <c r="I23">
        <v>30</v>
      </c>
      <c r="J23">
        <v>8.24</v>
      </c>
      <c r="K23">
        <v>-85</v>
      </c>
      <c r="L23">
        <v>207</v>
      </c>
      <c r="M23">
        <v>51.5</v>
      </c>
      <c r="N23">
        <v>0</v>
      </c>
      <c r="O23">
        <v>6.95</v>
      </c>
      <c r="P23">
        <v>110.7</v>
      </c>
      <c r="Q23">
        <v>30.9</v>
      </c>
      <c r="R23">
        <v>33.85</v>
      </c>
      <c r="S23">
        <v>21</v>
      </c>
      <c r="T23">
        <v>1.1000000000000001</v>
      </c>
    </row>
    <row r="24" spans="1:20" x14ac:dyDescent="0.3">
      <c r="A24" s="1">
        <v>44522</v>
      </c>
      <c r="B24" s="1">
        <v>44524</v>
      </c>
      <c r="C24">
        <v>11</v>
      </c>
      <c r="D24">
        <f t="shared" si="0"/>
        <v>11220</v>
      </c>
      <c r="E24" t="s">
        <v>82</v>
      </c>
      <c r="F24" t="s">
        <v>83</v>
      </c>
      <c r="G24" t="s">
        <v>42</v>
      </c>
      <c r="H24">
        <f t="shared" si="2"/>
        <v>2</v>
      </c>
      <c r="I24">
        <v>29.92</v>
      </c>
      <c r="J24">
        <v>8.2200000000000006</v>
      </c>
      <c r="K24">
        <v>-85</v>
      </c>
      <c r="L24">
        <v>209</v>
      </c>
      <c r="M24">
        <v>51.4</v>
      </c>
      <c r="N24">
        <v>0</v>
      </c>
      <c r="O24">
        <v>6.92</v>
      </c>
      <c r="P24">
        <v>110</v>
      </c>
      <c r="Q24">
        <v>30.9</v>
      </c>
      <c r="R24">
        <v>33.840000000000003</v>
      </c>
      <c r="S24">
        <v>21</v>
      </c>
      <c r="T24">
        <v>1.1499999999999999</v>
      </c>
    </row>
    <row r="25" spans="1:20" x14ac:dyDescent="0.3">
      <c r="A25" s="1">
        <v>44522</v>
      </c>
      <c r="B25" s="1">
        <v>44524</v>
      </c>
      <c r="C25">
        <v>11</v>
      </c>
      <c r="D25">
        <f t="shared" si="0"/>
        <v>11220</v>
      </c>
      <c r="E25" t="s">
        <v>82</v>
      </c>
      <c r="F25" t="s">
        <v>83</v>
      </c>
      <c r="G25" t="s">
        <v>43</v>
      </c>
      <c r="H25">
        <f t="shared" si="2"/>
        <v>2</v>
      </c>
      <c r="I25">
        <v>29.88</v>
      </c>
      <c r="J25">
        <v>8.2200000000000006</v>
      </c>
      <c r="K25">
        <v>-84</v>
      </c>
      <c r="L25">
        <v>209</v>
      </c>
      <c r="M25">
        <v>51.5</v>
      </c>
      <c r="N25">
        <v>0</v>
      </c>
      <c r="O25">
        <v>6.87</v>
      </c>
      <c r="P25">
        <v>109.2</v>
      </c>
      <c r="Q25">
        <v>30.9</v>
      </c>
      <c r="R25">
        <v>33.83</v>
      </c>
      <c r="S25">
        <v>21</v>
      </c>
      <c r="T25">
        <v>1.25</v>
      </c>
    </row>
    <row r="26" spans="1:20" x14ac:dyDescent="0.3">
      <c r="A26" s="1">
        <v>44522</v>
      </c>
      <c r="B26" s="1">
        <v>44524</v>
      </c>
      <c r="C26">
        <v>11</v>
      </c>
      <c r="D26">
        <f t="shared" si="0"/>
        <v>11220</v>
      </c>
      <c r="E26" t="s">
        <v>82</v>
      </c>
      <c r="F26" t="s">
        <v>84</v>
      </c>
      <c r="G26" t="s">
        <v>40</v>
      </c>
      <c r="H26">
        <f t="shared" si="2"/>
        <v>2</v>
      </c>
      <c r="I26">
        <v>30.1</v>
      </c>
      <c r="J26">
        <v>8.2100000000000009</v>
      </c>
      <c r="K26">
        <v>-84</v>
      </c>
      <c r="L26">
        <v>209</v>
      </c>
      <c r="M26">
        <v>51.9</v>
      </c>
      <c r="N26">
        <v>2</v>
      </c>
      <c r="O26">
        <v>7.61</v>
      </c>
      <c r="P26">
        <v>121.6</v>
      </c>
      <c r="Q26">
        <v>31.1</v>
      </c>
      <c r="R26">
        <v>34.119999999999997</v>
      </c>
      <c r="S26">
        <v>21.2</v>
      </c>
      <c r="T26" t="s">
        <v>41</v>
      </c>
    </row>
    <row r="27" spans="1:20" x14ac:dyDescent="0.3">
      <c r="A27" s="1">
        <v>44522</v>
      </c>
      <c r="B27" s="1">
        <v>44524</v>
      </c>
      <c r="C27">
        <v>11</v>
      </c>
      <c r="D27">
        <f t="shared" si="0"/>
        <v>11220</v>
      </c>
      <c r="E27" t="s">
        <v>82</v>
      </c>
      <c r="F27" t="s">
        <v>84</v>
      </c>
      <c r="G27" t="s">
        <v>42</v>
      </c>
      <c r="H27">
        <f t="shared" si="2"/>
        <v>2</v>
      </c>
      <c r="I27">
        <v>30.09</v>
      </c>
      <c r="J27">
        <v>8.2200000000000006</v>
      </c>
      <c r="K27">
        <v>-85</v>
      </c>
      <c r="L27">
        <v>208</v>
      </c>
      <c r="M27">
        <v>52</v>
      </c>
      <c r="N27">
        <v>1.9</v>
      </c>
      <c r="O27">
        <v>7.48</v>
      </c>
      <c r="P27">
        <v>119.6</v>
      </c>
      <c r="Q27">
        <v>31.2</v>
      </c>
      <c r="R27">
        <v>34.22</v>
      </c>
      <c r="S27">
        <v>21.3</v>
      </c>
      <c r="T27">
        <v>1.2</v>
      </c>
    </row>
    <row r="28" spans="1:20" x14ac:dyDescent="0.3">
      <c r="A28" s="1">
        <v>44522</v>
      </c>
      <c r="B28" s="1">
        <v>44524</v>
      </c>
      <c r="C28">
        <v>11</v>
      </c>
      <c r="D28">
        <f t="shared" si="0"/>
        <v>11220</v>
      </c>
      <c r="E28" t="s">
        <v>82</v>
      </c>
      <c r="F28" t="s">
        <v>84</v>
      </c>
      <c r="G28" t="s">
        <v>43</v>
      </c>
      <c r="H28">
        <f t="shared" si="2"/>
        <v>2</v>
      </c>
      <c r="I28">
        <v>30.09</v>
      </c>
      <c r="J28">
        <v>8.2799999999999994</v>
      </c>
      <c r="K28">
        <v>-85</v>
      </c>
      <c r="L28">
        <v>207</v>
      </c>
      <c r="M28">
        <v>52</v>
      </c>
      <c r="N28">
        <v>2.6</v>
      </c>
      <c r="O28">
        <v>7.32</v>
      </c>
      <c r="P28">
        <v>117.1</v>
      </c>
      <c r="Q28">
        <v>31.2</v>
      </c>
      <c r="R28">
        <v>34.24</v>
      </c>
      <c r="S28">
        <v>21.3</v>
      </c>
      <c r="T28">
        <v>1.1499999999999999</v>
      </c>
    </row>
    <row r="29" spans="1:20" x14ac:dyDescent="0.3">
      <c r="A29" s="1">
        <v>44523</v>
      </c>
      <c r="B29" s="1">
        <v>44524</v>
      </c>
      <c r="C29" t="s">
        <v>21</v>
      </c>
      <c r="D29" s="3">
        <v>35000</v>
      </c>
      <c r="E29" t="s">
        <v>82</v>
      </c>
      <c r="F29" t="s">
        <v>83</v>
      </c>
      <c r="G29" t="s">
        <v>40</v>
      </c>
      <c r="H29">
        <f t="shared" si="2"/>
        <v>1</v>
      </c>
      <c r="I29">
        <v>30</v>
      </c>
      <c r="J29">
        <v>8.1999999999999993</v>
      </c>
      <c r="K29">
        <v>-83</v>
      </c>
      <c r="L29">
        <v>214</v>
      </c>
      <c r="M29">
        <v>50.5</v>
      </c>
      <c r="N29">
        <v>0</v>
      </c>
      <c r="O29">
        <v>7.42</v>
      </c>
      <c r="P29">
        <v>117.7</v>
      </c>
      <c r="Q29">
        <v>30.3</v>
      </c>
      <c r="R29">
        <v>33.15</v>
      </c>
      <c r="S29">
        <v>20.5</v>
      </c>
      <c r="T29">
        <v>1.1499999999999999</v>
      </c>
    </row>
    <row r="30" spans="1:20" x14ac:dyDescent="0.3">
      <c r="A30" s="1">
        <v>44523</v>
      </c>
      <c r="B30" s="1">
        <v>44524</v>
      </c>
      <c r="C30" t="s">
        <v>21</v>
      </c>
      <c r="D30" s="3">
        <v>35000</v>
      </c>
      <c r="E30" t="s">
        <v>82</v>
      </c>
      <c r="F30" t="s">
        <v>83</v>
      </c>
      <c r="G30" t="s">
        <v>42</v>
      </c>
      <c r="H30">
        <f t="shared" si="2"/>
        <v>1</v>
      </c>
      <c r="I30">
        <v>30.08</v>
      </c>
      <c r="J30">
        <v>8.25</v>
      </c>
      <c r="K30">
        <v>-86</v>
      </c>
      <c r="L30">
        <v>211</v>
      </c>
      <c r="M30">
        <v>50.6</v>
      </c>
      <c r="N30">
        <v>0</v>
      </c>
      <c r="O30">
        <v>7.29</v>
      </c>
      <c r="P30">
        <v>115.9</v>
      </c>
      <c r="Q30">
        <v>30.4</v>
      </c>
      <c r="R30">
        <v>33.159999999999997</v>
      </c>
      <c r="S30">
        <v>20.5</v>
      </c>
      <c r="T30" t="s">
        <v>41</v>
      </c>
    </row>
    <row r="31" spans="1:20" x14ac:dyDescent="0.3">
      <c r="A31" s="1">
        <v>44523</v>
      </c>
      <c r="B31" s="1">
        <v>44524</v>
      </c>
      <c r="C31" t="s">
        <v>21</v>
      </c>
      <c r="D31" s="3">
        <v>35000</v>
      </c>
      <c r="E31" t="s">
        <v>82</v>
      </c>
      <c r="F31" t="s">
        <v>83</v>
      </c>
      <c r="G31" t="s">
        <v>43</v>
      </c>
      <c r="H31">
        <f>B31-A31</f>
        <v>1</v>
      </c>
      <c r="I31">
        <v>30.06</v>
      </c>
      <c r="J31">
        <v>8.25</v>
      </c>
      <c r="K31">
        <v>-86</v>
      </c>
      <c r="L31">
        <v>211</v>
      </c>
      <c r="M31">
        <v>50.6</v>
      </c>
      <c r="N31">
        <v>0</v>
      </c>
      <c r="O31">
        <v>7.3</v>
      </c>
      <c r="P31">
        <v>116</v>
      </c>
      <c r="Q31">
        <v>30.4</v>
      </c>
      <c r="R31">
        <v>33.22</v>
      </c>
      <c r="S31">
        <v>20.5</v>
      </c>
      <c r="T31" t="s">
        <v>41</v>
      </c>
    </row>
    <row r="32" spans="1:20" x14ac:dyDescent="0.3">
      <c r="A32" s="1">
        <v>44523</v>
      </c>
      <c r="B32" s="1">
        <v>44524</v>
      </c>
      <c r="C32" t="s">
        <v>21</v>
      </c>
      <c r="D32" s="3">
        <v>35000</v>
      </c>
      <c r="E32" t="s">
        <v>82</v>
      </c>
      <c r="F32" t="s">
        <v>84</v>
      </c>
      <c r="G32" t="s">
        <v>40</v>
      </c>
      <c r="H32">
        <f t="shared" ref="H32:H34" si="3">B32-A32</f>
        <v>1</v>
      </c>
      <c r="I32">
        <v>30.08</v>
      </c>
      <c r="J32">
        <v>8.2100000000000009</v>
      </c>
      <c r="K32">
        <v>-84</v>
      </c>
      <c r="L32">
        <v>214</v>
      </c>
      <c r="M32">
        <v>51.1</v>
      </c>
      <c r="N32">
        <v>0</v>
      </c>
      <c r="O32">
        <v>8.52</v>
      </c>
      <c r="P32">
        <v>135.80000000000001</v>
      </c>
      <c r="Q32">
        <v>30.7</v>
      </c>
      <c r="R32">
        <v>33.56</v>
      </c>
      <c r="S32">
        <v>20.8</v>
      </c>
      <c r="T32">
        <v>1.2</v>
      </c>
    </row>
    <row r="33" spans="1:20" x14ac:dyDescent="0.3">
      <c r="A33" s="1">
        <v>44523</v>
      </c>
      <c r="B33" s="1">
        <v>44524</v>
      </c>
      <c r="C33" t="s">
        <v>21</v>
      </c>
      <c r="D33" s="3">
        <v>35000</v>
      </c>
      <c r="E33" t="s">
        <v>82</v>
      </c>
      <c r="F33" t="s">
        <v>84</v>
      </c>
      <c r="G33" t="s">
        <v>42</v>
      </c>
      <c r="H33">
        <f t="shared" si="3"/>
        <v>1</v>
      </c>
      <c r="I33">
        <v>30.14</v>
      </c>
      <c r="J33">
        <v>8.2200000000000006</v>
      </c>
      <c r="K33">
        <v>-85</v>
      </c>
      <c r="L33">
        <v>212</v>
      </c>
      <c r="M33">
        <v>51.7</v>
      </c>
      <c r="N33">
        <v>0</v>
      </c>
      <c r="O33">
        <v>7.17</v>
      </c>
      <c r="P33">
        <v>114.6</v>
      </c>
      <c r="Q33">
        <v>31</v>
      </c>
      <c r="R33">
        <v>34.03</v>
      </c>
      <c r="S33">
        <v>21.1</v>
      </c>
      <c r="T33">
        <v>1.1499999999999999</v>
      </c>
    </row>
    <row r="34" spans="1:20" x14ac:dyDescent="0.3">
      <c r="A34" s="1">
        <v>44523</v>
      </c>
      <c r="B34" s="1">
        <v>44524</v>
      </c>
      <c r="C34" t="s">
        <v>21</v>
      </c>
      <c r="D34" s="3">
        <v>35000</v>
      </c>
      <c r="E34" t="s">
        <v>82</v>
      </c>
      <c r="F34" t="s">
        <v>84</v>
      </c>
      <c r="G34" t="s">
        <v>43</v>
      </c>
      <c r="H34">
        <f t="shared" si="3"/>
        <v>1</v>
      </c>
      <c r="I34">
        <v>30.15</v>
      </c>
      <c r="J34">
        <v>8.23</v>
      </c>
      <c r="K34">
        <v>-85</v>
      </c>
      <c r="L34">
        <v>212</v>
      </c>
      <c r="M34">
        <v>51.7</v>
      </c>
      <c r="N34">
        <v>0</v>
      </c>
      <c r="O34">
        <v>7.21</v>
      </c>
      <c r="P34">
        <v>115.3</v>
      </c>
      <c r="Q34">
        <v>31</v>
      </c>
      <c r="R34">
        <v>34.020000000000003</v>
      </c>
      <c r="S34">
        <v>21.1</v>
      </c>
      <c r="T34">
        <v>1.1000000000000001</v>
      </c>
    </row>
    <row r="35" spans="1:20" x14ac:dyDescent="0.3">
      <c r="A35" s="1">
        <v>44522</v>
      </c>
      <c r="B35" s="1">
        <v>44525</v>
      </c>
      <c r="C35">
        <v>7</v>
      </c>
      <c r="D35">
        <f t="shared" ref="D35:D94" si="4">11.22*1000</f>
        <v>11220</v>
      </c>
      <c r="E35" t="s">
        <v>82</v>
      </c>
      <c r="F35" t="s">
        <v>83</v>
      </c>
      <c r="G35" t="s">
        <v>40</v>
      </c>
      <c r="H35">
        <f t="shared" si="1"/>
        <v>3</v>
      </c>
      <c r="I35">
        <v>29.5</v>
      </c>
      <c r="J35">
        <v>8.25</v>
      </c>
      <c r="K35">
        <v>-86</v>
      </c>
      <c r="L35">
        <v>206</v>
      </c>
      <c r="M35">
        <v>53.1</v>
      </c>
      <c r="N35">
        <v>0</v>
      </c>
      <c r="O35">
        <v>6.28</v>
      </c>
      <c r="P35">
        <v>100</v>
      </c>
      <c r="Q35">
        <v>31.9</v>
      </c>
      <c r="R35">
        <v>35.07</v>
      </c>
      <c r="S35">
        <v>22.1</v>
      </c>
      <c r="T35">
        <v>1.25</v>
      </c>
    </row>
    <row r="36" spans="1:20" x14ac:dyDescent="0.3">
      <c r="A36" s="1">
        <v>44522</v>
      </c>
      <c r="B36" s="1">
        <v>44525</v>
      </c>
      <c r="C36">
        <v>7</v>
      </c>
      <c r="D36">
        <f t="shared" si="4"/>
        <v>11220</v>
      </c>
      <c r="E36" t="s">
        <v>82</v>
      </c>
      <c r="F36" t="s">
        <v>83</v>
      </c>
      <c r="G36" t="s">
        <v>42</v>
      </c>
      <c r="H36">
        <f t="shared" si="1"/>
        <v>3</v>
      </c>
      <c r="I36">
        <v>29.48</v>
      </c>
      <c r="J36">
        <v>8.25</v>
      </c>
      <c r="K36">
        <v>-86</v>
      </c>
      <c r="L36">
        <v>208</v>
      </c>
      <c r="M36">
        <v>53.1</v>
      </c>
      <c r="N36">
        <v>0</v>
      </c>
      <c r="O36">
        <v>6.35</v>
      </c>
      <c r="P36">
        <v>101</v>
      </c>
      <c r="Q36">
        <v>31.9</v>
      </c>
      <c r="R36">
        <v>35.07</v>
      </c>
      <c r="S36">
        <v>22.1</v>
      </c>
      <c r="T36">
        <v>1.2</v>
      </c>
    </row>
    <row r="37" spans="1:20" x14ac:dyDescent="0.3">
      <c r="A37" s="1">
        <v>44522</v>
      </c>
      <c r="B37" s="1">
        <v>44525</v>
      </c>
      <c r="C37">
        <v>7</v>
      </c>
      <c r="D37">
        <f t="shared" si="4"/>
        <v>11220</v>
      </c>
      <c r="E37" t="s">
        <v>82</v>
      </c>
      <c r="F37" t="s">
        <v>83</v>
      </c>
      <c r="G37" t="s">
        <v>43</v>
      </c>
      <c r="H37">
        <f t="shared" si="1"/>
        <v>3</v>
      </c>
      <c r="I37">
        <v>29.51</v>
      </c>
      <c r="J37">
        <v>8.31</v>
      </c>
      <c r="K37">
        <v>-90</v>
      </c>
      <c r="L37">
        <v>207</v>
      </c>
      <c r="M37">
        <v>52.6</v>
      </c>
      <c r="N37">
        <v>0</v>
      </c>
      <c r="O37">
        <v>6.42</v>
      </c>
      <c r="P37">
        <v>101.9</v>
      </c>
      <c r="Q37">
        <v>31.6</v>
      </c>
      <c r="R37">
        <v>34.700000000000003</v>
      </c>
      <c r="S37">
        <v>21.8</v>
      </c>
      <c r="T37">
        <v>1.2</v>
      </c>
    </row>
    <row r="38" spans="1:20" x14ac:dyDescent="0.3">
      <c r="A38" s="1">
        <v>44522</v>
      </c>
      <c r="B38" s="1">
        <v>44525</v>
      </c>
      <c r="C38">
        <v>7</v>
      </c>
      <c r="D38">
        <f t="shared" si="4"/>
        <v>11220</v>
      </c>
      <c r="E38" t="s">
        <v>82</v>
      </c>
      <c r="F38" t="s">
        <v>84</v>
      </c>
      <c r="G38" t="s">
        <v>40</v>
      </c>
      <c r="H38">
        <f t="shared" ref="H38:H40" si="5">B38-A38</f>
        <v>3</v>
      </c>
      <c r="I38">
        <v>29.52</v>
      </c>
      <c r="J38">
        <v>8.23</v>
      </c>
      <c r="K38">
        <v>-85</v>
      </c>
      <c r="L38">
        <v>208</v>
      </c>
      <c r="M38">
        <v>52.1</v>
      </c>
      <c r="N38">
        <v>3.9</v>
      </c>
      <c r="O38">
        <v>7.79</v>
      </c>
      <c r="P38">
        <v>123.5</v>
      </c>
      <c r="Q38">
        <v>31.3</v>
      </c>
      <c r="R38">
        <v>34.31</v>
      </c>
      <c r="S38">
        <v>21.5</v>
      </c>
      <c r="T38">
        <v>1.35</v>
      </c>
    </row>
    <row r="39" spans="1:20" x14ac:dyDescent="0.3">
      <c r="A39" s="1">
        <v>44522</v>
      </c>
      <c r="B39" s="1">
        <v>44525</v>
      </c>
      <c r="C39">
        <v>7</v>
      </c>
      <c r="D39">
        <f t="shared" si="4"/>
        <v>11220</v>
      </c>
      <c r="E39" t="s">
        <v>82</v>
      </c>
      <c r="F39" t="s">
        <v>84</v>
      </c>
      <c r="G39" t="s">
        <v>42</v>
      </c>
      <c r="H39">
        <f t="shared" si="5"/>
        <v>3</v>
      </c>
      <c r="I39">
        <v>29.52</v>
      </c>
      <c r="J39">
        <v>8.27</v>
      </c>
      <c r="K39">
        <v>-88.7</v>
      </c>
      <c r="L39">
        <v>202</v>
      </c>
      <c r="M39">
        <v>51.9</v>
      </c>
      <c r="N39">
        <v>3.3</v>
      </c>
      <c r="O39">
        <v>6.22</v>
      </c>
      <c r="P39">
        <v>98.5</v>
      </c>
      <c r="Q39">
        <v>31.2</v>
      </c>
      <c r="R39">
        <v>34.18</v>
      </c>
      <c r="S39">
        <v>21.4</v>
      </c>
      <c r="T39">
        <v>1.4</v>
      </c>
    </row>
    <row r="40" spans="1:20" x14ac:dyDescent="0.3">
      <c r="A40" s="1">
        <v>44522</v>
      </c>
      <c r="B40" s="1">
        <v>44525</v>
      </c>
      <c r="C40">
        <v>7</v>
      </c>
      <c r="D40">
        <f t="shared" si="4"/>
        <v>11220</v>
      </c>
      <c r="E40" t="s">
        <v>82</v>
      </c>
      <c r="F40" t="s">
        <v>84</v>
      </c>
      <c r="G40" t="s">
        <v>43</v>
      </c>
      <c r="H40">
        <f t="shared" si="5"/>
        <v>3</v>
      </c>
      <c r="I40">
        <v>29.54</v>
      </c>
      <c r="J40">
        <v>8.27</v>
      </c>
      <c r="K40">
        <v>-87</v>
      </c>
      <c r="L40">
        <v>202</v>
      </c>
      <c r="M40">
        <v>52</v>
      </c>
      <c r="N40">
        <v>0</v>
      </c>
      <c r="O40">
        <v>6</v>
      </c>
      <c r="P40">
        <v>95.1</v>
      </c>
      <c r="Q40">
        <v>31.2</v>
      </c>
      <c r="R40">
        <v>34.21</v>
      </c>
      <c r="S40">
        <v>21.4</v>
      </c>
      <c r="T40">
        <v>1.65</v>
      </c>
    </row>
    <row r="41" spans="1:20" x14ac:dyDescent="0.3">
      <c r="A41" s="1">
        <v>44522</v>
      </c>
      <c r="B41" s="1">
        <v>44525</v>
      </c>
      <c r="C41">
        <v>8</v>
      </c>
      <c r="D41">
        <f t="shared" si="4"/>
        <v>11220</v>
      </c>
      <c r="E41" t="s">
        <v>82</v>
      </c>
      <c r="F41" t="s">
        <v>83</v>
      </c>
      <c r="G41" t="s">
        <v>40</v>
      </c>
      <c r="H41">
        <f t="shared" si="1"/>
        <v>3</v>
      </c>
      <c r="I41">
        <v>29.53</v>
      </c>
      <c r="J41">
        <v>8.26</v>
      </c>
      <c r="K41">
        <v>-87</v>
      </c>
      <c r="L41">
        <v>205</v>
      </c>
      <c r="M41">
        <v>52.7</v>
      </c>
      <c r="N41">
        <v>0</v>
      </c>
      <c r="O41">
        <v>6.52</v>
      </c>
      <c r="P41">
        <v>103.6</v>
      </c>
      <c r="Q41">
        <v>31.6</v>
      </c>
      <c r="R41">
        <v>34.78</v>
      </c>
      <c r="S41">
        <v>21.9</v>
      </c>
      <c r="T41">
        <v>1.1499999999999999</v>
      </c>
    </row>
    <row r="42" spans="1:20" x14ac:dyDescent="0.3">
      <c r="A42" s="1">
        <v>44522</v>
      </c>
      <c r="B42" s="1">
        <v>44525</v>
      </c>
      <c r="C42">
        <v>8</v>
      </c>
      <c r="D42">
        <f t="shared" si="4"/>
        <v>11220</v>
      </c>
      <c r="E42" t="s">
        <v>82</v>
      </c>
      <c r="F42" t="s">
        <v>83</v>
      </c>
      <c r="G42" t="s">
        <v>42</v>
      </c>
      <c r="H42">
        <f t="shared" si="1"/>
        <v>3</v>
      </c>
      <c r="I42">
        <v>29.5</v>
      </c>
      <c r="J42">
        <v>8.26</v>
      </c>
      <c r="K42">
        <v>-87</v>
      </c>
      <c r="L42">
        <v>208</v>
      </c>
      <c r="M42">
        <v>52.7</v>
      </c>
      <c r="N42">
        <v>0</v>
      </c>
      <c r="O42">
        <v>6.58</v>
      </c>
      <c r="P42">
        <v>106.6</v>
      </c>
      <c r="Q42">
        <v>31.6</v>
      </c>
      <c r="R42">
        <v>34.76</v>
      </c>
      <c r="S42">
        <v>21.9</v>
      </c>
      <c r="T42">
        <v>1.2</v>
      </c>
    </row>
    <row r="43" spans="1:20" x14ac:dyDescent="0.3">
      <c r="A43" s="1">
        <v>44522</v>
      </c>
      <c r="B43" s="1">
        <v>44525</v>
      </c>
      <c r="C43">
        <v>8</v>
      </c>
      <c r="D43">
        <f t="shared" si="4"/>
        <v>11220</v>
      </c>
      <c r="E43" t="s">
        <v>82</v>
      </c>
      <c r="F43" t="s">
        <v>83</v>
      </c>
      <c r="G43" t="s">
        <v>43</v>
      </c>
      <c r="H43">
        <f t="shared" si="1"/>
        <v>3</v>
      </c>
      <c r="I43">
        <v>29.5</v>
      </c>
      <c r="J43">
        <v>8.2899999999999991</v>
      </c>
      <c r="K43">
        <v>-89</v>
      </c>
      <c r="L43">
        <v>209</v>
      </c>
      <c r="M43">
        <v>52</v>
      </c>
      <c r="N43">
        <v>0</v>
      </c>
      <c r="O43">
        <v>7.07</v>
      </c>
      <c r="P43">
        <v>112</v>
      </c>
      <c r="Q43">
        <v>31.2</v>
      </c>
      <c r="R43">
        <v>34.25</v>
      </c>
      <c r="S43">
        <v>21.5</v>
      </c>
      <c r="T43">
        <v>1.1499999999999999</v>
      </c>
    </row>
    <row r="44" spans="1:20" x14ac:dyDescent="0.3">
      <c r="A44" s="1">
        <v>44522</v>
      </c>
      <c r="B44" s="1">
        <v>44525</v>
      </c>
      <c r="C44">
        <v>8</v>
      </c>
      <c r="D44">
        <f t="shared" si="4"/>
        <v>11220</v>
      </c>
      <c r="E44" t="s">
        <v>82</v>
      </c>
      <c r="F44" t="s">
        <v>84</v>
      </c>
      <c r="G44" t="s">
        <v>40</v>
      </c>
      <c r="H44">
        <f t="shared" ref="H44:H55" si="6">B44-A44</f>
        <v>3</v>
      </c>
      <c r="I44">
        <v>29.57</v>
      </c>
      <c r="J44">
        <v>8.27</v>
      </c>
      <c r="K44">
        <v>-87</v>
      </c>
      <c r="L44">
        <v>201</v>
      </c>
      <c r="M44">
        <v>52</v>
      </c>
      <c r="N44">
        <v>0</v>
      </c>
      <c r="O44">
        <v>6.48</v>
      </c>
      <c r="P44">
        <v>102.7</v>
      </c>
      <c r="Q44">
        <v>31.2</v>
      </c>
      <c r="R44">
        <v>34.21</v>
      </c>
      <c r="S44">
        <v>21.4</v>
      </c>
      <c r="T44">
        <v>1.2</v>
      </c>
    </row>
    <row r="45" spans="1:20" x14ac:dyDescent="0.3">
      <c r="A45" s="1">
        <v>44522</v>
      </c>
      <c r="B45" s="1">
        <v>44525</v>
      </c>
      <c r="C45">
        <v>8</v>
      </c>
      <c r="D45">
        <f t="shared" si="4"/>
        <v>11220</v>
      </c>
      <c r="E45" t="s">
        <v>82</v>
      </c>
      <c r="F45" t="s">
        <v>84</v>
      </c>
      <c r="G45" t="s">
        <v>42</v>
      </c>
      <c r="H45">
        <f t="shared" si="6"/>
        <v>3</v>
      </c>
      <c r="I45">
        <v>29.57</v>
      </c>
      <c r="J45">
        <v>8.24</v>
      </c>
      <c r="K45">
        <v>-86</v>
      </c>
      <c r="L45">
        <v>202</v>
      </c>
      <c r="M45">
        <v>51.9</v>
      </c>
      <c r="N45">
        <v>0.6</v>
      </c>
      <c r="O45">
        <v>6.37</v>
      </c>
      <c r="P45">
        <v>101</v>
      </c>
      <c r="Q45">
        <v>31.2</v>
      </c>
      <c r="R45">
        <v>34.18</v>
      </c>
      <c r="S45">
        <v>21.4</v>
      </c>
      <c r="T45">
        <v>1.1499999999999999</v>
      </c>
    </row>
    <row r="46" spans="1:20" ht="15.75" customHeight="1" x14ac:dyDescent="0.3">
      <c r="A46" s="1">
        <v>44522</v>
      </c>
      <c r="B46" s="1">
        <v>44525</v>
      </c>
      <c r="C46">
        <v>8</v>
      </c>
      <c r="D46">
        <f t="shared" si="4"/>
        <v>11220</v>
      </c>
      <c r="E46" t="s">
        <v>82</v>
      </c>
      <c r="F46" t="s">
        <v>84</v>
      </c>
      <c r="G46" t="s">
        <v>43</v>
      </c>
      <c r="H46">
        <f t="shared" si="6"/>
        <v>3</v>
      </c>
      <c r="I46">
        <v>29.57</v>
      </c>
      <c r="J46">
        <v>8.24</v>
      </c>
      <c r="K46">
        <v>-86</v>
      </c>
      <c r="L46">
        <v>202</v>
      </c>
      <c r="M46">
        <v>51.9</v>
      </c>
      <c r="N46">
        <v>0.6</v>
      </c>
      <c r="O46">
        <v>6.37</v>
      </c>
      <c r="P46">
        <v>101</v>
      </c>
      <c r="Q46">
        <v>31.2</v>
      </c>
      <c r="R46">
        <v>34.18</v>
      </c>
      <c r="S46">
        <v>21.4</v>
      </c>
      <c r="T46">
        <v>1.1499999999999999</v>
      </c>
    </row>
    <row r="47" spans="1:20" x14ac:dyDescent="0.3">
      <c r="A47" s="1">
        <v>44522</v>
      </c>
      <c r="B47" s="1">
        <v>44525</v>
      </c>
      <c r="C47">
        <v>9</v>
      </c>
      <c r="D47">
        <f t="shared" si="4"/>
        <v>11220</v>
      </c>
      <c r="E47" t="s">
        <v>82</v>
      </c>
      <c r="F47" t="s">
        <v>83</v>
      </c>
      <c r="G47" t="s">
        <v>40</v>
      </c>
      <c r="H47">
        <f t="shared" si="6"/>
        <v>3</v>
      </c>
      <c r="I47">
        <v>29.34</v>
      </c>
      <c r="J47">
        <v>8.1999999999999993</v>
      </c>
      <c r="K47">
        <v>-83</v>
      </c>
      <c r="L47">
        <v>209</v>
      </c>
      <c r="M47">
        <v>52.7</v>
      </c>
      <c r="N47">
        <v>0</v>
      </c>
      <c r="O47">
        <v>6.95</v>
      </c>
      <c r="P47">
        <v>110.1</v>
      </c>
      <c r="Q47">
        <v>31.6</v>
      </c>
      <c r="R47">
        <v>34.729999999999997</v>
      </c>
      <c r="S47">
        <v>21.9</v>
      </c>
      <c r="T47">
        <v>1.35</v>
      </c>
    </row>
    <row r="48" spans="1:20" x14ac:dyDescent="0.3">
      <c r="A48" s="1">
        <v>44522</v>
      </c>
      <c r="B48" s="1">
        <v>44525</v>
      </c>
      <c r="C48">
        <v>9</v>
      </c>
      <c r="D48">
        <f t="shared" si="4"/>
        <v>11220</v>
      </c>
      <c r="E48" t="s">
        <v>82</v>
      </c>
      <c r="F48" t="s">
        <v>83</v>
      </c>
      <c r="G48" t="s">
        <v>42</v>
      </c>
      <c r="H48">
        <f t="shared" si="6"/>
        <v>3</v>
      </c>
      <c r="I48">
        <v>29.34</v>
      </c>
      <c r="J48">
        <v>8.19</v>
      </c>
      <c r="K48">
        <v>-83</v>
      </c>
      <c r="L48">
        <v>210</v>
      </c>
      <c r="M48">
        <v>52.7</v>
      </c>
      <c r="N48">
        <v>0</v>
      </c>
      <c r="O48">
        <v>6.96</v>
      </c>
      <c r="P48">
        <v>110.3</v>
      </c>
      <c r="Q48">
        <v>31.6</v>
      </c>
      <c r="R48">
        <v>34.729999999999997</v>
      </c>
      <c r="S48">
        <v>21.9</v>
      </c>
      <c r="T48">
        <v>1.3</v>
      </c>
    </row>
    <row r="49" spans="1:20" x14ac:dyDescent="0.3">
      <c r="A49" s="1">
        <v>44522</v>
      </c>
      <c r="B49" s="1">
        <v>44525</v>
      </c>
      <c r="C49">
        <v>9</v>
      </c>
      <c r="D49">
        <f t="shared" si="4"/>
        <v>11220</v>
      </c>
      <c r="E49" t="s">
        <v>82</v>
      </c>
      <c r="F49" t="s">
        <v>83</v>
      </c>
      <c r="G49" t="s">
        <v>43</v>
      </c>
      <c r="H49">
        <f t="shared" si="6"/>
        <v>3</v>
      </c>
      <c r="I49">
        <v>29.39</v>
      </c>
      <c r="J49">
        <v>8.16</v>
      </c>
      <c r="K49">
        <v>-81</v>
      </c>
      <c r="L49">
        <v>213</v>
      </c>
      <c r="M49">
        <v>52.7</v>
      </c>
      <c r="N49">
        <v>0</v>
      </c>
      <c r="O49">
        <v>6.97</v>
      </c>
      <c r="P49">
        <v>110.5</v>
      </c>
      <c r="Q49">
        <v>31.6</v>
      </c>
      <c r="R49">
        <v>34.729999999999997</v>
      </c>
      <c r="S49">
        <v>21.9</v>
      </c>
      <c r="T49">
        <v>1.25</v>
      </c>
    </row>
    <row r="50" spans="1:20" x14ac:dyDescent="0.3">
      <c r="A50" s="1">
        <v>44522</v>
      </c>
      <c r="B50" s="1">
        <v>44525</v>
      </c>
      <c r="C50">
        <v>9</v>
      </c>
      <c r="D50">
        <f t="shared" si="4"/>
        <v>11220</v>
      </c>
      <c r="E50" t="s">
        <v>82</v>
      </c>
      <c r="F50" t="s">
        <v>84</v>
      </c>
      <c r="G50" t="s">
        <v>40</v>
      </c>
      <c r="H50">
        <f t="shared" ref="H50:H52" si="7">B50-A50</f>
        <v>3</v>
      </c>
      <c r="I50">
        <v>29.41</v>
      </c>
      <c r="J50">
        <v>8.1999999999999993</v>
      </c>
      <c r="K50">
        <v>-83</v>
      </c>
      <c r="L50">
        <v>209</v>
      </c>
      <c r="M50">
        <v>53.7</v>
      </c>
      <c r="N50">
        <v>0</v>
      </c>
      <c r="O50">
        <v>8.74</v>
      </c>
      <c r="P50">
        <v>139.19999999999999</v>
      </c>
      <c r="Q50">
        <v>32.299999999999997</v>
      </c>
      <c r="R50">
        <v>35.520000000000003</v>
      </c>
      <c r="S50">
        <v>22.5</v>
      </c>
      <c r="T50">
        <v>1.45</v>
      </c>
    </row>
    <row r="51" spans="1:20" x14ac:dyDescent="0.3">
      <c r="A51" s="1">
        <v>44522</v>
      </c>
      <c r="B51" s="1">
        <v>44525</v>
      </c>
      <c r="C51">
        <v>9</v>
      </c>
      <c r="D51">
        <f t="shared" si="4"/>
        <v>11220</v>
      </c>
      <c r="E51" t="s">
        <v>82</v>
      </c>
      <c r="F51" t="s">
        <v>84</v>
      </c>
      <c r="G51" t="s">
        <v>42</v>
      </c>
      <c r="H51">
        <f t="shared" si="7"/>
        <v>3</v>
      </c>
      <c r="I51">
        <v>29.45</v>
      </c>
      <c r="J51">
        <v>8.2200000000000006</v>
      </c>
      <c r="K51">
        <v>-84</v>
      </c>
      <c r="L51">
        <v>205</v>
      </c>
      <c r="M51">
        <v>53.3</v>
      </c>
      <c r="N51">
        <v>0</v>
      </c>
      <c r="O51">
        <v>5.89</v>
      </c>
      <c r="P51">
        <v>93.8</v>
      </c>
      <c r="Q51">
        <v>32</v>
      </c>
      <c r="R51">
        <v>35.22</v>
      </c>
      <c r="S51">
        <v>22.2</v>
      </c>
      <c r="T51">
        <v>1.55</v>
      </c>
    </row>
    <row r="52" spans="1:20" ht="15.75" customHeight="1" x14ac:dyDescent="0.3">
      <c r="A52" s="1">
        <v>44522</v>
      </c>
      <c r="B52" s="1">
        <v>44525</v>
      </c>
      <c r="C52">
        <v>9</v>
      </c>
      <c r="D52">
        <f t="shared" si="4"/>
        <v>11220</v>
      </c>
      <c r="E52" t="s">
        <v>82</v>
      </c>
      <c r="F52" t="s">
        <v>84</v>
      </c>
      <c r="G52" t="s">
        <v>43</v>
      </c>
      <c r="H52">
        <f t="shared" si="7"/>
        <v>3</v>
      </c>
      <c r="I52">
        <v>29.42</v>
      </c>
      <c r="J52">
        <v>8.2799999999999994</v>
      </c>
      <c r="K52">
        <v>-88</v>
      </c>
      <c r="L52">
        <v>202</v>
      </c>
      <c r="M52">
        <v>53.4</v>
      </c>
      <c r="N52">
        <v>3.1</v>
      </c>
      <c r="O52">
        <v>6.08</v>
      </c>
      <c r="P52">
        <v>96.8</v>
      </c>
      <c r="Q52">
        <v>32</v>
      </c>
      <c r="R52">
        <v>35.25</v>
      </c>
      <c r="S52">
        <v>22.3</v>
      </c>
      <c r="T52">
        <v>1.6</v>
      </c>
    </row>
    <row r="53" spans="1:20" x14ac:dyDescent="0.3">
      <c r="A53" s="1">
        <v>44522</v>
      </c>
      <c r="B53" s="1">
        <v>44525</v>
      </c>
      <c r="C53">
        <v>10</v>
      </c>
      <c r="D53">
        <f t="shared" si="4"/>
        <v>11220</v>
      </c>
      <c r="E53" t="s">
        <v>82</v>
      </c>
      <c r="F53" t="s">
        <v>83</v>
      </c>
      <c r="G53" t="s">
        <v>40</v>
      </c>
      <c r="H53">
        <f t="shared" si="6"/>
        <v>3</v>
      </c>
      <c r="I53">
        <v>29.24</v>
      </c>
      <c r="J53">
        <v>8.24</v>
      </c>
      <c r="K53">
        <v>-85</v>
      </c>
      <c r="L53">
        <v>204</v>
      </c>
      <c r="M53">
        <v>51.5</v>
      </c>
      <c r="N53">
        <v>0</v>
      </c>
      <c r="O53">
        <v>5.4</v>
      </c>
      <c r="P53">
        <v>85</v>
      </c>
      <c r="Q53">
        <v>30.9</v>
      </c>
      <c r="R53">
        <v>33.89</v>
      </c>
      <c r="S53">
        <v>21.3</v>
      </c>
      <c r="T53">
        <v>1.75</v>
      </c>
    </row>
    <row r="54" spans="1:20" x14ac:dyDescent="0.3">
      <c r="A54" s="1">
        <v>44522</v>
      </c>
      <c r="B54" s="1">
        <v>44525</v>
      </c>
      <c r="C54">
        <v>10</v>
      </c>
      <c r="D54">
        <f t="shared" si="4"/>
        <v>11220</v>
      </c>
      <c r="E54" t="s">
        <v>82</v>
      </c>
      <c r="F54" t="s">
        <v>83</v>
      </c>
      <c r="G54" t="s">
        <v>42</v>
      </c>
      <c r="H54">
        <f t="shared" si="6"/>
        <v>3</v>
      </c>
      <c r="I54">
        <v>29.28</v>
      </c>
      <c r="J54">
        <v>8.2100000000000009</v>
      </c>
      <c r="K54">
        <v>-84</v>
      </c>
      <c r="L54">
        <v>205</v>
      </c>
      <c r="M54">
        <v>52.1</v>
      </c>
      <c r="N54">
        <v>0</v>
      </c>
      <c r="O54">
        <v>5.38</v>
      </c>
      <c r="P54">
        <v>84.9</v>
      </c>
      <c r="Q54">
        <v>31.3</v>
      </c>
      <c r="R54">
        <v>34.299999999999997</v>
      </c>
      <c r="S54">
        <v>21.6</v>
      </c>
      <c r="T54">
        <v>1.65</v>
      </c>
    </row>
    <row r="55" spans="1:20" x14ac:dyDescent="0.3">
      <c r="A55" s="1">
        <v>44522</v>
      </c>
      <c r="B55" s="1">
        <v>44525</v>
      </c>
      <c r="C55">
        <v>10</v>
      </c>
      <c r="D55">
        <f t="shared" si="4"/>
        <v>11220</v>
      </c>
      <c r="E55" t="s">
        <v>82</v>
      </c>
      <c r="F55" t="s">
        <v>83</v>
      </c>
      <c r="G55" t="s">
        <v>43</v>
      </c>
      <c r="H55">
        <f t="shared" si="6"/>
        <v>3</v>
      </c>
      <c r="I55">
        <v>29.28</v>
      </c>
      <c r="J55">
        <v>8.19</v>
      </c>
      <c r="K55">
        <v>-82</v>
      </c>
      <c r="L55">
        <v>211</v>
      </c>
      <c r="M55">
        <v>53.2</v>
      </c>
      <c r="N55">
        <v>0</v>
      </c>
      <c r="O55">
        <v>5.43</v>
      </c>
      <c r="P55">
        <v>86.1</v>
      </c>
      <c r="Q55">
        <v>31.9</v>
      </c>
      <c r="R55">
        <v>35.130000000000003</v>
      </c>
      <c r="S55">
        <v>22.2</v>
      </c>
      <c r="T55">
        <v>1.65</v>
      </c>
    </row>
    <row r="56" spans="1:20" x14ac:dyDescent="0.3">
      <c r="A56" s="1">
        <v>44522</v>
      </c>
      <c r="B56" s="1">
        <v>44525</v>
      </c>
      <c r="C56">
        <v>10</v>
      </c>
      <c r="D56">
        <f t="shared" si="4"/>
        <v>11220</v>
      </c>
      <c r="E56" t="s">
        <v>82</v>
      </c>
      <c r="F56" t="s">
        <v>84</v>
      </c>
      <c r="G56" t="s">
        <v>40</v>
      </c>
      <c r="H56">
        <f t="shared" ref="H56:H58" si="8">B56-A56</f>
        <v>3</v>
      </c>
      <c r="I56">
        <v>29.33</v>
      </c>
      <c r="J56">
        <v>8.2100000000000009</v>
      </c>
      <c r="K56">
        <v>-84</v>
      </c>
      <c r="L56">
        <v>204</v>
      </c>
      <c r="M56">
        <v>53</v>
      </c>
      <c r="N56">
        <v>0</v>
      </c>
      <c r="O56">
        <v>8.35</v>
      </c>
      <c r="P56">
        <v>132.4</v>
      </c>
      <c r="Q56">
        <v>31.8</v>
      </c>
      <c r="R56">
        <v>34.950000000000003</v>
      </c>
      <c r="S56">
        <v>22.1</v>
      </c>
      <c r="T56">
        <v>1.45</v>
      </c>
    </row>
    <row r="57" spans="1:20" x14ac:dyDescent="0.3">
      <c r="A57" s="1">
        <v>44522</v>
      </c>
      <c r="B57" s="1">
        <v>44525</v>
      </c>
      <c r="C57">
        <v>10</v>
      </c>
      <c r="D57">
        <f t="shared" si="4"/>
        <v>11220</v>
      </c>
      <c r="E57" t="s">
        <v>82</v>
      </c>
      <c r="F57" t="s">
        <v>84</v>
      </c>
      <c r="G57" t="s">
        <v>42</v>
      </c>
      <c r="H57">
        <f t="shared" si="8"/>
        <v>3</v>
      </c>
      <c r="I57">
        <v>29.36</v>
      </c>
      <c r="J57">
        <v>8.2899999999999991</v>
      </c>
      <c r="K57">
        <v>-88</v>
      </c>
      <c r="L57">
        <v>196</v>
      </c>
      <c r="M57">
        <v>52.4</v>
      </c>
      <c r="N57">
        <v>0</v>
      </c>
      <c r="O57">
        <v>6.04</v>
      </c>
      <c r="P57">
        <v>95.6</v>
      </c>
      <c r="Q57">
        <v>31.4</v>
      </c>
      <c r="R57">
        <v>34.5</v>
      </c>
      <c r="S57">
        <v>21.7</v>
      </c>
      <c r="T57">
        <v>1.6</v>
      </c>
    </row>
    <row r="58" spans="1:20" x14ac:dyDescent="0.3">
      <c r="A58" s="1">
        <v>44522</v>
      </c>
      <c r="B58" s="1">
        <v>44525</v>
      </c>
      <c r="C58">
        <v>10</v>
      </c>
      <c r="D58">
        <f t="shared" si="4"/>
        <v>11220</v>
      </c>
      <c r="E58" t="s">
        <v>82</v>
      </c>
      <c r="F58" t="s">
        <v>84</v>
      </c>
      <c r="G58" t="s">
        <v>43</v>
      </c>
      <c r="H58">
        <f t="shared" si="8"/>
        <v>3</v>
      </c>
      <c r="I58">
        <v>29.36</v>
      </c>
      <c r="J58">
        <v>8.2899999999999991</v>
      </c>
      <c r="K58">
        <v>-89</v>
      </c>
      <c r="L58">
        <v>196</v>
      </c>
      <c r="M58">
        <v>52.7</v>
      </c>
      <c r="N58">
        <v>3</v>
      </c>
      <c r="O58">
        <v>5.74</v>
      </c>
      <c r="P58">
        <v>91</v>
      </c>
      <c r="Q58">
        <v>31.6</v>
      </c>
      <c r="R58">
        <v>34.75</v>
      </c>
      <c r="S58">
        <v>21.9</v>
      </c>
      <c r="T58">
        <v>1.75</v>
      </c>
    </row>
    <row r="59" spans="1:20" x14ac:dyDescent="0.3">
      <c r="A59" s="1">
        <v>44522</v>
      </c>
      <c r="B59" s="1">
        <v>44525</v>
      </c>
      <c r="C59">
        <v>11</v>
      </c>
      <c r="D59">
        <f t="shared" si="4"/>
        <v>11220</v>
      </c>
      <c r="E59" t="s">
        <v>82</v>
      </c>
      <c r="F59" t="s">
        <v>83</v>
      </c>
      <c r="G59" t="s">
        <v>40</v>
      </c>
      <c r="H59">
        <f t="shared" si="1"/>
        <v>3</v>
      </c>
      <c r="I59">
        <v>29.51</v>
      </c>
      <c r="J59">
        <v>8.23</v>
      </c>
      <c r="K59">
        <v>-85</v>
      </c>
      <c r="L59">
        <v>200</v>
      </c>
      <c r="M59">
        <v>52.3</v>
      </c>
      <c r="N59">
        <v>0</v>
      </c>
      <c r="O59">
        <v>7.7</v>
      </c>
      <c r="P59">
        <v>122.1</v>
      </c>
      <c r="Q59">
        <v>31.4</v>
      </c>
      <c r="R59">
        <v>34.44</v>
      </c>
      <c r="S59">
        <v>21.6</v>
      </c>
      <c r="T59">
        <v>1.1499999999999999</v>
      </c>
    </row>
    <row r="60" spans="1:20" x14ac:dyDescent="0.3">
      <c r="A60" s="1">
        <v>44522</v>
      </c>
      <c r="B60" s="1">
        <v>44525</v>
      </c>
      <c r="C60">
        <v>11</v>
      </c>
      <c r="D60">
        <f t="shared" si="4"/>
        <v>11220</v>
      </c>
      <c r="E60" t="s">
        <v>82</v>
      </c>
      <c r="F60" t="s">
        <v>83</v>
      </c>
      <c r="G60" t="s">
        <v>42</v>
      </c>
      <c r="H60">
        <f t="shared" si="1"/>
        <v>3</v>
      </c>
      <c r="I60">
        <v>29.5</v>
      </c>
      <c r="J60">
        <v>8.18</v>
      </c>
      <c r="K60">
        <v>-82</v>
      </c>
      <c r="L60">
        <v>207</v>
      </c>
      <c r="M60">
        <v>52.25</v>
      </c>
      <c r="N60">
        <v>0</v>
      </c>
      <c r="O60">
        <v>5.79</v>
      </c>
      <c r="P60">
        <v>91.8</v>
      </c>
      <c r="Q60">
        <v>31.3</v>
      </c>
      <c r="R60">
        <v>34.369999999999997</v>
      </c>
      <c r="S60">
        <v>21.6</v>
      </c>
      <c r="T60">
        <v>1.2</v>
      </c>
    </row>
    <row r="61" spans="1:20" x14ac:dyDescent="0.3">
      <c r="A61" s="1">
        <v>44522</v>
      </c>
      <c r="B61" s="1">
        <v>44525</v>
      </c>
      <c r="C61">
        <v>11</v>
      </c>
      <c r="D61">
        <f t="shared" si="4"/>
        <v>11220</v>
      </c>
      <c r="E61" t="s">
        <v>82</v>
      </c>
      <c r="F61" t="s">
        <v>83</v>
      </c>
      <c r="G61" t="s">
        <v>43</v>
      </c>
      <c r="H61">
        <f t="shared" si="1"/>
        <v>3</v>
      </c>
      <c r="I61">
        <v>29.49</v>
      </c>
      <c r="J61">
        <v>8.17</v>
      </c>
      <c r="K61">
        <v>-81</v>
      </c>
      <c r="L61">
        <v>210</v>
      </c>
      <c r="M61">
        <v>52.7</v>
      </c>
      <c r="N61">
        <v>0</v>
      </c>
      <c r="O61">
        <v>5.74</v>
      </c>
      <c r="P61">
        <v>91.2</v>
      </c>
      <c r="Q61">
        <v>31.6</v>
      </c>
      <c r="R61">
        <v>34.76</v>
      </c>
      <c r="S61">
        <v>21.9</v>
      </c>
      <c r="T61">
        <v>1.1499999999999999</v>
      </c>
    </row>
    <row r="62" spans="1:20" x14ac:dyDescent="0.3">
      <c r="A62" s="1">
        <v>44522</v>
      </c>
      <c r="B62" s="1">
        <v>44525</v>
      </c>
      <c r="C62">
        <v>11</v>
      </c>
      <c r="D62">
        <f t="shared" si="4"/>
        <v>11220</v>
      </c>
      <c r="E62" t="s">
        <v>82</v>
      </c>
      <c r="F62" t="s">
        <v>84</v>
      </c>
      <c r="G62" t="s">
        <v>40</v>
      </c>
      <c r="H62">
        <f t="shared" ref="H62:H64" si="9">B62-A62</f>
        <v>3</v>
      </c>
      <c r="I62">
        <v>29.56</v>
      </c>
      <c r="J62">
        <v>8.2799999999999994</v>
      </c>
      <c r="K62">
        <v>-88</v>
      </c>
      <c r="L62">
        <v>206</v>
      </c>
      <c r="M62">
        <v>52.9</v>
      </c>
      <c r="N62">
        <v>0</v>
      </c>
      <c r="O62">
        <v>7.4</v>
      </c>
      <c r="P62">
        <v>117.7</v>
      </c>
      <c r="Q62">
        <v>31.7</v>
      </c>
      <c r="R62">
        <v>34.89</v>
      </c>
      <c r="S62">
        <v>21.9</v>
      </c>
      <c r="T62">
        <v>1.1499999999999999</v>
      </c>
    </row>
    <row r="63" spans="1:20" x14ac:dyDescent="0.3">
      <c r="A63" s="1">
        <v>44522</v>
      </c>
      <c r="B63" s="1">
        <v>44525</v>
      </c>
      <c r="C63">
        <v>11</v>
      </c>
      <c r="D63">
        <f t="shared" si="4"/>
        <v>11220</v>
      </c>
      <c r="E63" t="s">
        <v>82</v>
      </c>
      <c r="F63" t="s">
        <v>84</v>
      </c>
      <c r="G63" t="s">
        <v>42</v>
      </c>
      <c r="H63">
        <f t="shared" si="9"/>
        <v>3</v>
      </c>
      <c r="I63">
        <v>29.56</v>
      </c>
      <c r="J63">
        <v>8.2799999999999994</v>
      </c>
      <c r="K63">
        <v>-88</v>
      </c>
      <c r="L63">
        <v>206</v>
      </c>
      <c r="M63">
        <v>52.7</v>
      </c>
      <c r="N63">
        <v>0</v>
      </c>
      <c r="O63">
        <v>5.86</v>
      </c>
      <c r="P63">
        <v>93.1</v>
      </c>
      <c r="Q63">
        <v>31.6</v>
      </c>
      <c r="R63">
        <v>34.71</v>
      </c>
      <c r="S63">
        <v>21.8</v>
      </c>
      <c r="T63">
        <v>1.2</v>
      </c>
    </row>
    <row r="64" spans="1:20" x14ac:dyDescent="0.3">
      <c r="A64" s="1">
        <v>44522</v>
      </c>
      <c r="B64" s="1">
        <v>44525</v>
      </c>
      <c r="C64">
        <v>11</v>
      </c>
      <c r="D64">
        <f t="shared" si="4"/>
        <v>11220</v>
      </c>
      <c r="E64" t="s">
        <v>82</v>
      </c>
      <c r="F64" t="s">
        <v>84</v>
      </c>
      <c r="G64" t="s">
        <v>43</v>
      </c>
      <c r="H64">
        <f t="shared" si="9"/>
        <v>3</v>
      </c>
      <c r="I64">
        <v>29.59</v>
      </c>
      <c r="J64">
        <v>8.2200000000000006</v>
      </c>
      <c r="K64">
        <v>-84</v>
      </c>
      <c r="L64">
        <v>211</v>
      </c>
      <c r="M64">
        <v>53.1</v>
      </c>
      <c r="N64">
        <v>0.3</v>
      </c>
      <c r="O64">
        <v>5.68</v>
      </c>
      <c r="P64">
        <v>90.5</v>
      </c>
      <c r="Q64">
        <v>31.9</v>
      </c>
      <c r="R64">
        <v>35.06</v>
      </c>
      <c r="S64">
        <v>22.1</v>
      </c>
      <c r="T64">
        <v>1.1499999999999999</v>
      </c>
    </row>
    <row r="65" spans="1:24" x14ac:dyDescent="0.3">
      <c r="A65" s="1">
        <v>44523</v>
      </c>
      <c r="B65" s="1">
        <v>44525</v>
      </c>
      <c r="C65" t="s">
        <v>21</v>
      </c>
      <c r="D65" s="3">
        <v>35000</v>
      </c>
      <c r="E65" t="s">
        <v>82</v>
      </c>
      <c r="F65" t="s">
        <v>83</v>
      </c>
      <c r="G65" t="s">
        <v>40</v>
      </c>
      <c r="H65">
        <f t="shared" si="1"/>
        <v>2</v>
      </c>
      <c r="I65">
        <v>29.43</v>
      </c>
      <c r="J65">
        <v>8.27</v>
      </c>
      <c r="K65">
        <v>-87</v>
      </c>
      <c r="L65">
        <v>210</v>
      </c>
      <c r="M65">
        <v>52.4</v>
      </c>
      <c r="N65">
        <v>0</v>
      </c>
      <c r="O65">
        <v>8.0299999999999994</v>
      </c>
      <c r="P65">
        <v>127.2</v>
      </c>
      <c r="Q65">
        <v>31.4</v>
      </c>
      <c r="R65">
        <v>34.53</v>
      </c>
      <c r="S65">
        <v>21.7</v>
      </c>
      <c r="T65">
        <v>1.25</v>
      </c>
      <c r="U65" s="3" t="s">
        <v>85</v>
      </c>
      <c r="V65" s="3"/>
      <c r="W65" s="3"/>
      <c r="X65" s="3"/>
    </row>
    <row r="66" spans="1:24" x14ac:dyDescent="0.3">
      <c r="A66" s="1">
        <v>44523</v>
      </c>
      <c r="B66" s="1">
        <v>44525</v>
      </c>
      <c r="C66" t="s">
        <v>21</v>
      </c>
      <c r="D66" s="3">
        <v>35000</v>
      </c>
      <c r="E66" t="s">
        <v>82</v>
      </c>
      <c r="F66" t="s">
        <v>83</v>
      </c>
      <c r="G66" t="s">
        <v>42</v>
      </c>
      <c r="H66">
        <f t="shared" si="1"/>
        <v>2</v>
      </c>
      <c r="I66">
        <v>29.35</v>
      </c>
      <c r="J66">
        <v>8.34</v>
      </c>
      <c r="K66">
        <v>-92</v>
      </c>
      <c r="L66">
        <v>210</v>
      </c>
      <c r="M66">
        <v>51.4</v>
      </c>
      <c r="N66">
        <v>0</v>
      </c>
      <c r="O66">
        <v>6.67</v>
      </c>
      <c r="P66">
        <v>105.2</v>
      </c>
      <c r="Q66">
        <v>30.8</v>
      </c>
      <c r="R66">
        <v>33.78</v>
      </c>
      <c r="S66">
        <v>21.2</v>
      </c>
      <c r="T66">
        <v>1.2</v>
      </c>
    </row>
    <row r="67" spans="1:24" x14ac:dyDescent="0.3">
      <c r="A67" s="1">
        <v>44523</v>
      </c>
      <c r="B67" s="1">
        <v>44525</v>
      </c>
      <c r="C67" t="s">
        <v>21</v>
      </c>
      <c r="D67" s="3">
        <v>35000</v>
      </c>
      <c r="E67" t="s">
        <v>82</v>
      </c>
      <c r="F67" t="s">
        <v>83</v>
      </c>
      <c r="G67" t="s">
        <v>43</v>
      </c>
      <c r="H67">
        <f t="shared" si="1"/>
        <v>2</v>
      </c>
      <c r="I67">
        <v>29.41</v>
      </c>
      <c r="J67">
        <v>8.3800000000000008</v>
      </c>
      <c r="K67">
        <v>-94</v>
      </c>
      <c r="L67">
        <v>208</v>
      </c>
      <c r="M67">
        <v>52.8</v>
      </c>
      <c r="N67">
        <v>0</v>
      </c>
      <c r="O67">
        <v>6.25</v>
      </c>
      <c r="P67">
        <v>99.2</v>
      </c>
      <c r="Q67">
        <v>31.7</v>
      </c>
      <c r="R67">
        <v>34.82</v>
      </c>
      <c r="S67">
        <v>21.9</v>
      </c>
      <c r="T67">
        <v>1.2</v>
      </c>
    </row>
    <row r="68" spans="1:24" x14ac:dyDescent="0.3">
      <c r="A68" s="1">
        <v>44523</v>
      </c>
      <c r="B68" s="1">
        <v>44525</v>
      </c>
      <c r="C68" t="s">
        <v>21</v>
      </c>
      <c r="D68" s="3">
        <v>35000</v>
      </c>
      <c r="E68" t="s">
        <v>82</v>
      </c>
      <c r="F68" t="s">
        <v>84</v>
      </c>
      <c r="G68" t="s">
        <v>40</v>
      </c>
      <c r="H68">
        <f t="shared" ref="H68:H70" si="10">B68-A68</f>
        <v>2</v>
      </c>
      <c r="I68">
        <v>29.7</v>
      </c>
      <c r="J68">
        <v>8.2200000000000006</v>
      </c>
      <c r="K68">
        <v>-85</v>
      </c>
      <c r="L68">
        <v>211</v>
      </c>
      <c r="M68">
        <v>52.9</v>
      </c>
      <c r="N68">
        <v>0</v>
      </c>
      <c r="O68">
        <v>7.94</v>
      </c>
      <c r="P68">
        <v>126.6</v>
      </c>
      <c r="Q68">
        <v>31.7</v>
      </c>
      <c r="R68">
        <v>34.89</v>
      </c>
      <c r="S68">
        <v>21.9</v>
      </c>
      <c r="T68">
        <v>1.1499999999999999</v>
      </c>
    </row>
    <row r="69" spans="1:24" x14ac:dyDescent="0.3">
      <c r="A69" s="1">
        <v>44523</v>
      </c>
      <c r="B69" s="1">
        <v>44525</v>
      </c>
      <c r="C69" t="s">
        <v>21</v>
      </c>
      <c r="D69" s="3">
        <v>35000</v>
      </c>
      <c r="E69" t="s">
        <v>82</v>
      </c>
      <c r="F69" t="s">
        <v>84</v>
      </c>
      <c r="G69" t="s">
        <v>42</v>
      </c>
      <c r="H69">
        <f t="shared" si="10"/>
        <v>2</v>
      </c>
      <c r="I69">
        <v>29.57</v>
      </c>
      <c r="J69">
        <v>8.3000000000000007</v>
      </c>
      <c r="K69">
        <v>-89</v>
      </c>
      <c r="L69">
        <v>215</v>
      </c>
      <c r="M69">
        <v>52.9</v>
      </c>
      <c r="N69">
        <v>0</v>
      </c>
      <c r="O69">
        <v>6.37</v>
      </c>
      <c r="P69">
        <v>101.4</v>
      </c>
      <c r="Q69">
        <v>31.8</v>
      </c>
      <c r="R69">
        <v>34.93</v>
      </c>
      <c r="S69">
        <v>22</v>
      </c>
      <c r="T69">
        <v>1.1499999999999999</v>
      </c>
    </row>
    <row r="70" spans="1:24" x14ac:dyDescent="0.3">
      <c r="A70" s="1">
        <v>44523</v>
      </c>
      <c r="B70" s="1">
        <v>44525</v>
      </c>
      <c r="C70" t="s">
        <v>21</v>
      </c>
      <c r="D70" s="3">
        <v>35000</v>
      </c>
      <c r="E70" t="s">
        <v>82</v>
      </c>
      <c r="F70" t="s">
        <v>84</v>
      </c>
      <c r="G70" t="s">
        <v>43</v>
      </c>
      <c r="H70">
        <f t="shared" si="10"/>
        <v>2</v>
      </c>
      <c r="I70">
        <v>29.54</v>
      </c>
      <c r="J70">
        <v>8.35</v>
      </c>
      <c r="K70">
        <v>-92</v>
      </c>
      <c r="L70">
        <v>208</v>
      </c>
      <c r="M70">
        <v>52.7</v>
      </c>
      <c r="N70">
        <v>0</v>
      </c>
      <c r="O70">
        <v>6.07</v>
      </c>
      <c r="P70">
        <v>96.5</v>
      </c>
      <c r="Q70">
        <v>31.6</v>
      </c>
      <c r="R70">
        <v>34.72</v>
      </c>
      <c r="S70">
        <v>21.8</v>
      </c>
      <c r="T70">
        <v>1.2</v>
      </c>
    </row>
    <row r="71" spans="1:24" x14ac:dyDescent="0.3">
      <c r="A71" s="1">
        <v>44522</v>
      </c>
      <c r="B71" s="1">
        <v>44526</v>
      </c>
      <c r="C71">
        <v>7</v>
      </c>
      <c r="D71">
        <f t="shared" ref="D71:D100" si="11">11.22*1000</f>
        <v>11220</v>
      </c>
      <c r="E71" t="s">
        <v>82</v>
      </c>
      <c r="F71" t="s">
        <v>84</v>
      </c>
      <c r="G71" t="s">
        <v>40</v>
      </c>
      <c r="H71">
        <f t="shared" ref="H71:H73" si="12">B71-A71</f>
        <v>4</v>
      </c>
      <c r="I71">
        <v>29.38</v>
      </c>
      <c r="J71">
        <v>8.2899999999999991</v>
      </c>
      <c r="K71">
        <v>-89</v>
      </c>
      <c r="L71">
        <v>232</v>
      </c>
      <c r="M71">
        <v>51.6</v>
      </c>
      <c r="N71">
        <v>0</v>
      </c>
      <c r="O71">
        <v>7.96</v>
      </c>
      <c r="P71">
        <v>125.6</v>
      </c>
      <c r="Q71">
        <v>31</v>
      </c>
      <c r="R71">
        <v>33.94</v>
      </c>
      <c r="S71">
        <v>21.3</v>
      </c>
      <c r="T71">
        <v>1.4</v>
      </c>
    </row>
    <row r="72" spans="1:24" x14ac:dyDescent="0.3">
      <c r="A72" s="1">
        <v>44522</v>
      </c>
      <c r="B72" s="1">
        <v>44526</v>
      </c>
      <c r="C72">
        <v>7</v>
      </c>
      <c r="D72">
        <f t="shared" si="11"/>
        <v>11220</v>
      </c>
      <c r="E72" t="s">
        <v>82</v>
      </c>
      <c r="F72" t="s">
        <v>84</v>
      </c>
      <c r="G72" t="s">
        <v>42</v>
      </c>
      <c r="H72">
        <f t="shared" si="12"/>
        <v>4</v>
      </c>
      <c r="I72">
        <v>29.43</v>
      </c>
      <c r="J72">
        <v>8.35</v>
      </c>
      <c r="K72">
        <v>-92</v>
      </c>
      <c r="L72">
        <v>224</v>
      </c>
      <c r="M72">
        <v>52.2</v>
      </c>
      <c r="N72">
        <v>0.9</v>
      </c>
      <c r="O72">
        <v>6.91</v>
      </c>
      <c r="P72">
        <v>109.3</v>
      </c>
      <c r="Q72">
        <v>31.3</v>
      </c>
      <c r="R72">
        <v>34.340000000000003</v>
      </c>
      <c r="S72">
        <v>21.6</v>
      </c>
      <c r="T72">
        <v>0.9</v>
      </c>
    </row>
    <row r="73" spans="1:24" x14ac:dyDescent="0.3">
      <c r="A73" s="1">
        <v>44522</v>
      </c>
      <c r="B73" s="1">
        <v>44526</v>
      </c>
      <c r="C73">
        <v>7</v>
      </c>
      <c r="D73">
        <f t="shared" si="11"/>
        <v>11220</v>
      </c>
      <c r="E73" t="s">
        <v>82</v>
      </c>
      <c r="F73" t="s">
        <v>84</v>
      </c>
      <c r="G73" t="s">
        <v>43</v>
      </c>
      <c r="H73">
        <f t="shared" si="12"/>
        <v>4</v>
      </c>
      <c r="I73">
        <v>29.42</v>
      </c>
      <c r="J73">
        <v>8.27</v>
      </c>
      <c r="K73">
        <v>-88</v>
      </c>
      <c r="L73">
        <v>225</v>
      </c>
      <c r="M73">
        <v>50.5</v>
      </c>
      <c r="N73">
        <v>0</v>
      </c>
      <c r="O73">
        <v>7.07</v>
      </c>
      <c r="P73">
        <v>111.8</v>
      </c>
      <c r="Q73">
        <v>30.2</v>
      </c>
      <c r="R73">
        <v>33.1</v>
      </c>
      <c r="S73">
        <v>20.7</v>
      </c>
      <c r="T73">
        <v>1.1000000000000001</v>
      </c>
    </row>
    <row r="74" spans="1:24" x14ac:dyDescent="0.3">
      <c r="A74" s="1">
        <v>44522</v>
      </c>
      <c r="B74" s="1">
        <v>44526</v>
      </c>
      <c r="C74">
        <v>7</v>
      </c>
      <c r="D74">
        <f t="shared" si="11"/>
        <v>11220</v>
      </c>
      <c r="E74" t="s">
        <v>82</v>
      </c>
      <c r="F74" t="s">
        <v>83</v>
      </c>
      <c r="G74" t="s">
        <v>40</v>
      </c>
      <c r="H74">
        <f t="shared" si="1"/>
        <v>4</v>
      </c>
      <c r="I74">
        <v>29.19</v>
      </c>
      <c r="J74">
        <v>8.2799999999999994</v>
      </c>
      <c r="K74">
        <v>-88</v>
      </c>
      <c r="L74">
        <v>227</v>
      </c>
      <c r="M74">
        <v>53</v>
      </c>
      <c r="N74">
        <v>0</v>
      </c>
      <c r="O74">
        <v>6.88</v>
      </c>
      <c r="P74">
        <v>108.9</v>
      </c>
      <c r="Q74">
        <v>31.8</v>
      </c>
      <c r="R74">
        <v>34.99</v>
      </c>
      <c r="S74">
        <v>22.1</v>
      </c>
      <c r="T74">
        <v>1.35</v>
      </c>
    </row>
    <row r="75" spans="1:24" x14ac:dyDescent="0.3">
      <c r="A75" s="1">
        <v>44522</v>
      </c>
      <c r="B75" s="1">
        <v>44526</v>
      </c>
      <c r="C75">
        <v>7</v>
      </c>
      <c r="D75">
        <f t="shared" si="11"/>
        <v>11220</v>
      </c>
      <c r="E75" t="s">
        <v>82</v>
      </c>
      <c r="F75" t="s">
        <v>83</v>
      </c>
      <c r="G75" t="s">
        <v>42</v>
      </c>
      <c r="H75">
        <f t="shared" si="1"/>
        <v>4</v>
      </c>
      <c r="I75">
        <v>29.24</v>
      </c>
      <c r="J75">
        <v>8.2799999999999994</v>
      </c>
      <c r="K75">
        <v>-88</v>
      </c>
      <c r="L75">
        <v>227</v>
      </c>
      <c r="M75">
        <v>53</v>
      </c>
      <c r="N75">
        <v>0</v>
      </c>
      <c r="O75">
        <v>6.98</v>
      </c>
      <c r="P75">
        <v>109.8</v>
      </c>
      <c r="Q75">
        <v>31.8</v>
      </c>
      <c r="R75">
        <v>34.96</v>
      </c>
      <c r="S75">
        <v>22.1</v>
      </c>
      <c r="T75">
        <v>1.6</v>
      </c>
    </row>
    <row r="76" spans="1:24" x14ac:dyDescent="0.3">
      <c r="A76" s="1">
        <v>44522</v>
      </c>
      <c r="B76" s="1">
        <v>44526</v>
      </c>
      <c r="C76">
        <v>7</v>
      </c>
      <c r="D76">
        <f t="shared" si="11"/>
        <v>11220</v>
      </c>
      <c r="E76" t="s">
        <v>82</v>
      </c>
      <c r="F76" t="s">
        <v>83</v>
      </c>
      <c r="G76" t="s">
        <v>43</v>
      </c>
      <c r="H76">
        <f t="shared" si="1"/>
        <v>4</v>
      </c>
      <c r="I76">
        <v>29.24</v>
      </c>
      <c r="J76">
        <v>8.32</v>
      </c>
      <c r="K76">
        <v>-90</v>
      </c>
      <c r="L76">
        <v>225</v>
      </c>
      <c r="M76">
        <v>52.9</v>
      </c>
      <c r="N76">
        <v>0</v>
      </c>
      <c r="O76">
        <v>7.26</v>
      </c>
      <c r="P76">
        <v>114.9</v>
      </c>
      <c r="Q76">
        <v>31.7</v>
      </c>
      <c r="R76">
        <v>34.89</v>
      </c>
      <c r="S76">
        <v>22.1</v>
      </c>
      <c r="T76">
        <v>1.55</v>
      </c>
    </row>
    <row r="77" spans="1:24" x14ac:dyDescent="0.3">
      <c r="A77" s="1">
        <v>44522</v>
      </c>
      <c r="B77" s="1">
        <v>44526</v>
      </c>
      <c r="C77">
        <v>8</v>
      </c>
      <c r="D77">
        <f t="shared" si="11"/>
        <v>11220</v>
      </c>
      <c r="E77" t="s">
        <v>82</v>
      </c>
      <c r="F77" t="s">
        <v>84</v>
      </c>
      <c r="G77" t="s">
        <v>40</v>
      </c>
      <c r="H77">
        <f t="shared" ref="H77:H82" si="13">B77-A77</f>
        <v>4</v>
      </c>
      <c r="I77">
        <v>29.54</v>
      </c>
      <c r="J77">
        <v>8.26</v>
      </c>
      <c r="K77">
        <v>-87</v>
      </c>
      <c r="L77">
        <v>223</v>
      </c>
      <c r="M77">
        <v>54.1</v>
      </c>
      <c r="N77">
        <v>0.1</v>
      </c>
      <c r="O77">
        <v>9.4</v>
      </c>
      <c r="P77">
        <v>150.22</v>
      </c>
      <c r="Q77">
        <v>32.5</v>
      </c>
      <c r="R77">
        <v>35.799999999999997</v>
      </c>
      <c r="S77">
        <v>22.6</v>
      </c>
      <c r="T77">
        <v>1.3</v>
      </c>
    </row>
    <row r="78" spans="1:24" x14ac:dyDescent="0.3">
      <c r="A78" s="1">
        <v>44522</v>
      </c>
      <c r="B78" s="1">
        <v>44526</v>
      </c>
      <c r="C78">
        <v>8</v>
      </c>
      <c r="D78">
        <f t="shared" si="11"/>
        <v>11220</v>
      </c>
      <c r="E78" t="s">
        <v>82</v>
      </c>
      <c r="F78" t="s">
        <v>84</v>
      </c>
      <c r="G78" t="s">
        <v>42</v>
      </c>
      <c r="H78">
        <f t="shared" si="13"/>
        <v>4</v>
      </c>
      <c r="I78">
        <v>29.58</v>
      </c>
      <c r="J78">
        <v>8.31</v>
      </c>
      <c r="K78">
        <v>-90</v>
      </c>
      <c r="L78">
        <v>218</v>
      </c>
      <c r="M78">
        <v>53.5</v>
      </c>
      <c r="N78">
        <v>0</v>
      </c>
      <c r="O78">
        <v>7.27</v>
      </c>
      <c r="P78">
        <v>115.9</v>
      </c>
      <c r="Q78">
        <v>32.1</v>
      </c>
      <c r="R78">
        <v>35.32</v>
      </c>
      <c r="S78">
        <v>22.3</v>
      </c>
      <c r="T78">
        <v>1.1000000000000001</v>
      </c>
    </row>
    <row r="79" spans="1:24" x14ac:dyDescent="0.3">
      <c r="A79" s="1">
        <v>44522</v>
      </c>
      <c r="B79" s="1">
        <v>44526</v>
      </c>
      <c r="C79">
        <v>8</v>
      </c>
      <c r="D79">
        <f t="shared" si="11"/>
        <v>11220</v>
      </c>
      <c r="E79" t="s">
        <v>82</v>
      </c>
      <c r="F79" t="s">
        <v>84</v>
      </c>
      <c r="G79" t="s">
        <v>43</v>
      </c>
      <c r="H79">
        <f t="shared" si="13"/>
        <v>4</v>
      </c>
      <c r="I79">
        <v>29.59</v>
      </c>
      <c r="J79">
        <v>8.32</v>
      </c>
      <c r="K79">
        <v>-90</v>
      </c>
      <c r="L79">
        <v>217</v>
      </c>
      <c r="M79">
        <v>53.4</v>
      </c>
      <c r="N79">
        <v>2.6</v>
      </c>
      <c r="O79">
        <v>7.3</v>
      </c>
      <c r="P79">
        <v>116.5</v>
      </c>
      <c r="Q79">
        <v>32</v>
      </c>
      <c r="R79">
        <v>35.270000000000003</v>
      </c>
      <c r="S79">
        <v>22.2</v>
      </c>
      <c r="T79">
        <v>1.25</v>
      </c>
    </row>
    <row r="80" spans="1:24" x14ac:dyDescent="0.3">
      <c r="A80" s="1">
        <v>44522</v>
      </c>
      <c r="B80" s="1">
        <v>44526</v>
      </c>
      <c r="C80">
        <v>8</v>
      </c>
      <c r="D80">
        <f t="shared" si="11"/>
        <v>11220</v>
      </c>
      <c r="E80" t="s">
        <v>82</v>
      </c>
      <c r="F80" t="s">
        <v>83</v>
      </c>
      <c r="G80" t="s">
        <v>40</v>
      </c>
      <c r="H80">
        <f t="shared" si="13"/>
        <v>4</v>
      </c>
      <c r="I80">
        <v>29.46</v>
      </c>
      <c r="J80">
        <v>8.34</v>
      </c>
      <c r="K80">
        <v>-91</v>
      </c>
      <c r="L80">
        <v>216</v>
      </c>
      <c r="M80">
        <v>52.6</v>
      </c>
      <c r="N80">
        <v>0</v>
      </c>
      <c r="O80">
        <v>7.34</v>
      </c>
      <c r="P80">
        <v>116.3</v>
      </c>
      <c r="Q80">
        <v>31.6</v>
      </c>
      <c r="R80">
        <v>34.72</v>
      </c>
      <c r="S80">
        <v>21.9</v>
      </c>
      <c r="T80">
        <v>1.5</v>
      </c>
    </row>
    <row r="81" spans="1:20" x14ac:dyDescent="0.3">
      <c r="A81" s="1">
        <v>44522</v>
      </c>
      <c r="B81" s="1">
        <v>44526</v>
      </c>
      <c r="C81">
        <v>8</v>
      </c>
      <c r="D81">
        <f t="shared" si="11"/>
        <v>11220</v>
      </c>
      <c r="E81" t="s">
        <v>82</v>
      </c>
      <c r="F81" t="s">
        <v>83</v>
      </c>
      <c r="G81" t="s">
        <v>42</v>
      </c>
      <c r="H81">
        <f t="shared" si="13"/>
        <v>4</v>
      </c>
      <c r="I81">
        <v>29.37</v>
      </c>
      <c r="J81">
        <v>8.36</v>
      </c>
      <c r="K81">
        <v>-93</v>
      </c>
      <c r="L81">
        <v>215</v>
      </c>
      <c r="M81">
        <v>52</v>
      </c>
      <c r="N81">
        <v>0</v>
      </c>
      <c r="O81">
        <v>7.33</v>
      </c>
      <c r="P81">
        <v>115.8</v>
      </c>
      <c r="Q81">
        <v>31.2</v>
      </c>
      <c r="R81">
        <v>34.25</v>
      </c>
      <c r="S81">
        <v>21.5</v>
      </c>
      <c r="T81">
        <v>1.55</v>
      </c>
    </row>
    <row r="82" spans="1:20" x14ac:dyDescent="0.3">
      <c r="A82" s="1">
        <v>44522</v>
      </c>
      <c r="B82" s="1">
        <v>44526</v>
      </c>
      <c r="C82">
        <v>8</v>
      </c>
      <c r="D82">
        <f t="shared" si="11"/>
        <v>11220</v>
      </c>
      <c r="E82" t="s">
        <v>82</v>
      </c>
      <c r="F82" t="s">
        <v>83</v>
      </c>
      <c r="G82" t="s">
        <v>43</v>
      </c>
      <c r="H82">
        <f t="shared" si="13"/>
        <v>4</v>
      </c>
      <c r="I82">
        <v>29.33</v>
      </c>
      <c r="J82">
        <v>8.4</v>
      </c>
      <c r="K82">
        <v>-95</v>
      </c>
      <c r="L82">
        <v>214</v>
      </c>
      <c r="M82">
        <v>51.6</v>
      </c>
      <c r="N82">
        <v>0</v>
      </c>
      <c r="O82">
        <v>7.33</v>
      </c>
      <c r="P82">
        <v>115.6</v>
      </c>
      <c r="Q82">
        <v>31</v>
      </c>
      <c r="R82">
        <v>33.97</v>
      </c>
      <c r="S82">
        <v>21.3</v>
      </c>
      <c r="T82">
        <v>1.6</v>
      </c>
    </row>
    <row r="83" spans="1:20" x14ac:dyDescent="0.3">
      <c r="A83" s="1">
        <v>44522</v>
      </c>
      <c r="B83" s="1">
        <v>44526</v>
      </c>
      <c r="C83">
        <v>9</v>
      </c>
      <c r="D83">
        <f t="shared" si="11"/>
        <v>11220</v>
      </c>
      <c r="E83" t="s">
        <v>82</v>
      </c>
      <c r="F83" t="s">
        <v>83</v>
      </c>
      <c r="G83" t="s">
        <v>40</v>
      </c>
      <c r="H83">
        <f t="shared" ref="H83:H85" si="14">B83-A83</f>
        <v>4</v>
      </c>
      <c r="I83">
        <v>29.15</v>
      </c>
      <c r="J83">
        <v>8.25</v>
      </c>
      <c r="K83">
        <v>-86</v>
      </c>
      <c r="L83">
        <v>220</v>
      </c>
      <c r="M83">
        <v>53.5</v>
      </c>
      <c r="N83">
        <v>0</v>
      </c>
      <c r="O83">
        <v>8.1300000000000008</v>
      </c>
      <c r="P83">
        <v>128.80000000000001</v>
      </c>
      <c r="Q83">
        <v>32.1</v>
      </c>
      <c r="R83">
        <v>35.33</v>
      </c>
      <c r="S83">
        <v>22.4</v>
      </c>
      <c r="T83">
        <v>1.55</v>
      </c>
    </row>
    <row r="84" spans="1:20" x14ac:dyDescent="0.3">
      <c r="A84" s="1">
        <v>44522</v>
      </c>
      <c r="B84" s="1">
        <v>44526</v>
      </c>
      <c r="C84">
        <v>9</v>
      </c>
      <c r="D84">
        <f t="shared" si="11"/>
        <v>11220</v>
      </c>
      <c r="E84" t="s">
        <v>82</v>
      </c>
      <c r="F84" t="s">
        <v>83</v>
      </c>
      <c r="G84" t="s">
        <v>42</v>
      </c>
      <c r="H84">
        <f t="shared" si="14"/>
        <v>4</v>
      </c>
      <c r="I84">
        <v>29.25</v>
      </c>
      <c r="J84">
        <v>8.3000000000000007</v>
      </c>
      <c r="K84">
        <v>-89</v>
      </c>
      <c r="L84">
        <v>218</v>
      </c>
      <c r="M84">
        <v>52.7</v>
      </c>
      <c r="N84">
        <v>0</v>
      </c>
      <c r="O84">
        <v>7.05</v>
      </c>
      <c r="P84">
        <v>111.5</v>
      </c>
      <c r="Q84">
        <v>31.6</v>
      </c>
      <c r="R84">
        <v>34.700000000000003</v>
      </c>
      <c r="S84">
        <v>21.9</v>
      </c>
      <c r="T84">
        <v>1.45</v>
      </c>
    </row>
    <row r="85" spans="1:20" x14ac:dyDescent="0.3">
      <c r="A85" s="1">
        <v>44522</v>
      </c>
      <c r="B85" s="1">
        <v>44526</v>
      </c>
      <c r="C85">
        <v>9</v>
      </c>
      <c r="D85">
        <f t="shared" si="11"/>
        <v>11220</v>
      </c>
      <c r="E85" t="s">
        <v>82</v>
      </c>
      <c r="F85" t="s">
        <v>83</v>
      </c>
      <c r="G85" t="s">
        <v>43</v>
      </c>
      <c r="H85">
        <f t="shared" si="14"/>
        <v>4</v>
      </c>
      <c r="I85">
        <v>29.6</v>
      </c>
      <c r="J85">
        <v>8.33</v>
      </c>
      <c r="K85">
        <v>-91</v>
      </c>
      <c r="L85">
        <v>218</v>
      </c>
      <c r="M85">
        <v>52.4</v>
      </c>
      <c r="N85">
        <v>0</v>
      </c>
      <c r="O85">
        <v>6.86</v>
      </c>
      <c r="P85">
        <v>108.5</v>
      </c>
      <c r="Q85">
        <v>31.4</v>
      </c>
      <c r="R85">
        <v>34.450000000000003</v>
      </c>
      <c r="S85">
        <v>21.7</v>
      </c>
      <c r="T85">
        <v>1.1499999999999999</v>
      </c>
    </row>
    <row r="86" spans="1:20" x14ac:dyDescent="0.3">
      <c r="A86" s="1">
        <v>44522</v>
      </c>
      <c r="B86" s="1">
        <v>44526</v>
      </c>
      <c r="C86">
        <v>9</v>
      </c>
      <c r="D86">
        <f t="shared" si="11"/>
        <v>11220</v>
      </c>
      <c r="E86" t="s">
        <v>82</v>
      </c>
      <c r="F86" t="s">
        <v>84</v>
      </c>
      <c r="G86" t="s">
        <v>40</v>
      </c>
      <c r="H86">
        <f t="shared" ref="H86:H88" si="15">B86-A86</f>
        <v>4</v>
      </c>
      <c r="I86">
        <v>29.37</v>
      </c>
      <c r="J86">
        <v>8.3699999999999992</v>
      </c>
      <c r="K86">
        <v>-93</v>
      </c>
      <c r="L86">
        <v>222</v>
      </c>
      <c r="M86">
        <v>53.3</v>
      </c>
      <c r="N86">
        <v>0</v>
      </c>
      <c r="O86">
        <v>7.76</v>
      </c>
      <c r="P86">
        <v>123.4</v>
      </c>
      <c r="Q86">
        <v>32</v>
      </c>
      <c r="R86">
        <v>35.22</v>
      </c>
      <c r="S86">
        <v>22.3</v>
      </c>
      <c r="T86">
        <v>1.05</v>
      </c>
    </row>
    <row r="87" spans="1:20" x14ac:dyDescent="0.3">
      <c r="A87" s="1">
        <v>44522</v>
      </c>
      <c r="B87" s="1">
        <v>44526</v>
      </c>
      <c r="C87">
        <v>9</v>
      </c>
      <c r="D87">
        <f t="shared" si="11"/>
        <v>11220</v>
      </c>
      <c r="E87" t="s">
        <v>82</v>
      </c>
      <c r="F87" t="s">
        <v>84</v>
      </c>
      <c r="G87" t="s">
        <v>42</v>
      </c>
      <c r="H87">
        <f t="shared" si="15"/>
        <v>4</v>
      </c>
      <c r="I87">
        <v>29.37</v>
      </c>
      <c r="J87">
        <v>8.35</v>
      </c>
      <c r="K87">
        <v>-92</v>
      </c>
      <c r="L87">
        <v>221</v>
      </c>
      <c r="M87">
        <v>53.3</v>
      </c>
      <c r="N87">
        <v>0</v>
      </c>
      <c r="O87">
        <v>6.97</v>
      </c>
      <c r="P87">
        <v>110.8</v>
      </c>
      <c r="Q87">
        <v>32</v>
      </c>
      <c r="R87">
        <v>35.200000000000003</v>
      </c>
      <c r="S87">
        <v>22.2</v>
      </c>
      <c r="T87">
        <v>1.25</v>
      </c>
    </row>
    <row r="88" spans="1:20" x14ac:dyDescent="0.3">
      <c r="A88" s="1">
        <v>44522</v>
      </c>
      <c r="B88" s="1">
        <v>44526</v>
      </c>
      <c r="C88">
        <v>9</v>
      </c>
      <c r="D88">
        <f t="shared" si="11"/>
        <v>11220</v>
      </c>
      <c r="E88" t="s">
        <v>82</v>
      </c>
      <c r="F88" t="s">
        <v>84</v>
      </c>
      <c r="G88" t="s">
        <v>43</v>
      </c>
      <c r="H88">
        <f t="shared" si="15"/>
        <v>4</v>
      </c>
      <c r="I88">
        <v>29.37</v>
      </c>
      <c r="J88">
        <v>8.33</v>
      </c>
      <c r="K88">
        <v>-91</v>
      </c>
      <c r="L88">
        <v>220</v>
      </c>
      <c r="M88">
        <v>53.3</v>
      </c>
      <c r="N88">
        <v>0</v>
      </c>
      <c r="O88">
        <v>6.51</v>
      </c>
      <c r="P88">
        <v>103.5</v>
      </c>
      <c r="Q88">
        <v>32</v>
      </c>
      <c r="R88">
        <v>35.21</v>
      </c>
      <c r="S88">
        <v>22.2</v>
      </c>
      <c r="T88">
        <v>1.5</v>
      </c>
    </row>
    <row r="89" spans="1:20" x14ac:dyDescent="0.3">
      <c r="A89" s="1">
        <v>44522</v>
      </c>
      <c r="B89" s="1">
        <v>44526</v>
      </c>
      <c r="C89">
        <v>10</v>
      </c>
      <c r="D89">
        <f t="shared" si="4"/>
        <v>11220</v>
      </c>
      <c r="E89" t="s">
        <v>82</v>
      </c>
      <c r="F89" t="s">
        <v>83</v>
      </c>
      <c r="G89" t="s">
        <v>40</v>
      </c>
      <c r="H89">
        <f>B89-A89</f>
        <v>4</v>
      </c>
      <c r="I89">
        <v>28.94</v>
      </c>
      <c r="J89">
        <v>8.26</v>
      </c>
      <c r="K89">
        <v>-87</v>
      </c>
      <c r="L89">
        <v>222</v>
      </c>
      <c r="M89">
        <v>53.1</v>
      </c>
      <c r="N89">
        <v>0</v>
      </c>
      <c r="O89">
        <v>5.7</v>
      </c>
      <c r="P89">
        <v>89.9</v>
      </c>
      <c r="Q89">
        <v>31.9</v>
      </c>
      <c r="R89">
        <v>35.08</v>
      </c>
      <c r="S89">
        <v>22.3</v>
      </c>
      <c r="T89">
        <v>1.1499999999999999</v>
      </c>
    </row>
    <row r="90" spans="1:20" x14ac:dyDescent="0.3">
      <c r="A90" s="1">
        <v>44522</v>
      </c>
      <c r="B90" s="1">
        <v>44526</v>
      </c>
      <c r="C90">
        <v>10</v>
      </c>
      <c r="D90">
        <f t="shared" si="4"/>
        <v>11220</v>
      </c>
      <c r="E90" t="s">
        <v>82</v>
      </c>
      <c r="F90" t="s">
        <v>83</v>
      </c>
      <c r="G90" t="s">
        <v>42</v>
      </c>
      <c r="H90">
        <f>B90-A90</f>
        <v>4</v>
      </c>
      <c r="I90">
        <v>28.95</v>
      </c>
      <c r="J90">
        <v>8.2200000000000006</v>
      </c>
      <c r="K90">
        <v>-85</v>
      </c>
      <c r="L90">
        <v>223</v>
      </c>
      <c r="M90">
        <v>53.2</v>
      </c>
      <c r="N90">
        <v>0</v>
      </c>
      <c r="O90">
        <v>5.6</v>
      </c>
      <c r="P90">
        <v>88.3</v>
      </c>
      <c r="Q90">
        <v>31.9</v>
      </c>
      <c r="R90">
        <v>35.14</v>
      </c>
      <c r="S90">
        <v>22.3</v>
      </c>
      <c r="T90">
        <v>1.1000000000000001</v>
      </c>
    </row>
    <row r="91" spans="1:20" x14ac:dyDescent="0.3">
      <c r="A91" s="1">
        <v>44522</v>
      </c>
      <c r="B91" s="1">
        <v>44526</v>
      </c>
      <c r="C91">
        <v>10</v>
      </c>
      <c r="D91">
        <f t="shared" si="4"/>
        <v>11220</v>
      </c>
      <c r="E91" t="s">
        <v>82</v>
      </c>
      <c r="F91" t="s">
        <v>83</v>
      </c>
      <c r="G91" t="s">
        <v>43</v>
      </c>
      <c r="H91">
        <f>B91-A91</f>
        <v>4</v>
      </c>
      <c r="I91">
        <v>28.94</v>
      </c>
      <c r="J91">
        <v>8.2100000000000009</v>
      </c>
      <c r="K91">
        <v>-84</v>
      </c>
      <c r="L91">
        <v>224</v>
      </c>
      <c r="M91">
        <v>50.7</v>
      </c>
      <c r="N91">
        <v>1.4</v>
      </c>
      <c r="O91">
        <v>6.52</v>
      </c>
      <c r="P91">
        <v>101.5</v>
      </c>
      <c r="Q91">
        <v>30.5</v>
      </c>
      <c r="R91">
        <v>33.270000000000003</v>
      </c>
      <c r="S91">
        <v>20.9</v>
      </c>
      <c r="T91">
        <v>1.3</v>
      </c>
    </row>
    <row r="92" spans="1:20" x14ac:dyDescent="0.3">
      <c r="A92" s="1">
        <v>44522</v>
      </c>
      <c r="B92" s="1">
        <v>44526</v>
      </c>
      <c r="C92">
        <v>10</v>
      </c>
      <c r="D92">
        <f t="shared" si="4"/>
        <v>11220</v>
      </c>
      <c r="E92" t="s">
        <v>82</v>
      </c>
      <c r="F92" t="s">
        <v>84</v>
      </c>
      <c r="G92" t="s">
        <v>40</v>
      </c>
      <c r="H92">
        <f t="shared" ref="H92:H94" si="16">B92-A92</f>
        <v>4</v>
      </c>
      <c r="I92">
        <v>28.93</v>
      </c>
      <c r="J92">
        <v>8.24</v>
      </c>
      <c r="K92">
        <v>-86</v>
      </c>
      <c r="L92">
        <v>227</v>
      </c>
      <c r="M92">
        <v>51.4</v>
      </c>
      <c r="N92">
        <v>0</v>
      </c>
      <c r="O92">
        <v>6.31</v>
      </c>
      <c r="P92">
        <v>98.8</v>
      </c>
      <c r="Q92">
        <v>30.8</v>
      </c>
      <c r="R92">
        <v>33.770000000000003</v>
      </c>
      <c r="S92">
        <v>21.3</v>
      </c>
      <c r="T92">
        <v>1.1000000000000001</v>
      </c>
    </row>
    <row r="93" spans="1:20" x14ac:dyDescent="0.3">
      <c r="A93" s="1">
        <v>44522</v>
      </c>
      <c r="B93" s="1">
        <v>44526</v>
      </c>
      <c r="C93">
        <v>10</v>
      </c>
      <c r="D93">
        <f t="shared" si="4"/>
        <v>11220</v>
      </c>
      <c r="E93" t="s">
        <v>82</v>
      </c>
      <c r="F93" t="s">
        <v>84</v>
      </c>
      <c r="G93" t="s">
        <v>42</v>
      </c>
      <c r="H93">
        <f t="shared" si="16"/>
        <v>4</v>
      </c>
      <c r="I93">
        <v>28.94</v>
      </c>
      <c r="J93">
        <v>8.25</v>
      </c>
      <c r="K93">
        <v>-86</v>
      </c>
      <c r="L93">
        <v>224</v>
      </c>
      <c r="M93">
        <v>52.3</v>
      </c>
      <c r="N93">
        <v>4.5999999999999996</v>
      </c>
      <c r="O93">
        <v>6.2</v>
      </c>
      <c r="P93">
        <v>97.5</v>
      </c>
      <c r="Q93">
        <v>31.4</v>
      </c>
      <c r="R93">
        <v>34.479999999999997</v>
      </c>
      <c r="S93">
        <v>21.8</v>
      </c>
      <c r="T93">
        <v>1.1499999999999999</v>
      </c>
    </row>
    <row r="94" spans="1:20" x14ac:dyDescent="0.3">
      <c r="A94" s="1">
        <v>44522</v>
      </c>
      <c r="B94" s="1">
        <v>44526</v>
      </c>
      <c r="C94">
        <v>10</v>
      </c>
      <c r="D94">
        <f t="shared" si="4"/>
        <v>11220</v>
      </c>
      <c r="E94" t="s">
        <v>82</v>
      </c>
      <c r="F94" t="s">
        <v>84</v>
      </c>
      <c r="G94" t="s">
        <v>43</v>
      </c>
      <c r="H94">
        <f t="shared" si="16"/>
        <v>4</v>
      </c>
      <c r="I94">
        <v>28.94</v>
      </c>
      <c r="J94">
        <v>8.26</v>
      </c>
      <c r="K94">
        <v>-86</v>
      </c>
      <c r="L94">
        <v>223</v>
      </c>
      <c r="M94">
        <v>50.8</v>
      </c>
      <c r="N94">
        <v>7.3</v>
      </c>
      <c r="O94">
        <v>6.07</v>
      </c>
      <c r="P94">
        <v>94.8</v>
      </c>
      <c r="Q94">
        <v>30.5</v>
      </c>
      <c r="R94">
        <v>33.36</v>
      </c>
      <c r="S94">
        <v>21</v>
      </c>
      <c r="T94">
        <v>1.2</v>
      </c>
    </row>
    <row r="95" spans="1:20" x14ac:dyDescent="0.3">
      <c r="A95" s="1">
        <v>44522</v>
      </c>
      <c r="B95" s="1">
        <v>44526</v>
      </c>
      <c r="C95">
        <v>11</v>
      </c>
      <c r="D95">
        <f t="shared" si="11"/>
        <v>11220</v>
      </c>
      <c r="E95" t="s">
        <v>82</v>
      </c>
      <c r="F95" t="s">
        <v>84</v>
      </c>
      <c r="G95" t="s">
        <v>40</v>
      </c>
      <c r="H95">
        <f t="shared" ref="H95:H103" si="17">B95-A95</f>
        <v>4</v>
      </c>
      <c r="I95">
        <v>29.6</v>
      </c>
      <c r="J95">
        <v>8.25</v>
      </c>
      <c r="K95">
        <v>-86</v>
      </c>
      <c r="L95">
        <v>227</v>
      </c>
      <c r="M95">
        <v>52.6</v>
      </c>
      <c r="N95">
        <v>0</v>
      </c>
      <c r="O95">
        <v>9.44</v>
      </c>
      <c r="P95">
        <v>150.19999999999999</v>
      </c>
      <c r="Q95">
        <v>31.6</v>
      </c>
      <c r="R95">
        <v>34.700000000000003</v>
      </c>
      <c r="S95">
        <v>21.8</v>
      </c>
      <c r="T95">
        <v>1.45</v>
      </c>
    </row>
    <row r="96" spans="1:20" x14ac:dyDescent="0.3">
      <c r="A96" s="1">
        <v>44522</v>
      </c>
      <c r="B96" s="1">
        <v>44526</v>
      </c>
      <c r="C96">
        <v>11</v>
      </c>
      <c r="D96">
        <f t="shared" si="11"/>
        <v>11220</v>
      </c>
      <c r="E96" t="s">
        <v>82</v>
      </c>
      <c r="F96" t="s">
        <v>84</v>
      </c>
      <c r="G96" t="s">
        <v>42</v>
      </c>
      <c r="H96">
        <f t="shared" si="17"/>
        <v>4</v>
      </c>
      <c r="I96">
        <v>29.62</v>
      </c>
      <c r="J96">
        <v>8.33</v>
      </c>
      <c r="K96">
        <v>-91</v>
      </c>
      <c r="L96">
        <v>220</v>
      </c>
      <c r="M96">
        <v>52.6</v>
      </c>
      <c r="N96">
        <v>0</v>
      </c>
      <c r="O96">
        <v>7.08</v>
      </c>
      <c r="P96">
        <v>112.6</v>
      </c>
      <c r="Q96">
        <v>31.5</v>
      </c>
      <c r="R96">
        <v>34.630000000000003</v>
      </c>
      <c r="S96">
        <v>21.7</v>
      </c>
      <c r="T96">
        <v>1.4</v>
      </c>
    </row>
    <row r="97" spans="1:20" x14ac:dyDescent="0.3">
      <c r="A97" s="1">
        <v>44522</v>
      </c>
      <c r="B97" s="1">
        <v>44526</v>
      </c>
      <c r="C97">
        <v>11</v>
      </c>
      <c r="D97">
        <f t="shared" si="11"/>
        <v>11220</v>
      </c>
      <c r="E97" t="s">
        <v>82</v>
      </c>
      <c r="F97" t="s">
        <v>84</v>
      </c>
      <c r="G97" t="s">
        <v>43</v>
      </c>
      <c r="H97">
        <f t="shared" si="17"/>
        <v>4</v>
      </c>
      <c r="I97">
        <v>29.63</v>
      </c>
      <c r="J97">
        <v>8.36</v>
      </c>
      <c r="K97">
        <v>-93</v>
      </c>
      <c r="L97">
        <v>217</v>
      </c>
      <c r="M97">
        <v>52.5</v>
      </c>
      <c r="N97">
        <v>0</v>
      </c>
      <c r="O97">
        <v>6.62</v>
      </c>
      <c r="P97">
        <v>105.4</v>
      </c>
      <c r="Q97">
        <v>31.5</v>
      </c>
      <c r="R97">
        <v>34.61</v>
      </c>
      <c r="S97">
        <v>21.7</v>
      </c>
      <c r="T97">
        <v>1.45</v>
      </c>
    </row>
    <row r="98" spans="1:20" x14ac:dyDescent="0.3">
      <c r="A98" s="1">
        <v>44522</v>
      </c>
      <c r="B98" s="1">
        <v>44526</v>
      </c>
      <c r="C98">
        <v>11</v>
      </c>
      <c r="D98">
        <f t="shared" si="11"/>
        <v>11220</v>
      </c>
      <c r="E98" t="s">
        <v>82</v>
      </c>
      <c r="F98" t="s">
        <v>83</v>
      </c>
      <c r="G98" t="s">
        <v>40</v>
      </c>
      <c r="H98">
        <f t="shared" ref="H98:H100" si="18">B98-A98</f>
        <v>4</v>
      </c>
      <c r="I98">
        <v>29.58</v>
      </c>
      <c r="J98">
        <v>8.4</v>
      </c>
      <c r="K98">
        <v>-95</v>
      </c>
      <c r="L98">
        <v>214</v>
      </c>
      <c r="M98">
        <v>52.2</v>
      </c>
      <c r="N98">
        <v>0</v>
      </c>
      <c r="O98">
        <v>6.78</v>
      </c>
      <c r="P98">
        <v>107.7</v>
      </c>
      <c r="Q98">
        <v>31.3</v>
      </c>
      <c r="R98">
        <v>34.39</v>
      </c>
      <c r="S98">
        <v>21.6</v>
      </c>
      <c r="T98">
        <v>1.5</v>
      </c>
    </row>
    <row r="99" spans="1:20" x14ac:dyDescent="0.3">
      <c r="A99" s="1">
        <v>44522</v>
      </c>
      <c r="B99" s="1">
        <v>44526</v>
      </c>
      <c r="C99">
        <v>11</v>
      </c>
      <c r="D99">
        <f t="shared" si="11"/>
        <v>11220</v>
      </c>
      <c r="E99" t="s">
        <v>82</v>
      </c>
      <c r="F99" t="s">
        <v>83</v>
      </c>
      <c r="G99" t="s">
        <v>42</v>
      </c>
      <c r="H99">
        <f t="shared" si="18"/>
        <v>4</v>
      </c>
      <c r="I99">
        <v>29.55</v>
      </c>
      <c r="J99">
        <v>8.42</v>
      </c>
      <c r="K99">
        <v>-96</v>
      </c>
      <c r="L99">
        <v>214</v>
      </c>
      <c r="M99">
        <v>51.9</v>
      </c>
      <c r="N99">
        <v>0</v>
      </c>
      <c r="O99">
        <v>7.04</v>
      </c>
      <c r="P99">
        <v>111.5</v>
      </c>
      <c r="Q99">
        <v>31.2</v>
      </c>
      <c r="R99">
        <v>34.19</v>
      </c>
      <c r="S99">
        <v>21.4</v>
      </c>
      <c r="T99">
        <v>1.55</v>
      </c>
    </row>
    <row r="100" spans="1:20" x14ac:dyDescent="0.3">
      <c r="A100" s="1">
        <v>44522</v>
      </c>
      <c r="B100" s="1">
        <v>44526</v>
      </c>
      <c r="C100">
        <v>11</v>
      </c>
      <c r="D100">
        <f t="shared" si="11"/>
        <v>11220</v>
      </c>
      <c r="E100" t="s">
        <v>82</v>
      </c>
      <c r="F100" t="s">
        <v>83</v>
      </c>
      <c r="G100" t="s">
        <v>43</v>
      </c>
      <c r="H100">
        <f t="shared" si="18"/>
        <v>4</v>
      </c>
      <c r="I100">
        <v>29.55</v>
      </c>
      <c r="J100">
        <v>8.17</v>
      </c>
      <c r="K100">
        <v>-81</v>
      </c>
      <c r="L100">
        <v>229</v>
      </c>
      <c r="M100">
        <v>39.4</v>
      </c>
      <c r="N100">
        <v>4.5</v>
      </c>
      <c r="O100">
        <v>7.65</v>
      </c>
      <c r="P100">
        <v>118.3</v>
      </c>
      <c r="Q100">
        <v>22.5</v>
      </c>
      <c r="R100">
        <v>25.04</v>
      </c>
      <c r="S100">
        <v>14.6</v>
      </c>
      <c r="T100">
        <v>1.2</v>
      </c>
    </row>
    <row r="101" spans="1:20" x14ac:dyDescent="0.3">
      <c r="A101" s="1">
        <v>44523</v>
      </c>
      <c r="B101" s="1">
        <v>44526</v>
      </c>
      <c r="C101" t="s">
        <v>21</v>
      </c>
      <c r="D101" s="3">
        <v>35000</v>
      </c>
      <c r="E101" t="s">
        <v>82</v>
      </c>
      <c r="F101" t="s">
        <v>83</v>
      </c>
      <c r="G101" t="s">
        <v>40</v>
      </c>
      <c r="H101">
        <f t="shared" si="17"/>
        <v>3</v>
      </c>
      <c r="I101">
        <v>29.61</v>
      </c>
      <c r="J101">
        <v>8.35</v>
      </c>
      <c r="K101">
        <v>-92</v>
      </c>
      <c r="L101">
        <v>220</v>
      </c>
      <c r="M101">
        <v>53</v>
      </c>
      <c r="N101">
        <v>0</v>
      </c>
      <c r="O101">
        <v>6.46</v>
      </c>
      <c r="P101">
        <v>103</v>
      </c>
      <c r="Q101">
        <v>31.8</v>
      </c>
      <c r="R101">
        <v>35.01</v>
      </c>
      <c r="S101">
        <v>22</v>
      </c>
      <c r="T101">
        <v>1.65</v>
      </c>
    </row>
    <row r="102" spans="1:20" x14ac:dyDescent="0.3">
      <c r="A102" s="1">
        <v>44523</v>
      </c>
      <c r="B102" s="1">
        <v>44526</v>
      </c>
      <c r="C102" t="s">
        <v>21</v>
      </c>
      <c r="D102" s="3">
        <v>35000</v>
      </c>
      <c r="E102" t="s">
        <v>82</v>
      </c>
      <c r="F102" t="s">
        <v>83</v>
      </c>
      <c r="G102" t="s">
        <v>42</v>
      </c>
      <c r="H102">
        <f t="shared" si="17"/>
        <v>3</v>
      </c>
      <c r="I102">
        <v>29.58</v>
      </c>
      <c r="J102">
        <v>8.34</v>
      </c>
      <c r="K102">
        <v>-91</v>
      </c>
      <c r="L102">
        <v>220</v>
      </c>
      <c r="M102">
        <v>52.5</v>
      </c>
      <c r="N102">
        <v>0</v>
      </c>
      <c r="O102">
        <v>6.47</v>
      </c>
      <c r="P102">
        <v>102.7</v>
      </c>
      <c r="Q102">
        <v>31.5</v>
      </c>
      <c r="R102">
        <v>34.61</v>
      </c>
      <c r="S102">
        <v>21.7</v>
      </c>
      <c r="T102">
        <v>1.4</v>
      </c>
    </row>
    <row r="103" spans="1:20" x14ac:dyDescent="0.3">
      <c r="A103" s="1">
        <v>44523</v>
      </c>
      <c r="B103" s="1">
        <v>44526</v>
      </c>
      <c r="C103" t="s">
        <v>21</v>
      </c>
      <c r="D103" s="3">
        <v>35000</v>
      </c>
      <c r="E103" t="s">
        <v>82</v>
      </c>
      <c r="F103" t="s">
        <v>83</v>
      </c>
      <c r="G103" t="s">
        <v>43</v>
      </c>
      <c r="H103">
        <f t="shared" si="17"/>
        <v>3</v>
      </c>
      <c r="I103">
        <v>29.54</v>
      </c>
      <c r="J103">
        <v>8.34</v>
      </c>
      <c r="K103">
        <v>-91</v>
      </c>
      <c r="L103">
        <v>219</v>
      </c>
      <c r="M103">
        <v>52.1</v>
      </c>
      <c r="N103">
        <v>0</v>
      </c>
      <c r="O103">
        <v>6.54</v>
      </c>
      <c r="P103">
        <v>103.7</v>
      </c>
      <c r="Q103">
        <v>31.3</v>
      </c>
      <c r="R103">
        <v>34.35</v>
      </c>
      <c r="S103">
        <v>21.6</v>
      </c>
      <c r="T103">
        <v>1.7</v>
      </c>
    </row>
    <row r="104" spans="1:20" x14ac:dyDescent="0.3">
      <c r="A104" s="1">
        <v>44523</v>
      </c>
      <c r="B104" s="1">
        <v>44526</v>
      </c>
      <c r="C104" t="s">
        <v>21</v>
      </c>
      <c r="D104" s="3">
        <v>35000</v>
      </c>
      <c r="E104" t="s">
        <v>82</v>
      </c>
      <c r="F104" t="s">
        <v>84</v>
      </c>
      <c r="G104" t="s">
        <v>40</v>
      </c>
      <c r="H104">
        <f t="shared" ref="H104:H106" si="19">B104-A104</f>
        <v>3</v>
      </c>
      <c r="I104">
        <v>29.63</v>
      </c>
      <c r="J104">
        <v>8.18</v>
      </c>
      <c r="K104">
        <v>-82</v>
      </c>
      <c r="L104">
        <v>232</v>
      </c>
      <c r="M104">
        <v>52.3</v>
      </c>
      <c r="N104">
        <v>0</v>
      </c>
      <c r="O104">
        <v>8.32</v>
      </c>
      <c r="P104">
        <v>132.19999999999999</v>
      </c>
      <c r="Q104">
        <v>31.4</v>
      </c>
      <c r="R104">
        <v>34.42</v>
      </c>
      <c r="S104">
        <v>21.6</v>
      </c>
      <c r="T104">
        <v>1.35</v>
      </c>
    </row>
    <row r="105" spans="1:20" x14ac:dyDescent="0.3">
      <c r="A105" s="1">
        <v>44523</v>
      </c>
      <c r="B105" s="1">
        <v>44526</v>
      </c>
      <c r="C105" t="s">
        <v>21</v>
      </c>
      <c r="D105" s="3">
        <v>35000</v>
      </c>
      <c r="E105" t="s">
        <v>82</v>
      </c>
      <c r="F105" t="s">
        <v>84</v>
      </c>
      <c r="G105" t="s">
        <v>42</v>
      </c>
      <c r="H105">
        <f t="shared" si="19"/>
        <v>3</v>
      </c>
      <c r="I105">
        <v>29.69</v>
      </c>
      <c r="J105">
        <v>8.2899999999999991</v>
      </c>
      <c r="K105">
        <v>-89</v>
      </c>
      <c r="L105">
        <v>224</v>
      </c>
      <c r="M105">
        <v>51.8</v>
      </c>
      <c r="N105">
        <v>0</v>
      </c>
      <c r="O105">
        <v>6.22</v>
      </c>
      <c r="P105">
        <v>98.7</v>
      </c>
      <c r="Q105">
        <v>31.1</v>
      </c>
      <c r="R105">
        <v>34.07</v>
      </c>
      <c r="S105">
        <v>21.3</v>
      </c>
      <c r="T105">
        <v>1.25</v>
      </c>
    </row>
    <row r="106" spans="1:20" x14ac:dyDescent="0.3">
      <c r="A106" s="1">
        <v>44523</v>
      </c>
      <c r="B106" s="1">
        <v>44526</v>
      </c>
      <c r="C106" t="s">
        <v>21</v>
      </c>
      <c r="D106" s="3">
        <v>35000</v>
      </c>
      <c r="E106" t="s">
        <v>82</v>
      </c>
      <c r="F106" t="s">
        <v>84</v>
      </c>
      <c r="G106" t="s">
        <v>43</v>
      </c>
      <c r="H106">
        <f t="shared" si="19"/>
        <v>3</v>
      </c>
      <c r="I106">
        <v>29.7</v>
      </c>
      <c r="J106">
        <v>8.2200000000000006</v>
      </c>
      <c r="K106">
        <v>-85</v>
      </c>
      <c r="L106">
        <v>226</v>
      </c>
      <c r="M106">
        <v>45.7</v>
      </c>
      <c r="N106">
        <v>5.2</v>
      </c>
      <c r="O106">
        <v>6.41</v>
      </c>
      <c r="P106">
        <v>99.3</v>
      </c>
      <c r="Q106">
        <v>27.9</v>
      </c>
      <c r="R106">
        <v>29.63</v>
      </c>
      <c r="S106">
        <v>18</v>
      </c>
      <c r="T106">
        <v>1.05</v>
      </c>
    </row>
    <row r="107" spans="1:20" x14ac:dyDescent="0.3">
      <c r="A107" s="1">
        <v>44524</v>
      </c>
      <c r="B107" s="1">
        <v>44526</v>
      </c>
      <c r="C107" t="s">
        <v>27</v>
      </c>
      <c r="D107" s="3">
        <v>35000</v>
      </c>
      <c r="E107" t="s">
        <v>82</v>
      </c>
      <c r="F107" t="s">
        <v>83</v>
      </c>
      <c r="G107" t="s">
        <v>40</v>
      </c>
      <c r="H107">
        <f>B107-A107</f>
        <v>2</v>
      </c>
      <c r="I107">
        <v>28.95</v>
      </c>
      <c r="J107">
        <v>8.27</v>
      </c>
      <c r="K107">
        <v>-87</v>
      </c>
      <c r="L107">
        <v>219</v>
      </c>
      <c r="M107">
        <v>52.4</v>
      </c>
      <c r="N107">
        <v>0</v>
      </c>
      <c r="O107">
        <v>5.55</v>
      </c>
      <c r="P107">
        <v>87.2</v>
      </c>
      <c r="Q107">
        <v>31.4</v>
      </c>
      <c r="R107">
        <v>34.520000000000003</v>
      </c>
      <c r="S107">
        <v>21.9</v>
      </c>
      <c r="T107">
        <v>1.21</v>
      </c>
    </row>
    <row r="108" spans="1:20" x14ac:dyDescent="0.3">
      <c r="A108" s="1">
        <v>44524</v>
      </c>
      <c r="B108" s="1">
        <v>44526</v>
      </c>
      <c r="C108" t="s">
        <v>27</v>
      </c>
      <c r="D108" s="3">
        <v>35000</v>
      </c>
      <c r="E108" t="s">
        <v>82</v>
      </c>
      <c r="F108" t="s">
        <v>83</v>
      </c>
      <c r="G108" t="s">
        <v>42</v>
      </c>
      <c r="H108">
        <f>B108-A108</f>
        <v>2</v>
      </c>
      <c r="I108">
        <v>28.95</v>
      </c>
      <c r="J108">
        <v>8.25</v>
      </c>
      <c r="K108">
        <v>-86</v>
      </c>
      <c r="L108">
        <v>221</v>
      </c>
      <c r="M108">
        <v>51.3</v>
      </c>
      <c r="N108">
        <v>0</v>
      </c>
      <c r="O108">
        <v>6.53</v>
      </c>
      <c r="P108">
        <v>102.3</v>
      </c>
      <c r="Q108">
        <v>30.8</v>
      </c>
      <c r="R108">
        <v>33.71</v>
      </c>
      <c r="S108">
        <v>21.3</v>
      </c>
      <c r="T108">
        <v>1.1499999999999999</v>
      </c>
    </row>
    <row r="109" spans="1:20" x14ac:dyDescent="0.3">
      <c r="A109" s="1">
        <v>44524</v>
      </c>
      <c r="B109" s="1">
        <v>44526</v>
      </c>
      <c r="C109" t="s">
        <v>27</v>
      </c>
      <c r="D109" s="3">
        <v>35000</v>
      </c>
      <c r="E109" t="s">
        <v>82</v>
      </c>
      <c r="F109" t="s">
        <v>83</v>
      </c>
      <c r="G109" t="s">
        <v>43</v>
      </c>
      <c r="H109">
        <f>B109-A109</f>
        <v>2</v>
      </c>
      <c r="I109">
        <v>28.92</v>
      </c>
      <c r="J109">
        <v>8.25</v>
      </c>
      <c r="K109">
        <v>-86</v>
      </c>
      <c r="L109">
        <v>221</v>
      </c>
      <c r="M109">
        <v>51.3</v>
      </c>
      <c r="N109">
        <v>0</v>
      </c>
      <c r="O109">
        <v>6.91</v>
      </c>
      <c r="P109">
        <v>108.1</v>
      </c>
      <c r="Q109">
        <v>30.8</v>
      </c>
      <c r="R109">
        <v>33.729999999999997</v>
      </c>
      <c r="S109">
        <v>21.3</v>
      </c>
      <c r="T109">
        <v>1.1000000000000001</v>
      </c>
    </row>
    <row r="110" spans="1:20" x14ac:dyDescent="0.3">
      <c r="A110" s="1">
        <v>44524</v>
      </c>
      <c r="B110" s="1">
        <v>44526</v>
      </c>
      <c r="C110" t="s">
        <v>27</v>
      </c>
      <c r="D110" s="3">
        <v>35000</v>
      </c>
      <c r="E110" t="s">
        <v>82</v>
      </c>
      <c r="F110" t="s">
        <v>84</v>
      </c>
      <c r="G110" t="s">
        <v>40</v>
      </c>
      <c r="H110">
        <f t="shared" ref="H110:H112" si="20">B110-A110</f>
        <v>2</v>
      </c>
      <c r="I110">
        <v>29.93</v>
      </c>
      <c r="J110">
        <v>8.25</v>
      </c>
      <c r="K110">
        <v>-86</v>
      </c>
      <c r="L110">
        <v>219</v>
      </c>
      <c r="M110">
        <v>51.9</v>
      </c>
      <c r="N110">
        <v>0</v>
      </c>
      <c r="O110">
        <v>6.51</v>
      </c>
      <c r="P110">
        <v>102.2</v>
      </c>
      <c r="Q110">
        <v>31.1</v>
      </c>
      <c r="R110">
        <v>34.159999999999997</v>
      </c>
      <c r="S110">
        <v>21.6</v>
      </c>
      <c r="T110">
        <v>1.25</v>
      </c>
    </row>
    <row r="111" spans="1:20" x14ac:dyDescent="0.3">
      <c r="A111" s="1">
        <v>44524</v>
      </c>
      <c r="B111" s="1">
        <v>44526</v>
      </c>
      <c r="C111" t="s">
        <v>27</v>
      </c>
      <c r="D111" s="3">
        <v>35000</v>
      </c>
      <c r="E111" t="s">
        <v>82</v>
      </c>
      <c r="F111" t="s">
        <v>84</v>
      </c>
      <c r="G111" t="s">
        <v>42</v>
      </c>
      <c r="H111">
        <f t="shared" si="20"/>
        <v>2</v>
      </c>
      <c r="I111">
        <v>28.83</v>
      </c>
      <c r="J111">
        <v>8.24</v>
      </c>
      <c r="K111">
        <v>-85</v>
      </c>
      <c r="L111">
        <v>223</v>
      </c>
      <c r="M111">
        <v>52.9</v>
      </c>
      <c r="N111">
        <v>0</v>
      </c>
      <c r="O111">
        <v>6.33</v>
      </c>
      <c r="P111">
        <v>99.5</v>
      </c>
      <c r="Q111">
        <v>31.7</v>
      </c>
      <c r="R111">
        <v>34.92</v>
      </c>
      <c r="S111">
        <v>22.2</v>
      </c>
      <c r="T111">
        <v>1.1499999999999999</v>
      </c>
    </row>
    <row r="112" spans="1:20" x14ac:dyDescent="0.3">
      <c r="A112" s="1">
        <v>44524</v>
      </c>
      <c r="B112" s="1">
        <v>44526</v>
      </c>
      <c r="C112" t="s">
        <v>27</v>
      </c>
      <c r="D112" s="3">
        <v>35000</v>
      </c>
      <c r="E112" t="s">
        <v>82</v>
      </c>
      <c r="F112" t="s">
        <v>84</v>
      </c>
      <c r="G112" t="s">
        <v>43</v>
      </c>
      <c r="H112">
        <f t="shared" si="20"/>
        <v>2</v>
      </c>
      <c r="I112">
        <v>28.83</v>
      </c>
      <c r="J112">
        <v>8.24</v>
      </c>
      <c r="K112">
        <v>-86</v>
      </c>
      <c r="L112">
        <v>223</v>
      </c>
      <c r="M112">
        <v>52.9</v>
      </c>
      <c r="N112">
        <v>0</v>
      </c>
      <c r="O112">
        <v>6.27</v>
      </c>
      <c r="P112">
        <v>98.6</v>
      </c>
      <c r="Q112">
        <v>31.7</v>
      </c>
      <c r="R112">
        <v>34.86</v>
      </c>
      <c r="S112">
        <v>22.2</v>
      </c>
      <c r="T112">
        <v>1.1000000000000001</v>
      </c>
    </row>
    <row r="113" spans="1:20" x14ac:dyDescent="0.3">
      <c r="A113" s="1">
        <v>44523</v>
      </c>
      <c r="B113" s="1">
        <v>44529</v>
      </c>
      <c r="C113" t="s">
        <v>21</v>
      </c>
      <c r="D113" s="3">
        <v>35000</v>
      </c>
      <c r="E113" t="s">
        <v>82</v>
      </c>
      <c r="F113" t="s">
        <v>86</v>
      </c>
      <c r="G113" t="s">
        <v>40</v>
      </c>
      <c r="H113">
        <f t="shared" ref="H113:H127" si="21">B113-A113</f>
        <v>6</v>
      </c>
      <c r="I113">
        <v>28.92</v>
      </c>
      <c r="J113">
        <v>8.27</v>
      </c>
      <c r="K113">
        <v>-87</v>
      </c>
      <c r="L113">
        <v>258</v>
      </c>
      <c r="M113">
        <v>52.1</v>
      </c>
      <c r="N113">
        <v>0</v>
      </c>
      <c r="O113">
        <v>6.07</v>
      </c>
      <c r="P113">
        <v>95.2</v>
      </c>
      <c r="Q113">
        <v>31.2</v>
      </c>
      <c r="R113">
        <v>34.25</v>
      </c>
      <c r="S113">
        <v>21.7</v>
      </c>
      <c r="T113">
        <v>1.7</v>
      </c>
    </row>
    <row r="114" spans="1:20" x14ac:dyDescent="0.3">
      <c r="A114" s="1">
        <v>44523</v>
      </c>
      <c r="B114" s="1">
        <v>44529</v>
      </c>
      <c r="C114" t="s">
        <v>21</v>
      </c>
      <c r="D114" s="3">
        <v>35000</v>
      </c>
      <c r="E114" t="s">
        <v>82</v>
      </c>
      <c r="F114" t="s">
        <v>86</v>
      </c>
      <c r="G114" t="s">
        <v>42</v>
      </c>
      <c r="H114">
        <f t="shared" si="21"/>
        <v>6</v>
      </c>
      <c r="I114">
        <v>28.93</v>
      </c>
      <c r="J114">
        <v>8.26</v>
      </c>
      <c r="K114">
        <v>-87</v>
      </c>
      <c r="L114">
        <v>255</v>
      </c>
      <c r="M114">
        <v>52</v>
      </c>
      <c r="N114">
        <v>0</v>
      </c>
      <c r="O114">
        <v>5.89</v>
      </c>
      <c r="P114">
        <v>92.5</v>
      </c>
      <c r="Q114">
        <v>31.2</v>
      </c>
      <c r="R114">
        <v>34.25</v>
      </c>
      <c r="S114">
        <v>21.7</v>
      </c>
      <c r="T114">
        <v>1.75</v>
      </c>
    </row>
    <row r="115" spans="1:20" x14ac:dyDescent="0.3">
      <c r="A115" s="1">
        <v>44523</v>
      </c>
      <c r="B115" s="1">
        <v>44529</v>
      </c>
      <c r="C115" t="s">
        <v>21</v>
      </c>
      <c r="D115" s="3">
        <v>35000</v>
      </c>
      <c r="E115" t="s">
        <v>82</v>
      </c>
      <c r="F115" t="s">
        <v>86</v>
      </c>
      <c r="G115" t="s">
        <v>43</v>
      </c>
      <c r="H115">
        <f t="shared" si="21"/>
        <v>6</v>
      </c>
      <c r="I115">
        <v>28.93</v>
      </c>
      <c r="J115">
        <v>8.2799999999999994</v>
      </c>
      <c r="K115">
        <v>-88</v>
      </c>
      <c r="L115">
        <v>254</v>
      </c>
      <c r="M115">
        <v>52</v>
      </c>
      <c r="N115">
        <v>0</v>
      </c>
      <c r="O115">
        <v>5.92</v>
      </c>
      <c r="P115">
        <v>92.9</v>
      </c>
      <c r="Q115">
        <v>31.2</v>
      </c>
      <c r="R115">
        <v>34.24</v>
      </c>
      <c r="S115">
        <v>21.7</v>
      </c>
      <c r="T115">
        <v>1.7</v>
      </c>
    </row>
    <row r="116" spans="1:20" x14ac:dyDescent="0.3">
      <c r="A116" s="1">
        <v>44523</v>
      </c>
      <c r="B116" s="1">
        <v>44529</v>
      </c>
      <c r="C116" t="s">
        <v>21</v>
      </c>
      <c r="D116" s="3">
        <v>35000</v>
      </c>
      <c r="E116" t="s">
        <v>82</v>
      </c>
      <c r="F116" t="s">
        <v>87</v>
      </c>
      <c r="G116" t="s">
        <v>40</v>
      </c>
      <c r="H116">
        <f t="shared" ref="H116:H118" si="22">B116-A116</f>
        <v>6</v>
      </c>
      <c r="I116">
        <v>28.8</v>
      </c>
      <c r="J116">
        <v>8.25</v>
      </c>
      <c r="K116">
        <v>-86</v>
      </c>
      <c r="L116">
        <v>257</v>
      </c>
      <c r="M116">
        <v>52.4</v>
      </c>
      <c r="N116">
        <v>0</v>
      </c>
      <c r="O116">
        <v>5.98</v>
      </c>
      <c r="P116">
        <v>93.8</v>
      </c>
      <c r="Q116">
        <v>31.4</v>
      </c>
      <c r="R116">
        <v>34.61</v>
      </c>
      <c r="S116">
        <v>22</v>
      </c>
      <c r="T116">
        <v>0.95</v>
      </c>
    </row>
    <row r="117" spans="1:20" x14ac:dyDescent="0.3">
      <c r="A117" s="1">
        <v>44523</v>
      </c>
      <c r="B117" s="1">
        <v>44529</v>
      </c>
      <c r="C117" t="s">
        <v>21</v>
      </c>
      <c r="D117" s="3">
        <v>35000</v>
      </c>
      <c r="E117" t="s">
        <v>82</v>
      </c>
      <c r="F117" t="s">
        <v>87</v>
      </c>
      <c r="G117" t="s">
        <v>42</v>
      </c>
      <c r="H117">
        <f t="shared" si="22"/>
        <v>6</v>
      </c>
      <c r="I117">
        <v>28.72</v>
      </c>
      <c r="J117">
        <v>8.25</v>
      </c>
      <c r="K117">
        <v>-86</v>
      </c>
      <c r="L117">
        <v>255</v>
      </c>
      <c r="M117">
        <v>52.1</v>
      </c>
      <c r="N117">
        <v>0.2</v>
      </c>
      <c r="O117">
        <v>5.97</v>
      </c>
      <c r="P117">
        <v>93.3</v>
      </c>
      <c r="Q117">
        <v>31.3</v>
      </c>
      <c r="R117">
        <v>34.29</v>
      </c>
      <c r="S117">
        <v>21.8</v>
      </c>
      <c r="T117">
        <v>0.85</v>
      </c>
    </row>
    <row r="118" spans="1:20" x14ac:dyDescent="0.3">
      <c r="A118" s="1">
        <v>44523</v>
      </c>
      <c r="B118" s="1">
        <v>44529</v>
      </c>
      <c r="C118" t="s">
        <v>21</v>
      </c>
      <c r="D118" s="3">
        <v>35000</v>
      </c>
      <c r="E118" t="s">
        <v>82</v>
      </c>
      <c r="F118" t="s">
        <v>87</v>
      </c>
      <c r="G118" t="s">
        <v>43</v>
      </c>
      <c r="H118">
        <f t="shared" si="22"/>
        <v>6</v>
      </c>
      <c r="I118">
        <v>28.73</v>
      </c>
      <c r="J118">
        <v>8.27</v>
      </c>
      <c r="K118">
        <v>-87</v>
      </c>
      <c r="L118">
        <v>252</v>
      </c>
      <c r="M118">
        <v>52.3</v>
      </c>
      <c r="N118">
        <v>0</v>
      </c>
      <c r="O118">
        <v>6.01</v>
      </c>
      <c r="P118">
        <v>94.2</v>
      </c>
      <c r="Q118">
        <v>31.4</v>
      </c>
      <c r="R118">
        <v>34.479999999999997</v>
      </c>
      <c r="S118">
        <v>21.9</v>
      </c>
      <c r="T118">
        <v>0.9</v>
      </c>
    </row>
    <row r="119" spans="1:20" x14ac:dyDescent="0.3">
      <c r="A119" s="1">
        <v>44523</v>
      </c>
      <c r="B119" s="1">
        <v>44529</v>
      </c>
      <c r="C119" t="s">
        <v>21</v>
      </c>
      <c r="D119" s="3">
        <v>35000</v>
      </c>
      <c r="E119" t="s">
        <v>82</v>
      </c>
      <c r="F119" t="s">
        <v>88</v>
      </c>
      <c r="G119" t="s">
        <v>40</v>
      </c>
      <c r="H119">
        <f t="shared" ref="H119:H124" si="23">B119-A119</f>
        <v>6</v>
      </c>
      <c r="I119">
        <v>28.89</v>
      </c>
      <c r="J119">
        <v>8.27</v>
      </c>
      <c r="K119">
        <v>-87</v>
      </c>
      <c r="L119">
        <v>246</v>
      </c>
      <c r="M119">
        <v>53</v>
      </c>
      <c r="N119">
        <v>0</v>
      </c>
      <c r="O119">
        <v>6.1</v>
      </c>
      <c r="P119">
        <v>96</v>
      </c>
      <c r="Q119">
        <v>31.8</v>
      </c>
      <c r="R119">
        <v>34.96</v>
      </c>
      <c r="S119">
        <v>22.2</v>
      </c>
      <c r="T119">
        <v>1.45</v>
      </c>
    </row>
    <row r="120" spans="1:20" x14ac:dyDescent="0.3">
      <c r="A120" s="1">
        <v>44523</v>
      </c>
      <c r="B120" s="1">
        <v>44529</v>
      </c>
      <c r="C120" t="s">
        <v>21</v>
      </c>
      <c r="D120" s="3">
        <v>35000</v>
      </c>
      <c r="E120" t="s">
        <v>82</v>
      </c>
      <c r="F120" t="s">
        <v>88</v>
      </c>
      <c r="G120" t="s">
        <v>42</v>
      </c>
      <c r="H120">
        <f t="shared" si="23"/>
        <v>6</v>
      </c>
      <c r="I120">
        <v>29.11</v>
      </c>
      <c r="J120">
        <v>8.2799999999999994</v>
      </c>
      <c r="K120">
        <v>-88</v>
      </c>
      <c r="L120">
        <v>245</v>
      </c>
      <c r="M120">
        <v>52.8</v>
      </c>
      <c r="N120">
        <v>0</v>
      </c>
      <c r="O120">
        <v>5.85</v>
      </c>
      <c r="P120">
        <v>92.4</v>
      </c>
      <c r="Q120">
        <v>31.7</v>
      </c>
      <c r="R120">
        <v>34.799999999999997</v>
      </c>
      <c r="S120">
        <v>22</v>
      </c>
      <c r="T120">
        <v>1.35</v>
      </c>
    </row>
    <row r="121" spans="1:20" x14ac:dyDescent="0.3">
      <c r="A121" s="1">
        <v>44523</v>
      </c>
      <c r="B121" s="1">
        <v>44529</v>
      </c>
      <c r="C121" t="s">
        <v>21</v>
      </c>
      <c r="D121" s="3">
        <v>35000</v>
      </c>
      <c r="E121" t="s">
        <v>82</v>
      </c>
      <c r="F121" t="s">
        <v>88</v>
      </c>
      <c r="G121" t="s">
        <v>43</v>
      </c>
      <c r="H121">
        <f t="shared" si="23"/>
        <v>6</v>
      </c>
      <c r="I121">
        <v>29.16</v>
      </c>
      <c r="J121">
        <v>8.27</v>
      </c>
      <c r="K121">
        <v>-87</v>
      </c>
      <c r="L121">
        <v>244</v>
      </c>
      <c r="M121">
        <v>52.8</v>
      </c>
      <c r="N121">
        <v>0</v>
      </c>
      <c r="O121">
        <v>5.86</v>
      </c>
      <c r="P121">
        <v>92.7</v>
      </c>
      <c r="Q121">
        <v>31.7</v>
      </c>
      <c r="R121">
        <v>34.81</v>
      </c>
      <c r="S121">
        <v>22</v>
      </c>
      <c r="T121">
        <v>1.65</v>
      </c>
    </row>
    <row r="122" spans="1:20" x14ac:dyDescent="0.3">
      <c r="A122" s="1">
        <v>44523</v>
      </c>
      <c r="B122" s="1">
        <v>44529</v>
      </c>
      <c r="C122" t="s">
        <v>21</v>
      </c>
      <c r="D122" s="3">
        <v>35000</v>
      </c>
      <c r="E122" t="s">
        <v>82</v>
      </c>
      <c r="F122" t="s">
        <v>89</v>
      </c>
      <c r="G122" t="s">
        <v>40</v>
      </c>
      <c r="H122">
        <f t="shared" si="23"/>
        <v>6</v>
      </c>
      <c r="I122">
        <v>29.17</v>
      </c>
      <c r="J122">
        <v>8.23</v>
      </c>
      <c r="K122">
        <v>-85</v>
      </c>
      <c r="L122">
        <v>250</v>
      </c>
      <c r="M122">
        <v>51.2</v>
      </c>
      <c r="N122">
        <v>0</v>
      </c>
      <c r="O122">
        <v>6.04</v>
      </c>
      <c r="P122">
        <v>94.9</v>
      </c>
      <c r="Q122">
        <v>30.8</v>
      </c>
      <c r="R122">
        <v>33.67</v>
      </c>
      <c r="S122">
        <v>21.2</v>
      </c>
      <c r="T122">
        <v>1</v>
      </c>
    </row>
    <row r="123" spans="1:20" x14ac:dyDescent="0.3">
      <c r="A123" s="1">
        <v>44523</v>
      </c>
      <c r="B123" s="1">
        <v>44529</v>
      </c>
      <c r="C123" t="s">
        <v>21</v>
      </c>
      <c r="D123" s="3">
        <v>35000</v>
      </c>
      <c r="E123" t="s">
        <v>82</v>
      </c>
      <c r="F123" t="s">
        <v>89</v>
      </c>
      <c r="G123" t="s">
        <v>42</v>
      </c>
      <c r="H123">
        <f t="shared" si="23"/>
        <v>6</v>
      </c>
      <c r="I123">
        <v>29.2</v>
      </c>
      <c r="J123">
        <v>8.26</v>
      </c>
      <c r="K123">
        <v>-86</v>
      </c>
      <c r="L123">
        <v>247</v>
      </c>
      <c r="M123">
        <v>51.5</v>
      </c>
      <c r="N123">
        <v>0</v>
      </c>
      <c r="O123">
        <v>5.61</v>
      </c>
      <c r="P123">
        <v>88.2</v>
      </c>
      <c r="Q123">
        <v>30.9</v>
      </c>
      <c r="R123">
        <v>33.840000000000003</v>
      </c>
      <c r="S123">
        <v>21.3</v>
      </c>
      <c r="T123">
        <v>1</v>
      </c>
    </row>
    <row r="124" spans="1:20" x14ac:dyDescent="0.3">
      <c r="A124" s="1">
        <v>44523</v>
      </c>
      <c r="B124" s="1">
        <v>44529</v>
      </c>
      <c r="C124" t="s">
        <v>21</v>
      </c>
      <c r="D124" s="3">
        <v>35000</v>
      </c>
      <c r="E124" t="s">
        <v>82</v>
      </c>
      <c r="F124" t="s">
        <v>89</v>
      </c>
      <c r="G124" t="s">
        <v>43</v>
      </c>
      <c r="H124">
        <f t="shared" si="23"/>
        <v>6</v>
      </c>
      <c r="I124">
        <v>29.21</v>
      </c>
      <c r="J124">
        <v>8.25</v>
      </c>
      <c r="K124">
        <v>-86</v>
      </c>
      <c r="L124">
        <v>246</v>
      </c>
      <c r="M124">
        <v>51.6</v>
      </c>
      <c r="N124">
        <v>0</v>
      </c>
      <c r="O124">
        <v>5.65</v>
      </c>
      <c r="P124">
        <v>89</v>
      </c>
      <c r="Q124">
        <v>30.9</v>
      </c>
      <c r="R124">
        <v>33.909999999999997</v>
      </c>
      <c r="S124">
        <v>21.3</v>
      </c>
      <c r="T124">
        <v>1.4</v>
      </c>
    </row>
    <row r="125" spans="1:20" x14ac:dyDescent="0.3">
      <c r="A125" s="1">
        <v>44524</v>
      </c>
      <c r="B125" s="1">
        <v>44529</v>
      </c>
      <c r="C125" t="s">
        <v>27</v>
      </c>
      <c r="D125" s="3">
        <v>35000</v>
      </c>
      <c r="E125" t="s">
        <v>82</v>
      </c>
      <c r="F125" t="s">
        <v>86</v>
      </c>
      <c r="G125" t="s">
        <v>40</v>
      </c>
      <c r="H125">
        <f t="shared" si="21"/>
        <v>5</v>
      </c>
      <c r="I125">
        <v>28.97</v>
      </c>
      <c r="J125">
        <v>8.3000000000000007</v>
      </c>
      <c r="K125">
        <v>-89</v>
      </c>
      <c r="L125">
        <v>247</v>
      </c>
      <c r="M125">
        <v>51.4</v>
      </c>
      <c r="N125">
        <v>0</v>
      </c>
      <c r="O125">
        <v>7.22</v>
      </c>
      <c r="P125">
        <v>113.1</v>
      </c>
      <c r="Q125">
        <v>30.8</v>
      </c>
      <c r="R125">
        <v>33.76</v>
      </c>
      <c r="S125">
        <v>21.3</v>
      </c>
      <c r="T125">
        <v>1.85</v>
      </c>
    </row>
    <row r="126" spans="1:20" x14ac:dyDescent="0.3">
      <c r="A126" s="1">
        <v>44524</v>
      </c>
      <c r="B126" s="1">
        <v>44529</v>
      </c>
      <c r="C126" t="s">
        <v>27</v>
      </c>
      <c r="D126" s="3">
        <v>35000</v>
      </c>
      <c r="E126" t="s">
        <v>82</v>
      </c>
      <c r="F126" t="s">
        <v>86</v>
      </c>
      <c r="G126" t="s">
        <v>42</v>
      </c>
      <c r="H126">
        <f t="shared" si="21"/>
        <v>5</v>
      </c>
      <c r="I126">
        <v>28.96</v>
      </c>
      <c r="J126">
        <v>8.31</v>
      </c>
      <c r="K126">
        <v>-90</v>
      </c>
      <c r="L126">
        <v>245</v>
      </c>
      <c r="M126">
        <v>51.4</v>
      </c>
      <c r="N126">
        <v>0</v>
      </c>
      <c r="O126">
        <v>6.91</v>
      </c>
      <c r="P126">
        <v>108.3</v>
      </c>
      <c r="Q126">
        <v>30.8</v>
      </c>
      <c r="R126">
        <v>33.76</v>
      </c>
      <c r="S126">
        <v>21.3</v>
      </c>
      <c r="T126">
        <v>1.8</v>
      </c>
    </row>
    <row r="127" spans="1:20" x14ac:dyDescent="0.3">
      <c r="A127" s="1">
        <v>44524</v>
      </c>
      <c r="B127" s="1">
        <v>44529</v>
      </c>
      <c r="C127" t="s">
        <v>27</v>
      </c>
      <c r="D127" s="3">
        <v>35000</v>
      </c>
      <c r="E127" t="s">
        <v>82</v>
      </c>
      <c r="F127" t="s">
        <v>86</v>
      </c>
      <c r="G127" t="s">
        <v>43</v>
      </c>
      <c r="H127">
        <f t="shared" si="21"/>
        <v>5</v>
      </c>
      <c r="I127">
        <v>28.95</v>
      </c>
      <c r="J127">
        <v>8.31</v>
      </c>
      <c r="K127">
        <v>-90</v>
      </c>
      <c r="L127">
        <v>244</v>
      </c>
      <c r="M127">
        <v>51.4</v>
      </c>
      <c r="N127">
        <v>0</v>
      </c>
      <c r="O127">
        <v>6.9</v>
      </c>
      <c r="P127">
        <v>108.1</v>
      </c>
      <c r="Q127">
        <v>30.8</v>
      </c>
      <c r="R127">
        <v>33.770000000000003</v>
      </c>
      <c r="S127">
        <v>21.3</v>
      </c>
      <c r="T127">
        <v>1.8</v>
      </c>
    </row>
    <row r="128" spans="1:20" x14ac:dyDescent="0.3">
      <c r="A128" s="1">
        <v>44524</v>
      </c>
      <c r="B128" s="1">
        <v>44529</v>
      </c>
      <c r="C128" t="s">
        <v>27</v>
      </c>
      <c r="D128" s="3">
        <v>35000</v>
      </c>
      <c r="E128" t="s">
        <v>82</v>
      </c>
      <c r="F128" t="s">
        <v>87</v>
      </c>
      <c r="G128" t="s">
        <v>40</v>
      </c>
      <c r="H128">
        <f t="shared" ref="H128:H136" si="24">B128-A128</f>
        <v>5</v>
      </c>
      <c r="I128">
        <v>28.99</v>
      </c>
      <c r="J128">
        <v>8.2799999999999994</v>
      </c>
      <c r="K128">
        <v>-88</v>
      </c>
      <c r="L128">
        <v>244</v>
      </c>
      <c r="M128">
        <v>52</v>
      </c>
      <c r="N128">
        <v>0</v>
      </c>
      <c r="O128">
        <v>6.43</v>
      </c>
      <c r="P128">
        <v>101.1</v>
      </c>
      <c r="Q128">
        <v>31.2</v>
      </c>
      <c r="R128">
        <v>34.200000000000003</v>
      </c>
      <c r="S128">
        <v>21.6</v>
      </c>
      <c r="T128">
        <v>1.65</v>
      </c>
    </row>
    <row r="129" spans="1:20" x14ac:dyDescent="0.3">
      <c r="A129" s="1">
        <v>44524</v>
      </c>
      <c r="B129" s="1">
        <v>44529</v>
      </c>
      <c r="C129" t="s">
        <v>27</v>
      </c>
      <c r="D129" s="3">
        <v>35000</v>
      </c>
      <c r="E129" t="s">
        <v>82</v>
      </c>
      <c r="F129" t="s">
        <v>87</v>
      </c>
      <c r="G129" t="s">
        <v>42</v>
      </c>
      <c r="H129">
        <f t="shared" si="24"/>
        <v>5</v>
      </c>
      <c r="I129">
        <v>28.97</v>
      </c>
      <c r="J129">
        <v>8.2799999999999994</v>
      </c>
      <c r="K129">
        <v>-88</v>
      </c>
      <c r="L129">
        <v>242</v>
      </c>
      <c r="M129">
        <v>51</v>
      </c>
      <c r="N129">
        <v>0</v>
      </c>
      <c r="O129">
        <v>6.13</v>
      </c>
      <c r="P129">
        <v>95.8</v>
      </c>
      <c r="Q129">
        <v>30.6</v>
      </c>
      <c r="R129">
        <v>33.53</v>
      </c>
      <c r="S129">
        <v>21.1</v>
      </c>
      <c r="T129">
        <v>1.45</v>
      </c>
    </row>
    <row r="130" spans="1:20" x14ac:dyDescent="0.3">
      <c r="A130" s="1">
        <v>44524</v>
      </c>
      <c r="B130" s="1">
        <v>44529</v>
      </c>
      <c r="C130" t="s">
        <v>27</v>
      </c>
      <c r="D130" s="3">
        <v>35000</v>
      </c>
      <c r="E130" t="s">
        <v>82</v>
      </c>
      <c r="F130" t="s">
        <v>87</v>
      </c>
      <c r="G130" t="s">
        <v>43</v>
      </c>
      <c r="H130">
        <f t="shared" si="24"/>
        <v>5</v>
      </c>
      <c r="I130">
        <v>28.99</v>
      </c>
      <c r="J130">
        <v>8.26</v>
      </c>
      <c r="K130">
        <v>-86</v>
      </c>
      <c r="L130">
        <v>241</v>
      </c>
      <c r="M130">
        <v>51.3</v>
      </c>
      <c r="N130">
        <v>0.6</v>
      </c>
      <c r="O130">
        <v>6.15</v>
      </c>
      <c r="P130">
        <v>96.3</v>
      </c>
      <c r="Q130">
        <v>30.8</v>
      </c>
      <c r="R130">
        <v>33.74</v>
      </c>
      <c r="S130">
        <v>21.3</v>
      </c>
      <c r="T130">
        <v>1.45</v>
      </c>
    </row>
    <row r="131" spans="1:20" x14ac:dyDescent="0.3">
      <c r="A131" s="1">
        <v>44524</v>
      </c>
      <c r="B131" s="1">
        <v>44529</v>
      </c>
      <c r="C131" t="s">
        <v>27</v>
      </c>
      <c r="D131" s="3">
        <v>35000</v>
      </c>
      <c r="E131" t="s">
        <v>82</v>
      </c>
      <c r="F131" t="s">
        <v>88</v>
      </c>
      <c r="G131" t="s">
        <v>40</v>
      </c>
      <c r="H131">
        <f t="shared" si="24"/>
        <v>5</v>
      </c>
      <c r="I131">
        <v>29.46</v>
      </c>
      <c r="J131">
        <v>8.26</v>
      </c>
      <c r="K131">
        <v>-87</v>
      </c>
      <c r="L131">
        <v>230</v>
      </c>
      <c r="M131">
        <v>51.6</v>
      </c>
      <c r="N131">
        <v>0</v>
      </c>
      <c r="O131">
        <v>7.2</v>
      </c>
      <c r="P131">
        <v>113.8</v>
      </c>
      <c r="Q131">
        <v>31</v>
      </c>
      <c r="R131">
        <v>33.93</v>
      </c>
      <c r="S131">
        <v>21.3</v>
      </c>
      <c r="T131">
        <v>1.1499999999999999</v>
      </c>
    </row>
    <row r="132" spans="1:20" x14ac:dyDescent="0.3">
      <c r="A132" s="1">
        <v>44524</v>
      </c>
      <c r="B132" s="1">
        <v>44529</v>
      </c>
      <c r="C132" t="s">
        <v>27</v>
      </c>
      <c r="D132" s="3">
        <v>35000</v>
      </c>
      <c r="E132" t="s">
        <v>82</v>
      </c>
      <c r="F132" t="s">
        <v>88</v>
      </c>
      <c r="G132" t="s">
        <v>42</v>
      </c>
      <c r="H132">
        <f t="shared" si="24"/>
        <v>5</v>
      </c>
      <c r="I132">
        <v>29.49</v>
      </c>
      <c r="J132">
        <v>8.25</v>
      </c>
      <c r="K132">
        <v>-86</v>
      </c>
      <c r="L132">
        <v>233</v>
      </c>
      <c r="M132">
        <v>51.6</v>
      </c>
      <c r="N132">
        <v>0</v>
      </c>
      <c r="O132">
        <v>6.55</v>
      </c>
      <c r="P132">
        <v>103.6</v>
      </c>
      <c r="Q132">
        <v>31</v>
      </c>
      <c r="R132">
        <v>33.94</v>
      </c>
      <c r="S132">
        <v>21.3</v>
      </c>
      <c r="T132">
        <v>1.4</v>
      </c>
    </row>
    <row r="133" spans="1:20" x14ac:dyDescent="0.3">
      <c r="A133" s="1">
        <v>44524</v>
      </c>
      <c r="B133" s="1">
        <v>44529</v>
      </c>
      <c r="C133" t="s">
        <v>27</v>
      </c>
      <c r="D133" s="3">
        <v>35000</v>
      </c>
      <c r="E133" t="s">
        <v>82</v>
      </c>
      <c r="F133" t="s">
        <v>88</v>
      </c>
      <c r="G133" t="s">
        <v>43</v>
      </c>
      <c r="H133">
        <f t="shared" si="24"/>
        <v>5</v>
      </c>
      <c r="I133">
        <v>29.53</v>
      </c>
      <c r="J133">
        <v>8.26</v>
      </c>
      <c r="K133">
        <v>-87</v>
      </c>
      <c r="L133">
        <v>236</v>
      </c>
      <c r="M133">
        <v>51.6</v>
      </c>
      <c r="N133">
        <v>0</v>
      </c>
      <c r="O133">
        <v>5.74</v>
      </c>
      <c r="P133">
        <v>90.8</v>
      </c>
      <c r="Q133">
        <v>31</v>
      </c>
      <c r="R133">
        <v>33.93</v>
      </c>
      <c r="S133">
        <v>21.2</v>
      </c>
      <c r="T133">
        <v>1.45</v>
      </c>
    </row>
    <row r="134" spans="1:20" x14ac:dyDescent="0.3">
      <c r="A134" s="1">
        <v>44524</v>
      </c>
      <c r="B134" s="1">
        <v>44529</v>
      </c>
      <c r="C134" t="s">
        <v>27</v>
      </c>
      <c r="D134" s="3">
        <v>35000</v>
      </c>
      <c r="E134" t="s">
        <v>82</v>
      </c>
      <c r="F134" t="s">
        <v>89</v>
      </c>
      <c r="G134" t="s">
        <v>40</v>
      </c>
      <c r="H134">
        <f t="shared" si="24"/>
        <v>5</v>
      </c>
      <c r="I134">
        <v>29.54</v>
      </c>
      <c r="J134">
        <v>8.27</v>
      </c>
      <c r="K134">
        <v>-87</v>
      </c>
      <c r="L134">
        <v>235</v>
      </c>
      <c r="M134">
        <v>51.4</v>
      </c>
      <c r="N134">
        <v>0</v>
      </c>
      <c r="O134">
        <v>6.29</v>
      </c>
      <c r="P134">
        <v>99.4</v>
      </c>
      <c r="Q134">
        <v>30.8</v>
      </c>
      <c r="R134">
        <v>33.770000000000003</v>
      </c>
      <c r="S134">
        <v>21.1</v>
      </c>
      <c r="T134">
        <v>1.05</v>
      </c>
    </row>
    <row r="135" spans="1:20" x14ac:dyDescent="0.3">
      <c r="A135" s="1">
        <v>44524</v>
      </c>
      <c r="B135" s="1">
        <v>44529</v>
      </c>
      <c r="C135" t="s">
        <v>27</v>
      </c>
      <c r="D135" s="3">
        <v>35000</v>
      </c>
      <c r="E135" t="s">
        <v>82</v>
      </c>
      <c r="F135" t="s">
        <v>89</v>
      </c>
      <c r="G135" t="s">
        <v>42</v>
      </c>
      <c r="H135">
        <f t="shared" si="24"/>
        <v>5</v>
      </c>
      <c r="I135">
        <v>29.58</v>
      </c>
      <c r="J135">
        <v>8.25</v>
      </c>
      <c r="K135">
        <v>-86</v>
      </c>
      <c r="L135">
        <v>234</v>
      </c>
      <c r="M135">
        <v>51</v>
      </c>
      <c r="N135">
        <v>0</v>
      </c>
      <c r="O135">
        <v>6.1</v>
      </c>
      <c r="P135">
        <v>96.3</v>
      </c>
      <c r="Q135">
        <v>30.6</v>
      </c>
      <c r="R135">
        <v>33.47</v>
      </c>
      <c r="S135">
        <v>20.9</v>
      </c>
      <c r="T135">
        <v>1.25</v>
      </c>
    </row>
    <row r="136" spans="1:20" x14ac:dyDescent="0.3">
      <c r="A136" s="1">
        <v>44524</v>
      </c>
      <c r="B136" s="1">
        <v>44529</v>
      </c>
      <c r="C136" t="s">
        <v>27</v>
      </c>
      <c r="D136" s="3">
        <v>35000</v>
      </c>
      <c r="E136" t="s">
        <v>82</v>
      </c>
      <c r="F136" t="s">
        <v>89</v>
      </c>
      <c r="G136" t="s">
        <v>43</v>
      </c>
      <c r="H136">
        <f t="shared" si="24"/>
        <v>5</v>
      </c>
      <c r="I136">
        <v>29.59</v>
      </c>
      <c r="J136">
        <v>8.25</v>
      </c>
      <c r="K136">
        <v>-86</v>
      </c>
      <c r="L136">
        <v>233</v>
      </c>
      <c r="M136">
        <v>51.1</v>
      </c>
      <c r="N136">
        <v>0</v>
      </c>
      <c r="O136">
        <v>5.85</v>
      </c>
      <c r="P136">
        <v>92.4</v>
      </c>
      <c r="Q136">
        <v>30.6</v>
      </c>
      <c r="R136">
        <v>33.53</v>
      </c>
      <c r="S136">
        <v>20.9</v>
      </c>
      <c r="T136">
        <v>1</v>
      </c>
    </row>
  </sheetData>
  <autoFilter ref="A1:X136" xr:uid="{F3678DB5-6A47-431B-8150-11F45E829253}"/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6C73A5946F64A8613FDCA55A004D6" ma:contentTypeVersion="18" ma:contentTypeDescription="Create a new document." ma:contentTypeScope="" ma:versionID="dbf506dc44bcdce969803da2696aa3b5">
  <xsd:schema xmlns:xsd="http://www.w3.org/2001/XMLSchema" xmlns:xs="http://www.w3.org/2001/XMLSchema" xmlns:p="http://schemas.microsoft.com/office/2006/metadata/properties" xmlns:ns2="af7162e6-72a0-4775-8a24-52a47b81ed12" xmlns:ns3="e0b7aa9a-6ca5-4275-b50e-750a71bc194e" targetNamespace="http://schemas.microsoft.com/office/2006/metadata/properties" ma:root="true" ma:fieldsID="525a0b8a1bfa26e691e3499905321ec3" ns2:_="" ns3:_="">
    <xsd:import namespace="af7162e6-72a0-4775-8a24-52a47b81ed12"/>
    <xsd:import namespace="e0b7aa9a-6ca5-4275-b50e-750a71bc19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7162e6-72a0-4775-8a24-52a47b81ed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089e0dd-8629-4c26-8437-796d002b5b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b7aa9a-6ca5-4275-b50e-750a71bc194e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86999c3-e948-4681-903e-df8db80d0c30}" ma:internalName="TaxCatchAll" ma:showField="CatchAllData" ma:web="e0b7aa9a-6ca5-4275-b50e-750a71bc19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f7162e6-72a0-4775-8a24-52a47b81ed12">
      <Terms xmlns="http://schemas.microsoft.com/office/infopath/2007/PartnerControls"/>
    </lcf76f155ced4ddcb4097134ff3c332f>
    <TaxCatchAll xmlns="e0b7aa9a-6ca5-4275-b50e-750a71bc194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BDE057-1730-454F-91DC-CBE3E479DFDE}"/>
</file>

<file path=customXml/itemProps2.xml><?xml version="1.0" encoding="utf-8"?>
<ds:datastoreItem xmlns:ds="http://schemas.openxmlformats.org/officeDocument/2006/customXml" ds:itemID="{F6EFB470-64B0-48F9-8BC8-27958B16C1A7}">
  <ds:schemaRefs>
    <ds:schemaRef ds:uri="http://schemas.microsoft.com/office/2006/metadata/properties"/>
    <ds:schemaRef ds:uri="http://schemas.microsoft.com/office/infopath/2007/PartnerControls"/>
    <ds:schemaRef ds:uri="af7162e6-72a0-4775-8a24-52a47b81ed12"/>
    <ds:schemaRef ds:uri="e0b7aa9a-6ca5-4275-b50e-750a71bc194e"/>
  </ds:schemaRefs>
</ds:datastoreItem>
</file>

<file path=customXml/itemProps3.xml><?xml version="1.0" encoding="utf-8"?>
<ds:datastoreItem xmlns:ds="http://schemas.openxmlformats.org/officeDocument/2006/customXml" ds:itemID="{0A69A79A-0A46-4A4C-B9EB-2BC1B2E519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LarvaeDensity_Rearing</vt:lpstr>
      <vt:lpstr>LarvaeDensity_Release</vt:lpstr>
      <vt:lpstr>HoribaWaterQuality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2022-07-21T05:31:58Z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0x01010050A6C73A5946F64A8613FDCA55A004D6</vt:lpwstr>
  </property>
  <property fmtid="{D5CDD505-2E9C-101B-9397-08002B2CF9AE}" pid="3" name="MediaServiceImageTags">
    <vt:lpwstr/>
  </property>
</Properties>
</file>