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f011/Data - Larvae/data/2022/"/>
    </mc:Choice>
  </mc:AlternateContent>
  <xr:revisionPtr revIDLastSave="0" documentId="8_{3E76F365-1952-DA4D-ADE2-6882D7360CCD}" xr6:coauthVersionLast="47" xr6:coauthVersionMax="47" xr10:uidLastSave="{00000000-0000-0000-0000-000000000000}"/>
  <bookViews>
    <workbookView xWindow="0" yWindow="880" windowWidth="30940" windowHeight="16900" xr2:uid="{66572622-1934-4582-8C0B-C03CAFB95424}"/>
  </bookViews>
  <sheets>
    <sheet name="Collection" sheetId="1" r:id="rId1"/>
    <sheet name="FertilizationData" sheetId="2" r:id="rId2"/>
  </sheets>
  <definedNames>
    <definedName name="_xlnm._FilterDatabase" localSheetId="0" hidden="1">Collection!$A$1:$U$41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1" l="1"/>
  <c r="R33" i="1"/>
  <c r="G51" i="1"/>
  <c r="G50" i="1"/>
  <c r="Q29" i="1"/>
  <c r="P2" i="2"/>
  <c r="P6" i="2"/>
  <c r="P5" i="2"/>
  <c r="P4" i="2"/>
  <c r="P3" i="2"/>
  <c r="Q16" i="1"/>
  <c r="S19" i="1"/>
  <c r="Q19" i="1"/>
  <c r="Q18" i="1"/>
  <c r="Q17" i="1"/>
  <c r="R19" i="1" s="1"/>
  <c r="T19" i="1" l="1"/>
  <c r="Q31" i="1"/>
  <c r="Q7" i="1"/>
  <c r="Q8" i="1"/>
  <c r="Q9" i="1"/>
  <c r="Q10" i="1"/>
  <c r="Q11" i="1"/>
  <c r="R10" i="1" l="1"/>
  <c r="Q33" i="1"/>
  <c r="Q28" i="1"/>
  <c r="Q32" i="1"/>
  <c r="Q27" i="1"/>
  <c r="Q26" i="1"/>
  <c r="Q30" i="1"/>
  <c r="Q25" i="1"/>
  <c r="Q24" i="1"/>
  <c r="S38" i="1"/>
  <c r="Q35" i="1"/>
  <c r="Q36" i="1"/>
  <c r="Q37" i="1"/>
  <c r="Q38" i="1"/>
  <c r="Q34" i="1"/>
  <c r="S23" i="1"/>
  <c r="Q21" i="1"/>
  <c r="Q22" i="1"/>
  <c r="Q23" i="1"/>
  <c r="Q20" i="1"/>
  <c r="R23" i="1" l="1"/>
  <c r="T23" i="1" s="1"/>
  <c r="R38" i="1"/>
  <c r="T38" i="1" s="1"/>
  <c r="S15" i="1"/>
  <c r="Q12" i="1"/>
  <c r="Q13" i="1"/>
  <c r="Q14" i="1"/>
  <c r="Q15" i="1"/>
  <c r="S6" i="1"/>
  <c r="S10" i="1"/>
  <c r="T10" i="1" s="1"/>
  <c r="Q3" i="1"/>
  <c r="Q4" i="1"/>
  <c r="Q5" i="1"/>
  <c r="Q6" i="1"/>
  <c r="Q2" i="1"/>
  <c r="R6" i="1" l="1"/>
  <c r="R15" i="1"/>
  <c r="T15" i="1" s="1"/>
  <c r="T6" i="1"/>
  <c r="T43" i="1" l="1"/>
</calcChain>
</file>

<file path=xl/sharedStrings.xml><?xml version="1.0" encoding="utf-8"?>
<sst xmlns="http://schemas.openxmlformats.org/spreadsheetml/2006/main" count="257" uniqueCount="53">
  <si>
    <t>Date</t>
  </si>
  <si>
    <t>Boat</t>
  </si>
  <si>
    <t>GPS Lat</t>
  </si>
  <si>
    <t>GPS Long</t>
  </si>
  <si>
    <t>Spawn time</t>
  </si>
  <si>
    <t>Slick first seen</t>
  </si>
  <si>
    <t>Collection time start</t>
  </si>
  <si>
    <t>Collection time end</t>
  </si>
  <si>
    <t>Tub depth (cm)</t>
  </si>
  <si>
    <t>Pre/post transfer</t>
  </si>
  <si>
    <t>Culture pond #</t>
  </si>
  <si>
    <t>Culture pond transfer time</t>
  </si>
  <si>
    <t>Rep id</t>
  </si>
  <si>
    <t>Sample vol. (ml)</t>
  </si>
  <si>
    <t>Count/Fix time</t>
  </si>
  <si>
    <t>Total egg/embryo</t>
  </si>
  <si>
    <t>Egg/embryo per ml</t>
  </si>
  <si>
    <t>Average per ml</t>
  </si>
  <si>
    <t>Total collection volume (L)</t>
  </si>
  <si>
    <t>Total larvae</t>
  </si>
  <si>
    <t>Comments</t>
  </si>
  <si>
    <t>09/12/2022</t>
  </si>
  <si>
    <t>Storm</t>
  </si>
  <si>
    <t>N/A</t>
  </si>
  <si>
    <t>Macq 1</t>
  </si>
  <si>
    <t>00:05</t>
  </si>
  <si>
    <t>Peter subsampled from 15ml sample, correct sample volume was corrected</t>
  </si>
  <si>
    <t>10/12/2022</t>
  </si>
  <si>
    <t>24:00</t>
  </si>
  <si>
    <t>Koopa</t>
  </si>
  <si>
    <t>Spoonbill</t>
  </si>
  <si>
    <t>NA</t>
  </si>
  <si>
    <t>Pre 1</t>
  </si>
  <si>
    <t>need rainwater tank volume for estimate of larvae transferred into pool 4</t>
  </si>
  <si>
    <t>Pre 2</t>
  </si>
  <si>
    <t>Pre 3</t>
  </si>
  <si>
    <t>Pre 4</t>
  </si>
  <si>
    <t>Pre 5</t>
  </si>
  <si>
    <t>Post slow 1</t>
  </si>
  <si>
    <t>Post slow 2</t>
  </si>
  <si>
    <t>Post slow 3</t>
  </si>
  <si>
    <t>Post slow 4</t>
  </si>
  <si>
    <t>Post slow 5</t>
  </si>
  <si>
    <t>11/12/2022</t>
  </si>
  <si>
    <t xml:space="preserve">Palfrey outer </t>
  </si>
  <si>
    <t>Macq1</t>
  </si>
  <si>
    <t>Laggoon / Palfrey Outer</t>
  </si>
  <si>
    <t xml:space="preserve">small slicks observed but not enough for collection operations </t>
  </si>
  <si>
    <t>12/12/2022</t>
  </si>
  <si>
    <t>13/12/2022</t>
  </si>
  <si>
    <t>l</t>
  </si>
  <si>
    <t>l s-1</t>
  </si>
  <si>
    <t>Incl_Not_fertilized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</si>
</sst>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142F-701D-427B-8C50-8ECAD9B1F2C1}">
  <dimension ref="A1:CS65"/>
  <sheetViews>
    <sheetView tabSelected="1" zoomScale="80" zoomScaleNormal="80" workbookViewId="0">
      <selection activeCell="A24" sqref="A24"/>
    </sheetView>
  </sheetViews>
  <sheetFormatPr baseColWidth="10" defaultColWidth="8.83203125" defaultRowHeight="15" x14ac:dyDescent="0.2"/>
  <cols>
    <col min="1" max="1" width="10.6640625" style="1" bestFit="1" customWidth="1"/>
    <col min="2" max="2" width="9.5" style="1" bestFit="1" customWidth="1"/>
    <col min="3" max="3" width="9.6640625" style="1" customWidth="1"/>
    <col min="4" max="4" width="10" style="1" bestFit="1" customWidth="1"/>
    <col min="5" max="5" width="11.5" style="1" bestFit="1" customWidth="1"/>
    <col min="6" max="6" width="13.83203125" style="1" bestFit="1" customWidth="1"/>
    <col min="7" max="7" width="19.33203125" style="1" bestFit="1" customWidth="1"/>
    <col min="8" max="8" width="18.6640625" style="1" bestFit="1" customWidth="1"/>
    <col min="9" max="9" width="14.5" style="1" bestFit="1" customWidth="1"/>
    <col min="10" max="10" width="16.33203125" style="1" bestFit="1" customWidth="1"/>
    <col min="11" max="11" width="14.1640625" style="1" bestFit="1" customWidth="1"/>
    <col min="12" max="12" width="25" style="1" bestFit="1" customWidth="1"/>
    <col min="13" max="13" width="6.5" style="1" bestFit="1" customWidth="1"/>
    <col min="14" max="14" width="15.5" style="1" bestFit="1" customWidth="1"/>
    <col min="15" max="15" width="14.5" style="1" bestFit="1" customWidth="1"/>
    <col min="16" max="16" width="16.83203125" style="1" bestFit="1" customWidth="1"/>
    <col min="17" max="17" width="18.1640625" style="1" bestFit="1" customWidth="1"/>
    <col min="18" max="18" width="14.5" style="1" bestFit="1" customWidth="1"/>
    <col min="19" max="19" width="24.83203125" style="1" bestFit="1" customWidth="1"/>
    <col min="20" max="20" width="12.5" style="1" bestFit="1" customWidth="1"/>
    <col min="21" max="21" width="69.1640625" style="1" bestFit="1" customWidth="1"/>
    <col min="22" max="16384" width="8.83203125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3" t="s">
        <v>21</v>
      </c>
      <c r="B2" s="3" t="s">
        <v>22</v>
      </c>
      <c r="C2" s="1">
        <v>14.68873</v>
      </c>
      <c r="D2" s="1">
        <v>145.43888999999999</v>
      </c>
      <c r="E2" s="4">
        <v>0.93055555555555547</v>
      </c>
      <c r="G2" s="1">
        <v>2220</v>
      </c>
      <c r="I2" s="1">
        <v>25</v>
      </c>
      <c r="J2" s="1" t="s">
        <v>23</v>
      </c>
      <c r="K2" s="1">
        <v>6</v>
      </c>
      <c r="M2" s="1">
        <v>1</v>
      </c>
      <c r="N2" s="1">
        <v>15</v>
      </c>
      <c r="O2" s="4">
        <v>0.99305555555555547</v>
      </c>
      <c r="P2" s="1">
        <v>119</v>
      </c>
      <c r="Q2" s="5">
        <f t="shared" ref="Q2:Q19" si="0">P2/N2</f>
        <v>7.9333333333333336</v>
      </c>
      <c r="R2" s="5"/>
      <c r="S2" s="5"/>
      <c r="T2" s="6"/>
    </row>
    <row r="3" spans="1:21" x14ac:dyDescent="0.2">
      <c r="A3" s="3" t="s">
        <v>21</v>
      </c>
      <c r="B3" s="3" t="s">
        <v>22</v>
      </c>
      <c r="C3" s="1">
        <v>14.68873</v>
      </c>
      <c r="D3" s="1">
        <v>145.43888999999999</v>
      </c>
      <c r="E3" s="4">
        <v>0.93055555555555547</v>
      </c>
      <c r="G3" s="1">
        <v>2220</v>
      </c>
      <c r="I3" s="1">
        <v>25</v>
      </c>
      <c r="J3" s="1" t="s">
        <v>23</v>
      </c>
      <c r="K3" s="1">
        <v>6</v>
      </c>
      <c r="M3" s="1">
        <v>2</v>
      </c>
      <c r="N3" s="1">
        <v>15</v>
      </c>
      <c r="O3" s="4">
        <v>0.99305555555555547</v>
      </c>
      <c r="P3" s="1">
        <v>186</v>
      </c>
      <c r="Q3" s="5">
        <f t="shared" si="0"/>
        <v>12.4</v>
      </c>
      <c r="R3" s="5"/>
      <c r="S3" s="5"/>
      <c r="T3" s="6"/>
    </row>
    <row r="4" spans="1:21" x14ac:dyDescent="0.2">
      <c r="A4" s="3" t="s">
        <v>21</v>
      </c>
      <c r="B4" s="3" t="s">
        <v>22</v>
      </c>
      <c r="C4" s="1">
        <v>14.68873</v>
      </c>
      <c r="D4" s="1">
        <v>145.43888999999999</v>
      </c>
      <c r="E4" s="4">
        <v>0.93055555555555547</v>
      </c>
      <c r="G4" s="1">
        <v>2220</v>
      </c>
      <c r="I4" s="1">
        <v>25</v>
      </c>
      <c r="J4" s="1" t="s">
        <v>23</v>
      </c>
      <c r="K4" s="1">
        <v>6</v>
      </c>
      <c r="M4" s="1">
        <v>3</v>
      </c>
      <c r="N4" s="1">
        <v>15</v>
      </c>
      <c r="O4" s="4">
        <v>0.99305555555555547</v>
      </c>
      <c r="P4" s="1">
        <v>103</v>
      </c>
      <c r="Q4" s="5">
        <f t="shared" si="0"/>
        <v>6.8666666666666663</v>
      </c>
      <c r="R4" s="5"/>
      <c r="S4" s="5"/>
      <c r="T4" s="6"/>
    </row>
    <row r="5" spans="1:21" x14ac:dyDescent="0.2">
      <c r="A5" s="3" t="s">
        <v>21</v>
      </c>
      <c r="B5" s="3" t="s">
        <v>22</v>
      </c>
      <c r="C5" s="1">
        <v>14.68873</v>
      </c>
      <c r="D5" s="1">
        <v>145.43888999999999</v>
      </c>
      <c r="E5" s="4">
        <v>0.93055555555555547</v>
      </c>
      <c r="G5" s="1">
        <v>2220</v>
      </c>
      <c r="I5" s="1">
        <v>25</v>
      </c>
      <c r="J5" s="1" t="s">
        <v>23</v>
      </c>
      <c r="K5" s="1">
        <v>6</v>
      </c>
      <c r="M5" s="1">
        <v>4</v>
      </c>
      <c r="N5" s="1">
        <v>15</v>
      </c>
      <c r="O5" s="4">
        <v>0.99305555555555547</v>
      </c>
      <c r="P5" s="1">
        <v>172</v>
      </c>
      <c r="Q5" s="5">
        <f t="shared" si="0"/>
        <v>11.466666666666667</v>
      </c>
      <c r="R5" s="5"/>
      <c r="S5" s="5"/>
      <c r="T5" s="6"/>
    </row>
    <row r="6" spans="1:21" x14ac:dyDescent="0.2">
      <c r="A6" s="3" t="s">
        <v>21</v>
      </c>
      <c r="B6" s="3" t="s">
        <v>22</v>
      </c>
      <c r="C6" s="1">
        <v>14.68873</v>
      </c>
      <c r="D6" s="1">
        <v>145.43888999999999</v>
      </c>
      <c r="E6" s="4">
        <v>0.93055555555555547</v>
      </c>
      <c r="G6" s="1">
        <v>2220</v>
      </c>
      <c r="I6" s="1">
        <v>25</v>
      </c>
      <c r="J6" s="1" t="s">
        <v>23</v>
      </c>
      <c r="K6" s="1">
        <v>6</v>
      </c>
      <c r="M6" s="1">
        <v>5</v>
      </c>
      <c r="N6" s="1">
        <v>15</v>
      </c>
      <c r="O6" s="4">
        <v>0.99305555555555547</v>
      </c>
      <c r="P6" s="1">
        <v>123</v>
      </c>
      <c r="Q6" s="5">
        <f t="shared" si="0"/>
        <v>8.1999999999999993</v>
      </c>
      <c r="R6" s="5">
        <f>AVERAGE(Q2:Q6)</f>
        <v>9.3733333333333348</v>
      </c>
      <c r="S6" s="5">
        <f>(50*86*I6)/1000</f>
        <v>107.5</v>
      </c>
      <c r="T6" s="6">
        <f>R6*S6*1000</f>
        <v>1007633.3333333335</v>
      </c>
    </row>
    <row r="7" spans="1:21" x14ac:dyDescent="0.2">
      <c r="A7" s="3" t="s">
        <v>21</v>
      </c>
      <c r="B7" s="3" t="s">
        <v>24</v>
      </c>
      <c r="C7" s="1">
        <v>14.67848</v>
      </c>
      <c r="D7" s="1">
        <v>145.44045</v>
      </c>
      <c r="E7" s="4"/>
      <c r="F7" s="4">
        <v>0.88888888888888884</v>
      </c>
      <c r="G7" s="4">
        <v>0.88888888888888884</v>
      </c>
      <c r="H7" s="4">
        <v>0.95833333333333337</v>
      </c>
      <c r="I7" s="1">
        <v>31.3</v>
      </c>
      <c r="J7" s="1" t="s">
        <v>23</v>
      </c>
      <c r="K7" s="1">
        <v>6</v>
      </c>
      <c r="L7" s="3" t="s">
        <v>25</v>
      </c>
      <c r="M7" s="1">
        <v>1</v>
      </c>
      <c r="N7" s="1">
        <v>4</v>
      </c>
      <c r="O7" s="4">
        <v>0.98958333333333337</v>
      </c>
      <c r="P7" s="1">
        <v>202</v>
      </c>
      <c r="Q7" s="5">
        <f t="shared" si="0"/>
        <v>50.5</v>
      </c>
      <c r="R7" s="5"/>
      <c r="S7" s="5"/>
      <c r="T7" s="6"/>
      <c r="U7" s="1" t="s">
        <v>26</v>
      </c>
    </row>
    <row r="8" spans="1:21" x14ac:dyDescent="0.2">
      <c r="A8" s="3" t="s">
        <v>21</v>
      </c>
      <c r="B8" s="3" t="s">
        <v>24</v>
      </c>
      <c r="C8" s="1">
        <v>14.67848</v>
      </c>
      <c r="D8" s="1">
        <v>145.44045</v>
      </c>
      <c r="E8" s="4"/>
      <c r="F8" s="4">
        <v>0.88888888888888884</v>
      </c>
      <c r="G8" s="4">
        <v>0.88888888888888884</v>
      </c>
      <c r="H8" s="4">
        <v>0.95833333333333337</v>
      </c>
      <c r="I8" s="1">
        <v>31.3</v>
      </c>
      <c r="J8" s="1" t="s">
        <v>23</v>
      </c>
      <c r="K8" s="1">
        <v>6</v>
      </c>
      <c r="L8" s="3" t="s">
        <v>25</v>
      </c>
      <c r="M8" s="1">
        <v>2</v>
      </c>
      <c r="N8" s="1">
        <v>6</v>
      </c>
      <c r="O8" s="4">
        <v>0.98958333333333337</v>
      </c>
      <c r="P8" s="1">
        <v>341</v>
      </c>
      <c r="Q8" s="5">
        <f t="shared" si="0"/>
        <v>56.833333333333336</v>
      </c>
      <c r="R8" s="5"/>
      <c r="S8" s="5"/>
      <c r="T8" s="6"/>
    </row>
    <row r="9" spans="1:21" x14ac:dyDescent="0.2">
      <c r="A9" s="3" t="s">
        <v>21</v>
      </c>
      <c r="B9" s="3" t="s">
        <v>24</v>
      </c>
      <c r="C9" s="1">
        <v>14.67848</v>
      </c>
      <c r="D9" s="1">
        <v>145.44045</v>
      </c>
      <c r="E9" s="4"/>
      <c r="F9" s="4">
        <v>0.88888888888888884</v>
      </c>
      <c r="G9" s="4">
        <v>0.88888888888888884</v>
      </c>
      <c r="H9" s="4">
        <v>0.95833333333333337</v>
      </c>
      <c r="I9" s="1">
        <v>31.3</v>
      </c>
      <c r="J9" s="1" t="s">
        <v>23</v>
      </c>
      <c r="K9" s="1">
        <v>6</v>
      </c>
      <c r="L9" s="3" t="s">
        <v>25</v>
      </c>
      <c r="M9" s="1">
        <v>3</v>
      </c>
      <c r="N9" s="1">
        <v>7</v>
      </c>
      <c r="O9" s="4">
        <v>0.98958333333333337</v>
      </c>
      <c r="P9" s="1">
        <v>416</v>
      </c>
      <c r="Q9" s="5">
        <f t="shared" si="0"/>
        <v>59.428571428571431</v>
      </c>
      <c r="R9" s="5"/>
      <c r="S9" s="5"/>
      <c r="T9" s="6"/>
    </row>
    <row r="10" spans="1:21" x14ac:dyDescent="0.2">
      <c r="A10" s="3" t="s">
        <v>21</v>
      </c>
      <c r="B10" s="3" t="s">
        <v>24</v>
      </c>
      <c r="C10" s="1">
        <v>14.67848</v>
      </c>
      <c r="D10" s="1">
        <v>145.44045</v>
      </c>
      <c r="E10" s="4"/>
      <c r="F10" s="4">
        <v>0.88888888888888884</v>
      </c>
      <c r="G10" s="4">
        <v>0.88888888888888884</v>
      </c>
      <c r="H10" s="4">
        <v>0.95833333333333337</v>
      </c>
      <c r="I10" s="1">
        <v>31.3</v>
      </c>
      <c r="J10" s="1" t="s">
        <v>23</v>
      </c>
      <c r="K10" s="1">
        <v>6</v>
      </c>
      <c r="L10" s="3" t="s">
        <v>25</v>
      </c>
      <c r="M10" s="1">
        <v>4</v>
      </c>
      <c r="N10" s="1">
        <v>3</v>
      </c>
      <c r="O10" s="4">
        <v>0.98958333333333337</v>
      </c>
      <c r="P10" s="1">
        <v>187</v>
      </c>
      <c r="Q10" s="5">
        <f t="shared" si="0"/>
        <v>62.333333333333336</v>
      </c>
      <c r="R10" s="5">
        <f>AVERAGE(Q7:Q10)</f>
        <v>57.273809523809526</v>
      </c>
      <c r="S10" s="5">
        <f>(50*86*I10)/1000</f>
        <v>134.59</v>
      </c>
      <c r="T10" s="6">
        <f>R10*S10*1000</f>
        <v>7708482.0238095243</v>
      </c>
    </row>
    <row r="11" spans="1:21" x14ac:dyDescent="0.2">
      <c r="A11" s="3" t="s">
        <v>27</v>
      </c>
      <c r="B11" s="1" t="s">
        <v>22</v>
      </c>
      <c r="C11" s="1">
        <v>14.67586</v>
      </c>
      <c r="D11" s="1">
        <v>145.44054</v>
      </c>
      <c r="F11" s="4"/>
      <c r="G11" s="4">
        <v>0.91249999999999998</v>
      </c>
      <c r="I11" s="1">
        <v>32</v>
      </c>
      <c r="J11" s="1" t="s">
        <v>23</v>
      </c>
      <c r="K11" s="1">
        <v>8</v>
      </c>
      <c r="L11" s="4">
        <v>0.97083333333333333</v>
      </c>
      <c r="M11" s="1">
        <v>1</v>
      </c>
      <c r="N11" s="1">
        <v>15</v>
      </c>
      <c r="O11" s="3" t="s">
        <v>28</v>
      </c>
      <c r="P11" s="1">
        <v>66</v>
      </c>
      <c r="Q11" s="5">
        <f t="shared" si="0"/>
        <v>4.4000000000000004</v>
      </c>
      <c r="R11" s="5"/>
      <c r="S11" s="5"/>
      <c r="T11" s="6"/>
    </row>
    <row r="12" spans="1:21" x14ac:dyDescent="0.2">
      <c r="A12" s="3" t="s">
        <v>27</v>
      </c>
      <c r="B12" s="1" t="s">
        <v>22</v>
      </c>
      <c r="C12" s="1">
        <v>14.67586</v>
      </c>
      <c r="D12" s="1">
        <v>145.44054</v>
      </c>
      <c r="F12" s="4"/>
      <c r="G12" s="4">
        <v>0.91249999999999998</v>
      </c>
      <c r="I12" s="1">
        <v>32</v>
      </c>
      <c r="J12" s="1" t="s">
        <v>23</v>
      </c>
      <c r="K12" s="1">
        <v>8</v>
      </c>
      <c r="L12" s="4">
        <v>0.97083333333333333</v>
      </c>
      <c r="M12" s="1">
        <v>2</v>
      </c>
      <c r="N12" s="1">
        <v>15</v>
      </c>
      <c r="O12" s="3" t="s">
        <v>28</v>
      </c>
      <c r="P12" s="1">
        <v>82</v>
      </c>
      <c r="Q12" s="5">
        <f t="shared" si="0"/>
        <v>5.4666666666666668</v>
      </c>
      <c r="R12" s="5"/>
      <c r="S12" s="5"/>
      <c r="T12" s="6"/>
    </row>
    <row r="13" spans="1:21" x14ac:dyDescent="0.2">
      <c r="A13" s="3" t="s">
        <v>27</v>
      </c>
      <c r="B13" s="1" t="s">
        <v>22</v>
      </c>
      <c r="C13" s="1">
        <v>14.67586</v>
      </c>
      <c r="D13" s="1">
        <v>145.44054</v>
      </c>
      <c r="F13" s="4"/>
      <c r="G13" s="4">
        <v>0.91249999999999998</v>
      </c>
      <c r="I13" s="1">
        <v>32</v>
      </c>
      <c r="J13" s="1" t="s">
        <v>23</v>
      </c>
      <c r="K13" s="1">
        <v>8</v>
      </c>
      <c r="L13" s="4">
        <v>0.97083333333333333</v>
      </c>
      <c r="M13" s="1">
        <v>3</v>
      </c>
      <c r="N13" s="1">
        <v>15</v>
      </c>
      <c r="O13" s="3" t="s">
        <v>28</v>
      </c>
      <c r="P13" s="1">
        <v>167</v>
      </c>
      <c r="Q13" s="5">
        <f t="shared" si="0"/>
        <v>11.133333333333333</v>
      </c>
      <c r="R13" s="5"/>
      <c r="S13" s="5"/>
      <c r="T13" s="6"/>
    </row>
    <row r="14" spans="1:21" x14ac:dyDescent="0.2">
      <c r="A14" s="3" t="s">
        <v>27</v>
      </c>
      <c r="B14" s="1" t="s">
        <v>22</v>
      </c>
      <c r="C14" s="1">
        <v>14.67586</v>
      </c>
      <c r="D14" s="1">
        <v>145.44054</v>
      </c>
      <c r="F14" s="4"/>
      <c r="G14" s="4">
        <v>0.91249999999999998</v>
      </c>
      <c r="I14" s="1">
        <v>32</v>
      </c>
      <c r="J14" s="1" t="s">
        <v>23</v>
      </c>
      <c r="K14" s="1">
        <v>8</v>
      </c>
      <c r="L14" s="4">
        <v>0.97083333333333333</v>
      </c>
      <c r="M14" s="1">
        <v>4</v>
      </c>
      <c r="N14" s="1">
        <v>15</v>
      </c>
      <c r="O14" s="3" t="s">
        <v>28</v>
      </c>
      <c r="P14" s="1">
        <v>155</v>
      </c>
      <c r="Q14" s="5">
        <f t="shared" si="0"/>
        <v>10.333333333333334</v>
      </c>
      <c r="R14" s="5"/>
      <c r="S14" s="5"/>
      <c r="T14" s="6"/>
    </row>
    <row r="15" spans="1:21" x14ac:dyDescent="0.2">
      <c r="A15" s="3" t="s">
        <v>27</v>
      </c>
      <c r="B15" s="1" t="s">
        <v>22</v>
      </c>
      <c r="C15" s="1">
        <v>14.67586</v>
      </c>
      <c r="D15" s="1">
        <v>145.44054</v>
      </c>
      <c r="F15" s="4"/>
      <c r="G15" s="4">
        <v>0.91249999999999998</v>
      </c>
      <c r="I15" s="1">
        <v>32</v>
      </c>
      <c r="J15" s="1" t="s">
        <v>23</v>
      </c>
      <c r="K15" s="1">
        <v>8</v>
      </c>
      <c r="L15" s="4">
        <v>0.97083333333333333</v>
      </c>
      <c r="M15" s="1">
        <v>5</v>
      </c>
      <c r="N15" s="1">
        <v>15</v>
      </c>
      <c r="O15" s="3" t="s">
        <v>28</v>
      </c>
      <c r="P15" s="1">
        <v>122</v>
      </c>
      <c r="Q15" s="5">
        <f t="shared" si="0"/>
        <v>8.1333333333333329</v>
      </c>
      <c r="R15" s="5">
        <f>AVERAGE(Q11:Q15)</f>
        <v>7.8933333333333335</v>
      </c>
      <c r="S15" s="5">
        <f>(50*86*I15)/1000</f>
        <v>137.6</v>
      </c>
      <c r="T15" s="6">
        <f>R15*S15*1000</f>
        <v>1086122.6666666667</v>
      </c>
    </row>
    <row r="16" spans="1:21" x14ac:dyDescent="0.2">
      <c r="A16" s="3" t="s">
        <v>27</v>
      </c>
      <c r="B16" s="3" t="s">
        <v>24</v>
      </c>
      <c r="C16" s="1">
        <v>14.67235</v>
      </c>
      <c r="D16" s="7">
        <v>145.441</v>
      </c>
      <c r="F16" s="4">
        <v>0.89583333333333337</v>
      </c>
      <c r="G16" s="4">
        <v>0.90277777777777779</v>
      </c>
      <c r="H16" s="4">
        <v>0.94097222222222221</v>
      </c>
      <c r="I16" s="1">
        <v>28.6</v>
      </c>
      <c r="J16" s="1" t="s">
        <v>23</v>
      </c>
      <c r="K16" s="1">
        <v>7</v>
      </c>
      <c r="L16" s="4">
        <v>0.97083333333333333</v>
      </c>
      <c r="M16" s="1">
        <v>3</v>
      </c>
      <c r="N16" s="1">
        <v>3</v>
      </c>
      <c r="O16" s="4">
        <v>0.98958333333333337</v>
      </c>
      <c r="P16" s="1">
        <v>179</v>
      </c>
      <c r="Q16" s="5">
        <f t="shared" si="0"/>
        <v>59.666666666666664</v>
      </c>
      <c r="R16" s="5"/>
      <c r="S16" s="5"/>
      <c r="T16" s="6"/>
    </row>
    <row r="17" spans="1:97" x14ac:dyDescent="0.2">
      <c r="A17" s="3" t="s">
        <v>27</v>
      </c>
      <c r="B17" s="3" t="s">
        <v>24</v>
      </c>
      <c r="C17" s="1">
        <v>14.67235</v>
      </c>
      <c r="D17" s="7">
        <v>145.441</v>
      </c>
      <c r="F17" s="4">
        <v>0.89583333333333337</v>
      </c>
      <c r="G17" s="4">
        <v>0.90277777777777779</v>
      </c>
      <c r="H17" s="4">
        <v>0.94097222222222221</v>
      </c>
      <c r="I17" s="1">
        <v>28.6</v>
      </c>
      <c r="J17" s="1" t="s">
        <v>23</v>
      </c>
      <c r="K17" s="1">
        <v>7</v>
      </c>
      <c r="L17" s="4">
        <v>0.97083333333333333</v>
      </c>
      <c r="M17" s="1">
        <v>2</v>
      </c>
      <c r="N17" s="1">
        <v>3</v>
      </c>
      <c r="O17" s="4">
        <v>0.98958333333333337</v>
      </c>
      <c r="P17" s="1">
        <v>185</v>
      </c>
      <c r="Q17" s="5">
        <f t="shared" si="0"/>
        <v>61.666666666666664</v>
      </c>
      <c r="R17" s="5"/>
      <c r="S17" s="5"/>
      <c r="T17" s="6"/>
    </row>
    <row r="18" spans="1:97" x14ac:dyDescent="0.2">
      <c r="A18" s="3" t="s">
        <v>27</v>
      </c>
      <c r="B18" s="3" t="s">
        <v>24</v>
      </c>
      <c r="C18" s="1">
        <v>14.67235</v>
      </c>
      <c r="D18" s="7">
        <v>145.441</v>
      </c>
      <c r="F18" s="4">
        <v>0.89583333333333337</v>
      </c>
      <c r="G18" s="4">
        <v>0.90277777777777779</v>
      </c>
      <c r="H18" s="4">
        <v>0.94097222222222221</v>
      </c>
      <c r="I18" s="1">
        <v>28.6</v>
      </c>
      <c r="J18" s="1" t="s">
        <v>23</v>
      </c>
      <c r="K18" s="1">
        <v>7</v>
      </c>
      <c r="L18" s="4">
        <v>0.97083333333333333</v>
      </c>
      <c r="M18" s="1">
        <v>4</v>
      </c>
      <c r="N18" s="1">
        <v>3</v>
      </c>
      <c r="O18" s="4">
        <v>0.98958333333333337</v>
      </c>
      <c r="P18" s="1">
        <v>164</v>
      </c>
      <c r="Q18" s="5">
        <f t="shared" si="0"/>
        <v>54.666666666666664</v>
      </c>
      <c r="R18" s="5"/>
      <c r="S18" s="5"/>
      <c r="T18" s="6"/>
    </row>
    <row r="19" spans="1:97" x14ac:dyDescent="0.2">
      <c r="A19" s="3" t="s">
        <v>27</v>
      </c>
      <c r="B19" s="3" t="s">
        <v>24</v>
      </c>
      <c r="C19" s="1">
        <v>14.67235</v>
      </c>
      <c r="D19" s="7">
        <v>145.441</v>
      </c>
      <c r="F19" s="4">
        <v>0.89583333333333337</v>
      </c>
      <c r="G19" s="4">
        <v>0.90277777777777779</v>
      </c>
      <c r="H19" s="4">
        <v>0.94097222222222221</v>
      </c>
      <c r="I19" s="1">
        <v>28.6</v>
      </c>
      <c r="J19" s="1" t="s">
        <v>23</v>
      </c>
      <c r="K19" s="1">
        <v>7</v>
      </c>
      <c r="L19" s="4">
        <v>0.97083333333333333</v>
      </c>
      <c r="M19" s="1">
        <v>1</v>
      </c>
      <c r="N19" s="1">
        <v>3</v>
      </c>
      <c r="O19" s="4">
        <v>0.98958333333333337</v>
      </c>
      <c r="P19" s="1">
        <v>173</v>
      </c>
      <c r="Q19" s="5">
        <f t="shared" si="0"/>
        <v>57.666666666666664</v>
      </c>
      <c r="R19" s="5">
        <f>AVERAGE(Q16:Q19)</f>
        <v>58.416666666666664</v>
      </c>
      <c r="S19" s="5">
        <f>(50*86*I19)/1000</f>
        <v>122.98</v>
      </c>
      <c r="T19" s="6">
        <f>R19*S19*1000</f>
        <v>7184081.666666667</v>
      </c>
    </row>
    <row r="20" spans="1:97" x14ac:dyDescent="0.2">
      <c r="A20" s="3" t="s">
        <v>27</v>
      </c>
      <c r="B20" s="1" t="s">
        <v>29</v>
      </c>
      <c r="C20" s="1">
        <v>14.67544</v>
      </c>
      <c r="D20" s="1">
        <v>145.43982</v>
      </c>
      <c r="F20" s="4"/>
      <c r="G20" s="4">
        <v>0.91666666666666663</v>
      </c>
      <c r="I20" s="1">
        <v>28</v>
      </c>
      <c r="J20" s="1" t="s">
        <v>23</v>
      </c>
      <c r="K20" s="1">
        <v>8</v>
      </c>
      <c r="M20" s="1">
        <v>1</v>
      </c>
      <c r="N20" s="1">
        <v>15</v>
      </c>
      <c r="P20" s="1">
        <v>495</v>
      </c>
      <c r="Q20" s="5">
        <f t="shared" ref="Q20:Q38" si="1">P20/N20</f>
        <v>33</v>
      </c>
    </row>
    <row r="21" spans="1:97" x14ac:dyDescent="0.2">
      <c r="A21" s="3" t="s">
        <v>27</v>
      </c>
      <c r="B21" s="1" t="s">
        <v>29</v>
      </c>
      <c r="C21" s="1">
        <v>14.67544</v>
      </c>
      <c r="D21" s="1">
        <v>145.43982</v>
      </c>
      <c r="F21" s="4"/>
      <c r="G21" s="4">
        <v>0.91666666666666663</v>
      </c>
      <c r="I21" s="1">
        <v>28</v>
      </c>
      <c r="J21" s="1" t="s">
        <v>23</v>
      </c>
      <c r="K21" s="1">
        <v>8</v>
      </c>
      <c r="M21" s="1">
        <v>2</v>
      </c>
      <c r="N21" s="1">
        <v>15</v>
      </c>
      <c r="P21" s="1">
        <v>572</v>
      </c>
      <c r="Q21" s="5">
        <f t="shared" si="1"/>
        <v>38.133333333333333</v>
      </c>
    </row>
    <row r="22" spans="1:97" x14ac:dyDescent="0.2">
      <c r="A22" s="3" t="s">
        <v>27</v>
      </c>
      <c r="B22" s="1" t="s">
        <v>29</v>
      </c>
      <c r="C22" s="1">
        <v>14.67544</v>
      </c>
      <c r="D22" s="1">
        <v>145.43982</v>
      </c>
      <c r="F22" s="4"/>
      <c r="G22" s="4">
        <v>0.91666666666666663</v>
      </c>
      <c r="I22" s="1">
        <v>28</v>
      </c>
      <c r="J22" s="1" t="s">
        <v>23</v>
      </c>
      <c r="K22" s="1">
        <v>8</v>
      </c>
      <c r="M22" s="1">
        <v>3</v>
      </c>
      <c r="N22" s="1">
        <v>15</v>
      </c>
      <c r="P22" s="1">
        <v>589</v>
      </c>
      <c r="Q22" s="5">
        <f t="shared" si="1"/>
        <v>39.266666666666666</v>
      </c>
    </row>
    <row r="23" spans="1:97" x14ac:dyDescent="0.2">
      <c r="A23" s="3" t="s">
        <v>27</v>
      </c>
      <c r="B23" s="1" t="s">
        <v>29</v>
      </c>
      <c r="C23" s="1">
        <v>14.67544</v>
      </c>
      <c r="D23" s="1">
        <v>145.43982</v>
      </c>
      <c r="F23" s="4"/>
      <c r="G23" s="4">
        <v>0.91666666666666663</v>
      </c>
      <c r="I23" s="1">
        <v>28</v>
      </c>
      <c r="J23" s="1" t="s">
        <v>23</v>
      </c>
      <c r="K23" s="1">
        <v>8</v>
      </c>
      <c r="M23" s="1">
        <v>4</v>
      </c>
      <c r="N23" s="1">
        <v>15</v>
      </c>
      <c r="P23" s="1">
        <v>556</v>
      </c>
      <c r="Q23" s="5">
        <f t="shared" si="1"/>
        <v>37.06666666666667</v>
      </c>
      <c r="R23" s="5">
        <f>AVERAGE(Q20:Q23)</f>
        <v>36.866666666666667</v>
      </c>
      <c r="S23" s="5">
        <f>(50*86*I23)/1000</f>
        <v>120.4</v>
      </c>
      <c r="T23" s="6">
        <f>R23*S23*1000</f>
        <v>4438746.666666667</v>
      </c>
    </row>
    <row r="24" spans="1:97" s="2" customFormat="1" x14ac:dyDescent="0.2">
      <c r="A24" s="3" t="s">
        <v>27</v>
      </c>
      <c r="B24" s="1" t="s">
        <v>30</v>
      </c>
      <c r="E24" s="1"/>
      <c r="F24" s="4"/>
      <c r="G24" s="4">
        <v>0.9472222222222223</v>
      </c>
      <c r="H24" s="1"/>
      <c r="I24" s="1" t="s">
        <v>31</v>
      </c>
      <c r="J24" s="1" t="s">
        <v>32</v>
      </c>
      <c r="K24" s="1">
        <v>4</v>
      </c>
      <c r="L24" s="1"/>
      <c r="M24" s="1">
        <v>1</v>
      </c>
      <c r="N24" s="1">
        <v>50</v>
      </c>
      <c r="O24" s="1"/>
      <c r="P24" s="1">
        <v>0</v>
      </c>
      <c r="Q24" s="5">
        <f t="shared" si="1"/>
        <v>0</v>
      </c>
      <c r="R24" s="5"/>
      <c r="S24" s="5"/>
      <c r="T24" s="6"/>
      <c r="U24" s="2" t="s">
        <v>33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 s="2" customFormat="1" x14ac:dyDescent="0.2">
      <c r="A25" s="3" t="s">
        <v>27</v>
      </c>
      <c r="B25" s="1" t="s">
        <v>30</v>
      </c>
      <c r="E25" s="1"/>
      <c r="F25" s="4"/>
      <c r="G25" s="4">
        <v>0.9506944444444444</v>
      </c>
      <c r="H25" s="1"/>
      <c r="I25" s="1" t="s">
        <v>31</v>
      </c>
      <c r="J25" s="1" t="s">
        <v>34</v>
      </c>
      <c r="K25" s="1">
        <v>4</v>
      </c>
      <c r="L25" s="1"/>
      <c r="M25" s="1">
        <v>2</v>
      </c>
      <c r="N25" s="1">
        <v>50</v>
      </c>
      <c r="O25" s="1"/>
      <c r="P25" s="1">
        <v>21</v>
      </c>
      <c r="Q25" s="5">
        <f>P25/N25</f>
        <v>0.42</v>
      </c>
      <c r="R25" s="5"/>
      <c r="S25" s="5"/>
      <c r="T25" s="6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</row>
    <row r="26" spans="1:97" s="2" customFormat="1" x14ac:dyDescent="0.2">
      <c r="A26" s="3" t="s">
        <v>27</v>
      </c>
      <c r="B26" s="1" t="s">
        <v>30</v>
      </c>
      <c r="E26" s="1"/>
      <c r="F26" s="4"/>
      <c r="G26" s="4">
        <v>0.95277777777777783</v>
      </c>
      <c r="H26" s="1"/>
      <c r="I26" s="1" t="s">
        <v>31</v>
      </c>
      <c r="J26" s="1" t="s">
        <v>35</v>
      </c>
      <c r="K26" s="1">
        <v>4</v>
      </c>
      <c r="L26" s="1"/>
      <c r="M26" s="1">
        <v>3</v>
      </c>
      <c r="N26" s="1">
        <v>50</v>
      </c>
      <c r="O26" s="1"/>
      <c r="P26" s="1">
        <v>23</v>
      </c>
      <c r="Q26" s="5">
        <f>P26/N26</f>
        <v>0.46</v>
      </c>
      <c r="R26" s="5"/>
      <c r="S26" s="5"/>
      <c r="T26" s="6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</row>
    <row r="27" spans="1:97" s="2" customFormat="1" x14ac:dyDescent="0.2">
      <c r="A27" s="3" t="s">
        <v>27</v>
      </c>
      <c r="B27" s="1" t="s">
        <v>30</v>
      </c>
      <c r="E27" s="1"/>
      <c r="F27" s="4"/>
      <c r="G27" s="4">
        <v>0.95694444444444438</v>
      </c>
      <c r="H27" s="1"/>
      <c r="I27" s="1" t="s">
        <v>31</v>
      </c>
      <c r="J27" s="1" t="s">
        <v>36</v>
      </c>
      <c r="K27" s="1">
        <v>4</v>
      </c>
      <c r="L27" s="1"/>
      <c r="M27" s="1">
        <v>4</v>
      </c>
      <c r="N27" s="1">
        <v>50</v>
      </c>
      <c r="O27" s="1"/>
      <c r="P27" s="1">
        <v>0</v>
      </c>
      <c r="Q27" s="5">
        <f>P27/N27</f>
        <v>0</v>
      </c>
      <c r="R27" s="5"/>
      <c r="S27" s="5"/>
      <c r="T27" s="6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</row>
    <row r="28" spans="1:97" s="2" customFormat="1" x14ac:dyDescent="0.2">
      <c r="A28" s="3" t="s">
        <v>27</v>
      </c>
      <c r="B28" s="1" t="s">
        <v>30</v>
      </c>
      <c r="E28" s="1"/>
      <c r="F28" s="4"/>
      <c r="G28" s="4">
        <v>0.9604166666666667</v>
      </c>
      <c r="H28" s="1"/>
      <c r="I28" s="1" t="s">
        <v>31</v>
      </c>
      <c r="J28" s="1" t="s">
        <v>37</v>
      </c>
      <c r="K28" s="1">
        <v>4</v>
      </c>
      <c r="L28" s="1"/>
      <c r="M28" s="1">
        <v>5</v>
      </c>
      <c r="N28" s="1">
        <v>50</v>
      </c>
      <c r="O28" s="1"/>
      <c r="P28" s="1">
        <v>3</v>
      </c>
      <c r="Q28" s="5">
        <f>P28/N28</f>
        <v>0.06</v>
      </c>
      <c r="R28" s="5"/>
      <c r="S28" s="5"/>
      <c r="T28" s="6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</row>
    <row r="29" spans="1:97" s="2" customFormat="1" x14ac:dyDescent="0.2">
      <c r="A29" s="3" t="s">
        <v>27</v>
      </c>
      <c r="B29" s="1" t="s">
        <v>30</v>
      </c>
      <c r="E29" s="1"/>
      <c r="F29" s="4"/>
      <c r="G29" s="4">
        <v>0.94791666666666663</v>
      </c>
      <c r="H29" s="1"/>
      <c r="I29" s="1"/>
      <c r="J29" s="1" t="s">
        <v>38</v>
      </c>
      <c r="K29" s="1">
        <v>4</v>
      </c>
      <c r="L29" s="1"/>
      <c r="M29" s="1">
        <v>1</v>
      </c>
      <c r="N29" s="1">
        <v>50</v>
      </c>
      <c r="O29" s="1"/>
      <c r="P29" s="1">
        <v>0</v>
      </c>
      <c r="Q29" s="5">
        <f>P29/N29</f>
        <v>0</v>
      </c>
      <c r="R29" s="5"/>
      <c r="S29" s="5"/>
      <c r="T29" s="6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</row>
    <row r="30" spans="1:97" s="2" customFormat="1" x14ac:dyDescent="0.2">
      <c r="A30" s="3" t="s">
        <v>27</v>
      </c>
      <c r="B30" s="1" t="s">
        <v>30</v>
      </c>
      <c r="E30" s="1"/>
      <c r="F30" s="4"/>
      <c r="G30" s="4">
        <v>0.95277777777777783</v>
      </c>
      <c r="H30" s="1"/>
      <c r="I30" s="1"/>
      <c r="J30" s="1" t="s">
        <v>39</v>
      </c>
      <c r="K30" s="1">
        <v>4</v>
      </c>
      <c r="L30" s="1"/>
      <c r="M30" s="1">
        <v>2</v>
      </c>
      <c r="N30" s="1">
        <v>50</v>
      </c>
      <c r="O30" s="1"/>
      <c r="P30" s="1">
        <v>6</v>
      </c>
      <c r="Q30" s="5">
        <f t="shared" si="1"/>
        <v>0.12</v>
      </c>
      <c r="R30" s="5"/>
      <c r="S30" s="5"/>
      <c r="T30" s="6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pans="1:97" s="2" customFormat="1" x14ac:dyDescent="0.2">
      <c r="A31" s="3" t="s">
        <v>27</v>
      </c>
      <c r="B31" s="1" t="s">
        <v>30</v>
      </c>
      <c r="E31" s="1"/>
      <c r="F31" s="4"/>
      <c r="G31" s="4">
        <v>0.95416666666666661</v>
      </c>
      <c r="H31" s="1"/>
      <c r="I31" s="1"/>
      <c r="J31" s="1" t="s">
        <v>40</v>
      </c>
      <c r="K31" s="1">
        <v>4</v>
      </c>
      <c r="L31" s="1"/>
      <c r="M31" s="1">
        <v>3</v>
      </c>
      <c r="N31" s="1">
        <v>50</v>
      </c>
      <c r="O31" s="1"/>
      <c r="P31" s="1">
        <v>3</v>
      </c>
      <c r="Q31" s="5">
        <f>P31/N31</f>
        <v>0.06</v>
      </c>
      <c r="R31" s="5"/>
      <c r="S31" s="5"/>
      <c r="T31" s="6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</row>
    <row r="32" spans="1:97" s="2" customFormat="1" x14ac:dyDescent="0.2">
      <c r="A32" s="3" t="s">
        <v>27</v>
      </c>
      <c r="B32" s="1" t="s">
        <v>30</v>
      </c>
      <c r="E32" s="1"/>
      <c r="F32" s="4"/>
      <c r="G32" s="4">
        <v>0.95763888888888893</v>
      </c>
      <c r="H32" s="1"/>
      <c r="I32" s="1"/>
      <c r="J32" s="1" t="s">
        <v>41</v>
      </c>
      <c r="K32" s="1">
        <v>4</v>
      </c>
      <c r="L32" s="1"/>
      <c r="M32" s="1">
        <v>4</v>
      </c>
      <c r="N32" s="1">
        <v>50</v>
      </c>
      <c r="O32" s="1"/>
      <c r="P32" s="1">
        <v>4</v>
      </c>
      <c r="Q32" s="5">
        <f t="shared" si="1"/>
        <v>0.08</v>
      </c>
      <c r="R32" s="5"/>
      <c r="S32" s="5"/>
      <c r="T32" s="6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</row>
    <row r="33" spans="1:97" s="2" customFormat="1" x14ac:dyDescent="0.2">
      <c r="A33" s="3" t="s">
        <v>27</v>
      </c>
      <c r="B33" s="1" t="s">
        <v>30</v>
      </c>
      <c r="E33" s="1"/>
      <c r="F33" s="4"/>
      <c r="G33" s="4">
        <v>0.96111111111111114</v>
      </c>
      <c r="H33" s="1"/>
      <c r="I33" s="1"/>
      <c r="J33" s="1" t="s">
        <v>42</v>
      </c>
      <c r="K33" s="1">
        <v>4</v>
      </c>
      <c r="L33" s="1"/>
      <c r="M33" s="1">
        <v>5</v>
      </c>
      <c r="N33" s="1">
        <v>50</v>
      </c>
      <c r="O33" s="1"/>
      <c r="P33" s="1">
        <v>3</v>
      </c>
      <c r="Q33" s="5">
        <f t="shared" si="1"/>
        <v>0.06</v>
      </c>
      <c r="R33" s="5">
        <f>AVERAGE(Q24:Q33)</f>
        <v>0.12600000000000003</v>
      </c>
      <c r="S33" s="5">
        <v>4000</v>
      </c>
      <c r="T33" s="6">
        <f>R33*S33*1000</f>
        <v>504000.00000000012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</row>
    <row r="34" spans="1:97" x14ac:dyDescent="0.2">
      <c r="A34" s="3" t="s">
        <v>43</v>
      </c>
      <c r="B34" s="1" t="s">
        <v>29</v>
      </c>
      <c r="C34" s="1" t="s">
        <v>44</v>
      </c>
      <c r="F34" s="4">
        <v>0.90625</v>
      </c>
      <c r="G34" s="4">
        <v>0.91666666666666663</v>
      </c>
      <c r="I34" s="1">
        <v>22</v>
      </c>
      <c r="J34" s="1" t="s">
        <v>23</v>
      </c>
      <c r="K34" s="1">
        <v>4</v>
      </c>
      <c r="M34" s="1">
        <v>1</v>
      </c>
      <c r="N34" s="1">
        <v>15</v>
      </c>
      <c r="P34" s="1">
        <v>177</v>
      </c>
      <c r="Q34" s="5">
        <f t="shared" si="1"/>
        <v>11.8</v>
      </c>
    </row>
    <row r="35" spans="1:97" x14ac:dyDescent="0.2">
      <c r="A35" s="3" t="s">
        <v>43</v>
      </c>
      <c r="B35" s="1" t="s">
        <v>29</v>
      </c>
      <c r="C35" s="1" t="s">
        <v>44</v>
      </c>
      <c r="F35" s="4">
        <v>0.90625</v>
      </c>
      <c r="G35" s="4">
        <v>0.91666666666666663</v>
      </c>
      <c r="I35" s="1">
        <v>22</v>
      </c>
      <c r="J35" s="1" t="s">
        <v>23</v>
      </c>
      <c r="K35" s="1">
        <v>4</v>
      </c>
      <c r="M35" s="1">
        <v>2</v>
      </c>
      <c r="N35" s="1">
        <v>15</v>
      </c>
      <c r="P35" s="1">
        <v>217</v>
      </c>
      <c r="Q35" s="5">
        <f t="shared" si="1"/>
        <v>14.466666666666667</v>
      </c>
    </row>
    <row r="36" spans="1:97" x14ac:dyDescent="0.2">
      <c r="A36" s="3" t="s">
        <v>43</v>
      </c>
      <c r="B36" s="1" t="s">
        <v>29</v>
      </c>
      <c r="C36" s="1" t="s">
        <v>44</v>
      </c>
      <c r="F36" s="4">
        <v>0.90625</v>
      </c>
      <c r="G36" s="4">
        <v>0.91666666666666663</v>
      </c>
      <c r="I36" s="1">
        <v>22</v>
      </c>
      <c r="J36" s="1" t="s">
        <v>23</v>
      </c>
      <c r="K36" s="1">
        <v>4</v>
      </c>
      <c r="M36" s="1">
        <v>3</v>
      </c>
      <c r="N36" s="1">
        <v>15</v>
      </c>
      <c r="P36" s="1">
        <v>230</v>
      </c>
      <c r="Q36" s="5">
        <f t="shared" si="1"/>
        <v>15.333333333333334</v>
      </c>
    </row>
    <row r="37" spans="1:97" x14ac:dyDescent="0.2">
      <c r="A37" s="3" t="s">
        <v>43</v>
      </c>
      <c r="B37" s="1" t="s">
        <v>29</v>
      </c>
      <c r="C37" s="1" t="s">
        <v>44</v>
      </c>
      <c r="F37" s="4">
        <v>0.90625</v>
      </c>
      <c r="G37" s="4">
        <v>0.91666666666666663</v>
      </c>
      <c r="I37" s="1">
        <v>22</v>
      </c>
      <c r="J37" s="1" t="s">
        <v>23</v>
      </c>
      <c r="K37" s="1">
        <v>4</v>
      </c>
      <c r="M37" s="1">
        <v>4</v>
      </c>
      <c r="N37" s="1">
        <v>15</v>
      </c>
      <c r="P37" s="1">
        <v>269</v>
      </c>
      <c r="Q37" s="5">
        <f t="shared" si="1"/>
        <v>17.933333333333334</v>
      </c>
    </row>
    <row r="38" spans="1:97" x14ac:dyDescent="0.2">
      <c r="A38" s="3" t="s">
        <v>43</v>
      </c>
      <c r="B38" s="1" t="s">
        <v>29</v>
      </c>
      <c r="C38" s="1" t="s">
        <v>44</v>
      </c>
      <c r="F38" s="4">
        <v>0.90625</v>
      </c>
      <c r="G38" s="4">
        <v>0.91666666666666663</v>
      </c>
      <c r="I38" s="1">
        <v>22</v>
      </c>
      <c r="J38" s="1" t="s">
        <v>23</v>
      </c>
      <c r="K38" s="1">
        <v>4</v>
      </c>
      <c r="M38" s="1">
        <v>5</v>
      </c>
      <c r="N38" s="1">
        <v>15</v>
      </c>
      <c r="P38" s="1">
        <v>269</v>
      </c>
      <c r="Q38" s="5">
        <f t="shared" si="1"/>
        <v>17.933333333333334</v>
      </c>
      <c r="R38" s="5">
        <f>AVERAGE(Q34:Q38)</f>
        <v>15.493333333333334</v>
      </c>
      <c r="S38" s="5">
        <f>(50*86*I38)/1000</f>
        <v>94.6</v>
      </c>
      <c r="T38" s="6">
        <f>R38*S38*1000</f>
        <v>1465669.3333333333</v>
      </c>
    </row>
    <row r="39" spans="1:97" x14ac:dyDescent="0.2">
      <c r="A39" s="3" t="s">
        <v>43</v>
      </c>
      <c r="B39" s="1" t="s">
        <v>45</v>
      </c>
      <c r="C39" s="1" t="s">
        <v>46</v>
      </c>
      <c r="D39" s="1" t="s">
        <v>31</v>
      </c>
      <c r="E39" s="1" t="s">
        <v>31</v>
      </c>
      <c r="F39" s="1" t="s">
        <v>31</v>
      </c>
      <c r="G39" s="1" t="s">
        <v>31</v>
      </c>
      <c r="H39" s="1" t="s">
        <v>31</v>
      </c>
      <c r="I39" s="1" t="s">
        <v>31</v>
      </c>
      <c r="J39" s="1" t="s">
        <v>31</v>
      </c>
      <c r="K39" s="1" t="s">
        <v>31</v>
      </c>
      <c r="L39" s="1" t="s">
        <v>31</v>
      </c>
      <c r="M39" s="1" t="s">
        <v>31</v>
      </c>
      <c r="N39" s="1" t="s">
        <v>31</v>
      </c>
      <c r="O39" s="1" t="s">
        <v>31</v>
      </c>
      <c r="P39" s="1" t="s">
        <v>31</v>
      </c>
      <c r="Q39" s="1" t="s">
        <v>31</v>
      </c>
      <c r="R39" s="1" t="s">
        <v>31</v>
      </c>
      <c r="S39" s="1" t="s">
        <v>31</v>
      </c>
      <c r="T39" s="1" t="s">
        <v>31</v>
      </c>
      <c r="U39" s="1" t="s">
        <v>47</v>
      </c>
    </row>
    <row r="40" spans="1:97" x14ac:dyDescent="0.2">
      <c r="A40" s="3" t="s">
        <v>48</v>
      </c>
      <c r="B40" s="1" t="s">
        <v>45</v>
      </c>
      <c r="C40" s="1" t="s">
        <v>46</v>
      </c>
      <c r="D40" s="1" t="s">
        <v>31</v>
      </c>
      <c r="E40" s="1" t="s">
        <v>31</v>
      </c>
      <c r="F40" s="1" t="s">
        <v>31</v>
      </c>
      <c r="G40" s="1" t="s">
        <v>31</v>
      </c>
      <c r="H40" s="1" t="s">
        <v>31</v>
      </c>
      <c r="I40" s="1" t="s">
        <v>31</v>
      </c>
      <c r="J40" s="1" t="s">
        <v>31</v>
      </c>
      <c r="K40" s="1" t="s">
        <v>31</v>
      </c>
      <c r="L40" s="1" t="s">
        <v>31</v>
      </c>
      <c r="M40" s="1" t="s">
        <v>31</v>
      </c>
      <c r="N40" s="1" t="s">
        <v>31</v>
      </c>
      <c r="O40" s="1" t="s">
        <v>31</v>
      </c>
      <c r="P40" s="1" t="s">
        <v>31</v>
      </c>
      <c r="Q40" s="1" t="s">
        <v>31</v>
      </c>
      <c r="R40" s="1" t="s">
        <v>31</v>
      </c>
      <c r="S40" s="1" t="s">
        <v>31</v>
      </c>
      <c r="T40" s="1" t="s">
        <v>31</v>
      </c>
    </row>
    <row r="41" spans="1:97" x14ac:dyDescent="0.2">
      <c r="A41" s="3" t="s">
        <v>49</v>
      </c>
      <c r="B41" s="1" t="s">
        <v>45</v>
      </c>
      <c r="C41" s="1" t="s">
        <v>46</v>
      </c>
      <c r="D41" s="1" t="s">
        <v>31</v>
      </c>
      <c r="E41" s="1" t="s">
        <v>31</v>
      </c>
      <c r="F41" s="1" t="s">
        <v>31</v>
      </c>
      <c r="G41" s="1" t="s">
        <v>31</v>
      </c>
      <c r="H41" s="1" t="s">
        <v>31</v>
      </c>
      <c r="I41" s="1" t="s">
        <v>31</v>
      </c>
      <c r="J41" s="1" t="s">
        <v>31</v>
      </c>
      <c r="K41" s="1" t="s">
        <v>31</v>
      </c>
      <c r="L41" s="1" t="s">
        <v>31</v>
      </c>
      <c r="M41" s="1" t="s">
        <v>31</v>
      </c>
      <c r="N41" s="1" t="s">
        <v>31</v>
      </c>
      <c r="O41" s="1" t="s">
        <v>31</v>
      </c>
      <c r="P41" s="1" t="s">
        <v>31</v>
      </c>
      <c r="Q41" s="1" t="s">
        <v>31</v>
      </c>
      <c r="R41" s="1" t="s">
        <v>31</v>
      </c>
      <c r="S41" s="1" t="s">
        <v>31</v>
      </c>
      <c r="T41" s="1" t="s">
        <v>31</v>
      </c>
    </row>
    <row r="43" spans="1:97" x14ac:dyDescent="0.2">
      <c r="T43" s="6">
        <f>SUM(T38,T23,T19,T15,T10,T6,T33)</f>
        <v>23394735.69047619</v>
      </c>
    </row>
    <row r="48" spans="1:97" x14ac:dyDescent="0.2">
      <c r="G48" s="1">
        <v>2000</v>
      </c>
      <c r="H48" s="1" t="s">
        <v>50</v>
      </c>
    </row>
    <row r="49" spans="1:8" x14ac:dyDescent="0.2">
      <c r="G49" s="1">
        <v>5</v>
      </c>
      <c r="H49" s="1" t="s">
        <v>51</v>
      </c>
    </row>
    <row r="50" spans="1:8" x14ac:dyDescent="0.2">
      <c r="G50" s="1">
        <f>G48/G49</f>
        <v>400</v>
      </c>
    </row>
    <row r="51" spans="1:8" x14ac:dyDescent="0.2">
      <c r="G51" s="1">
        <f>G50/60</f>
        <v>6.666666666666667</v>
      </c>
    </row>
    <row r="55" spans="1:8" x14ac:dyDescent="0.2">
      <c r="A55" s="1" t="s">
        <v>6</v>
      </c>
      <c r="B55" s="1" t="s">
        <v>9</v>
      </c>
      <c r="C55" s="1" t="s">
        <v>13</v>
      </c>
      <c r="D55" s="1" t="s">
        <v>15</v>
      </c>
      <c r="E55" s="1" t="s">
        <v>16</v>
      </c>
    </row>
    <row r="56" spans="1:8" x14ac:dyDescent="0.2">
      <c r="A56" s="4">
        <v>0.9472222222222223</v>
      </c>
      <c r="B56" s="1" t="s">
        <v>32</v>
      </c>
      <c r="C56" s="1">
        <v>50</v>
      </c>
      <c r="D56" s="1">
        <v>0</v>
      </c>
      <c r="E56" s="5">
        <v>0</v>
      </c>
    </row>
    <row r="57" spans="1:8" x14ac:dyDescent="0.2">
      <c r="A57" s="4">
        <v>0.94791666666666663</v>
      </c>
      <c r="B57" s="1" t="s">
        <v>38</v>
      </c>
      <c r="C57" s="1">
        <v>50</v>
      </c>
      <c r="D57" s="1">
        <v>0</v>
      </c>
      <c r="E57" s="5">
        <v>0</v>
      </c>
    </row>
    <row r="58" spans="1:8" x14ac:dyDescent="0.2">
      <c r="A58" s="4">
        <v>0.9506944444444444</v>
      </c>
      <c r="B58" s="1" t="s">
        <v>34</v>
      </c>
      <c r="C58" s="1">
        <v>50</v>
      </c>
      <c r="D58" s="1">
        <v>21</v>
      </c>
      <c r="E58" s="5">
        <v>0.42</v>
      </c>
    </row>
    <row r="59" spans="1:8" x14ac:dyDescent="0.2">
      <c r="A59" s="4">
        <v>0.95277777777777783</v>
      </c>
      <c r="B59" s="1" t="s">
        <v>39</v>
      </c>
      <c r="C59" s="1">
        <v>50</v>
      </c>
      <c r="D59" s="1">
        <v>6</v>
      </c>
      <c r="E59" s="5">
        <v>0.12</v>
      </c>
    </row>
    <row r="60" spans="1:8" x14ac:dyDescent="0.2">
      <c r="A60" s="4">
        <v>0.95277777777777783</v>
      </c>
      <c r="B60" s="1" t="s">
        <v>35</v>
      </c>
      <c r="C60" s="1">
        <v>50</v>
      </c>
      <c r="D60" s="1">
        <v>23</v>
      </c>
      <c r="E60" s="5">
        <v>0.46</v>
      </c>
    </row>
    <row r="61" spans="1:8" x14ac:dyDescent="0.2">
      <c r="A61" s="4">
        <v>0.95416666666666661</v>
      </c>
      <c r="B61" s="1" t="s">
        <v>40</v>
      </c>
      <c r="C61" s="1">
        <v>50</v>
      </c>
      <c r="D61" s="1">
        <v>3</v>
      </c>
      <c r="E61" s="5">
        <v>0.06</v>
      </c>
    </row>
    <row r="62" spans="1:8" x14ac:dyDescent="0.2">
      <c r="A62" s="4">
        <v>0.95694444444444438</v>
      </c>
      <c r="B62" s="1" t="s">
        <v>36</v>
      </c>
      <c r="C62" s="1">
        <v>50</v>
      </c>
      <c r="D62" s="1">
        <v>0</v>
      </c>
      <c r="E62" s="5">
        <v>0</v>
      </c>
    </row>
    <row r="63" spans="1:8" x14ac:dyDescent="0.2">
      <c r="A63" s="4">
        <v>0.95763888888888893</v>
      </c>
      <c r="B63" s="1" t="s">
        <v>41</v>
      </c>
      <c r="C63" s="1">
        <v>50</v>
      </c>
      <c r="D63" s="1">
        <v>4</v>
      </c>
      <c r="E63" s="5">
        <v>0.08</v>
      </c>
    </row>
    <row r="64" spans="1:8" x14ac:dyDescent="0.2">
      <c r="A64" s="4">
        <v>0.9604166666666667</v>
      </c>
      <c r="B64" s="1" t="s">
        <v>37</v>
      </c>
      <c r="C64" s="1">
        <v>50</v>
      </c>
      <c r="D64" s="1">
        <v>3</v>
      </c>
      <c r="E64" s="5">
        <v>0.06</v>
      </c>
    </row>
    <row r="65" spans="1:5" x14ac:dyDescent="0.2">
      <c r="A65" s="4">
        <v>0.96111111111111114</v>
      </c>
      <c r="B65" s="1" t="s">
        <v>42</v>
      </c>
      <c r="C65" s="1">
        <v>50</v>
      </c>
      <c r="D65" s="1">
        <v>3</v>
      </c>
      <c r="E65" s="5">
        <v>0.06</v>
      </c>
    </row>
  </sheetData>
  <autoFilter ref="A1:U41" xr:uid="{75B2142F-701D-427B-8C50-8ECAD9B1F2C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0905-0F8D-4D02-A767-D58B364E5F71}">
  <dimension ref="A1:S6"/>
  <sheetViews>
    <sheetView workbookViewId="0">
      <selection activeCell="P3" sqref="P3"/>
    </sheetView>
  </sheetViews>
  <sheetFormatPr baseColWidth="10" defaultColWidth="8.83203125" defaultRowHeight="15" x14ac:dyDescent="0.2"/>
  <cols>
    <col min="4" max="4" width="9.5" bestFit="1" customWidth="1"/>
    <col min="5" max="5" width="11.5" bestFit="1" customWidth="1"/>
    <col min="12" max="12" width="15.5" bestFit="1" customWidth="1"/>
    <col min="14" max="14" width="16.83203125" bestFit="1" customWidth="1"/>
    <col min="15" max="15" width="17.83203125" bestFit="1" customWidth="1"/>
    <col min="16" max="16" width="18.1640625" bestFit="1" customWidth="1"/>
    <col min="19" max="19" width="11.33203125" bestFit="1" customWidth="1"/>
  </cols>
  <sheetData>
    <row r="1" spans="1:1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52</v>
      </c>
      <c r="P1" s="1" t="s">
        <v>16</v>
      </c>
    </row>
    <row r="2" spans="1:19" s="1" customFormat="1" x14ac:dyDescent="0.2">
      <c r="A2" s="3" t="s">
        <v>27</v>
      </c>
      <c r="B2" s="3" t="s">
        <v>24</v>
      </c>
      <c r="C2" s="1">
        <v>14.67235</v>
      </c>
      <c r="D2" s="7">
        <v>145.441</v>
      </c>
      <c r="F2" s="4">
        <v>0.89583333333333337</v>
      </c>
      <c r="G2" s="4">
        <v>0.90277777777777779</v>
      </c>
      <c r="H2" s="4">
        <v>0.94097222222222221</v>
      </c>
      <c r="I2" s="1">
        <v>7</v>
      </c>
      <c r="J2" s="4">
        <v>0.97083333333333333</v>
      </c>
      <c r="K2" s="1">
        <v>1</v>
      </c>
      <c r="L2" s="1">
        <v>15</v>
      </c>
      <c r="M2" s="4">
        <v>0.98958333333333337</v>
      </c>
      <c r="N2" s="1">
        <v>154</v>
      </c>
      <c r="O2" s="1">
        <v>69</v>
      </c>
      <c r="P2" s="5">
        <f>N2/L2</f>
        <v>10.266666666666667</v>
      </c>
      <c r="Q2" s="5"/>
      <c r="R2" s="5"/>
      <c r="S2" s="6"/>
    </row>
    <row r="3" spans="1:19" s="1" customFormat="1" x14ac:dyDescent="0.2">
      <c r="A3" s="3" t="s">
        <v>27</v>
      </c>
      <c r="B3" s="3" t="s">
        <v>24</v>
      </c>
      <c r="C3" s="1">
        <v>14.67235</v>
      </c>
      <c r="D3" s="7">
        <v>145.441</v>
      </c>
      <c r="F3" s="4">
        <v>0.89583333333333337</v>
      </c>
      <c r="G3" s="4">
        <v>0.90277777777777779</v>
      </c>
      <c r="H3" s="4">
        <v>0.94097222222222221</v>
      </c>
      <c r="I3" s="1">
        <v>7</v>
      </c>
      <c r="J3" s="4">
        <v>0.97083333333333333</v>
      </c>
      <c r="K3" s="1">
        <v>2</v>
      </c>
      <c r="L3" s="1">
        <v>15</v>
      </c>
      <c r="M3" s="4">
        <v>0.98958333333333337</v>
      </c>
      <c r="N3" s="1">
        <v>123</v>
      </c>
      <c r="O3" s="1">
        <v>58</v>
      </c>
      <c r="P3" s="5">
        <f>N3/L3</f>
        <v>8.1999999999999993</v>
      </c>
      <c r="Q3" s="5"/>
      <c r="R3" s="5"/>
      <c r="S3" s="6"/>
    </row>
    <row r="4" spans="1:19" s="1" customFormat="1" x14ac:dyDescent="0.2">
      <c r="A4" s="3" t="s">
        <v>27</v>
      </c>
      <c r="B4" s="3" t="s">
        <v>24</v>
      </c>
      <c r="C4" s="1">
        <v>14.67235</v>
      </c>
      <c r="D4" s="7">
        <v>145.441</v>
      </c>
      <c r="F4" s="4">
        <v>0.89583333333333337</v>
      </c>
      <c r="G4" s="4">
        <v>0.90277777777777779</v>
      </c>
      <c r="H4" s="4">
        <v>0.94097222222222221</v>
      </c>
      <c r="I4" s="1">
        <v>7</v>
      </c>
      <c r="J4" s="4">
        <v>0.97083333333333333</v>
      </c>
      <c r="K4" s="1">
        <v>3</v>
      </c>
      <c r="L4" s="1">
        <v>15</v>
      </c>
      <c r="M4" s="4">
        <v>0.98958333333333337</v>
      </c>
      <c r="N4" s="1">
        <v>185</v>
      </c>
      <c r="O4" s="1">
        <v>94</v>
      </c>
      <c r="P4" s="5">
        <f>N4/L4</f>
        <v>12.333333333333334</v>
      </c>
      <c r="Q4" s="5"/>
      <c r="R4" s="5"/>
      <c r="S4" s="6"/>
    </row>
    <row r="5" spans="1:19" s="1" customFormat="1" x14ac:dyDescent="0.2">
      <c r="A5" s="3" t="s">
        <v>27</v>
      </c>
      <c r="B5" s="3" t="s">
        <v>24</v>
      </c>
      <c r="C5" s="1">
        <v>14.67235</v>
      </c>
      <c r="D5" s="7">
        <v>145.441</v>
      </c>
      <c r="F5" s="4">
        <v>0.89583333333333337</v>
      </c>
      <c r="G5" s="4">
        <v>0.90277777777777779</v>
      </c>
      <c r="H5" s="4">
        <v>0.94097222222222221</v>
      </c>
      <c r="I5" s="1">
        <v>7</v>
      </c>
      <c r="J5" s="4">
        <v>0.97083333333333333</v>
      </c>
      <c r="K5" s="1">
        <v>4</v>
      </c>
      <c r="L5" s="1">
        <v>15</v>
      </c>
      <c r="M5" s="4">
        <v>0.98958333333333337</v>
      </c>
      <c r="N5" s="1">
        <v>159</v>
      </c>
      <c r="O5" s="1">
        <v>72</v>
      </c>
      <c r="P5" s="5">
        <f>N5/L5</f>
        <v>10.6</v>
      </c>
      <c r="Q5" s="5"/>
      <c r="R5" s="5"/>
      <c r="S5" s="6"/>
    </row>
    <row r="6" spans="1:19" s="1" customFormat="1" x14ac:dyDescent="0.2">
      <c r="A6" s="3" t="s">
        <v>27</v>
      </c>
      <c r="B6" s="3" t="s">
        <v>24</v>
      </c>
      <c r="C6" s="1">
        <v>14.67235</v>
      </c>
      <c r="D6" s="7">
        <v>145.441</v>
      </c>
      <c r="F6" s="4">
        <v>0.89583333333333337</v>
      </c>
      <c r="G6" s="4">
        <v>0.90277777777777779</v>
      </c>
      <c r="H6" s="4">
        <v>0.94097222222222221</v>
      </c>
      <c r="I6" s="1">
        <v>7</v>
      </c>
      <c r="J6" s="4">
        <v>0.97083333333333333</v>
      </c>
      <c r="K6" s="1">
        <v>5</v>
      </c>
      <c r="L6" s="1">
        <v>15</v>
      </c>
      <c r="M6" s="4">
        <v>0.98958333333333337</v>
      </c>
      <c r="N6" s="1">
        <v>228</v>
      </c>
      <c r="O6" s="1">
        <v>106</v>
      </c>
      <c r="P6" s="5">
        <f>N6/L6</f>
        <v>15.2</v>
      </c>
      <c r="Q6" s="5"/>
      <c r="R6" s="5"/>
      <c r="S6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7162e6-72a0-4775-8a24-52a47b81ed12">
      <Terms xmlns="http://schemas.microsoft.com/office/infopath/2007/PartnerControls"/>
    </lcf76f155ced4ddcb4097134ff3c332f>
    <TaxCatchAll xmlns="e0b7aa9a-6ca5-4275-b50e-750a71bc194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6C73A5946F64A8613FDCA55A004D6" ma:contentTypeVersion="18" ma:contentTypeDescription="Create a new document." ma:contentTypeScope="" ma:versionID="9215db015a98e1b41a9be0a615179caa">
  <xsd:schema xmlns:xsd="http://www.w3.org/2001/XMLSchema" xmlns:xs="http://www.w3.org/2001/XMLSchema" xmlns:p="http://schemas.microsoft.com/office/2006/metadata/properties" xmlns:ns2="af7162e6-72a0-4775-8a24-52a47b81ed12" xmlns:ns3="e0b7aa9a-6ca5-4275-b50e-750a71bc194e" targetNamespace="http://schemas.microsoft.com/office/2006/metadata/properties" ma:root="true" ma:fieldsID="95b3bfc73f64700ad1da1d6c120cf750" ns2:_="" ns3:_="">
    <xsd:import namespace="af7162e6-72a0-4775-8a24-52a47b81ed12"/>
    <xsd:import namespace="e0b7aa9a-6ca5-4275-b50e-750a71bc19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162e6-72a0-4775-8a24-52a47b81e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7aa9a-6ca5-4275-b50e-750a71bc194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86999c3-e948-4681-903e-df8db80d0c30}" ma:internalName="TaxCatchAll" ma:showField="CatchAllData" ma:web="e0b7aa9a-6ca5-4275-b50e-750a71bc19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9F5E5A-92CB-4DDD-89CA-EA1FABD2FC38}">
  <ds:schemaRefs>
    <ds:schemaRef ds:uri="http://schemas.microsoft.com/office/2006/metadata/properties"/>
    <ds:schemaRef ds:uri="http://www.w3.org/XML/1998/namespace"/>
    <ds:schemaRef ds:uri="af7162e6-72a0-4775-8a24-52a47b81ed12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e0b7aa9a-6ca5-4275-b50e-750a71bc194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BEF8A35-52ED-40EA-A190-F38BB40A63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0AB221-06BA-4F7C-93A8-C61512E5EE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162e6-72a0-4775-8a24-52a47b81ed12"/>
    <ds:schemaRef ds:uri="e0b7aa9a-6ca5-4275-b50e-750a71bc19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Collection</vt:lpstr>
      <vt:lpstr>FertilizationData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Dexter dela Cruz</dc:creator>
  <cp:keywords/>
  <dc:description/>
  <cp:lastModifiedBy>Roff, George (Environment, St. Lucia)</cp:lastModifiedBy>
  <cp:revision/>
  <dcterms:created xsi:type="dcterms:W3CDTF">2022-12-10T08:02:53Z</dcterms:created>
  <dcterms:modified xsi:type="dcterms:W3CDTF">2025-05-12T19:43:00Z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0x01010050A6C73A5946F64A8613FDCA55A004D6</vt:lpwstr>
  </property>
  <property fmtid="{D5CDD505-2E9C-101B-9397-08002B2CF9AE}" pid="3" name="MediaServiceImageTags">
    <vt:lpwstr/>
  </property>
</Properties>
</file>