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filterPrivacy="1"/>
  <xr:revisionPtr revIDLastSave="0" documentId="8_{107C8092-6AC3-B447-994B-6BC0A1809F33}" xr6:coauthVersionLast="47" xr6:coauthVersionMax="47" xr10:uidLastSave="{00000000-0000-0000-0000-000000000000}"/>
  <bookViews>
    <workbookView xWindow="0" yWindow="880" windowWidth="41120" windowHeight="25700" activeTab="2" xr2:uid="{00000000-000D-0000-FFFF-FFFF00000000}"/>
  </bookViews>
  <sheets>
    <sheet name="Sheet2" sheetId="4" r:id="rId1"/>
    <sheet name="Sheet4" sheetId="5" r:id="rId2"/>
    <sheet name="Sheet1" sheetId="1" r:id="rId3"/>
    <sheet name="Sheet3" sheetId="3" r:id="rId4"/>
  </sheets>
  <definedNames>
    <definedName name="_xlnm._FilterDatabase" localSheetId="2" hidden="1">Sheet1!$A$3:$L$87</definedName>
  </definedNames>
  <calcPr calcId="191028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4"/>
  <c r="C33" i="4"/>
  <c r="C32" i="4"/>
  <c r="C26" i="4"/>
  <c r="C27" i="4"/>
  <c r="C28" i="4"/>
  <c r="C29" i="4"/>
  <c r="C31" i="4"/>
  <c r="C35" i="4"/>
  <c r="C30" i="4"/>
  <c r="C34" i="4"/>
  <c r="L39" i="3" l="1"/>
  <c r="H39" i="3"/>
  <c r="J39" i="3"/>
  <c r="F39" i="3"/>
  <c r="G1" i="1"/>
  <c r="F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4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" i="1"/>
  <c r="H5" i="1"/>
  <c r="H4" i="1"/>
  <c r="H38" i="1"/>
  <c r="H3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8" i="1"/>
  <c r="H9" i="1"/>
  <c r="H10" i="1"/>
  <c r="H11" i="1"/>
  <c r="H12" i="1"/>
  <c r="H14" i="1"/>
  <c r="H1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7" i="1"/>
  <c r="I1" i="1" l="1"/>
  <c r="H1" i="1"/>
</calcChain>
</file>

<file path=xl/sharedStrings.xml><?xml version="1.0" encoding="utf-8"?>
<sst xmlns="http://schemas.openxmlformats.org/spreadsheetml/2006/main" count="458" uniqueCount="69">
  <si>
    <t>Row Labels</t>
  </si>
  <si>
    <t>Average of %gravid</t>
  </si>
  <si>
    <t>Sum of SUM</t>
  </si>
  <si>
    <t>Ey</t>
  </si>
  <si>
    <t>EastEyrie</t>
  </si>
  <si>
    <t>LI</t>
  </si>
  <si>
    <t>Lizard NE outer reef</t>
  </si>
  <si>
    <t>MAC</t>
  </si>
  <si>
    <t>MacGillivray SW outer reef</t>
  </si>
  <si>
    <t>NorthEastEyrie</t>
  </si>
  <si>
    <t>NorthEyrie</t>
  </si>
  <si>
    <t>NorthPoint</t>
  </si>
  <si>
    <t>OspreyIsland</t>
  </si>
  <si>
    <t>Palfrey</t>
  </si>
  <si>
    <t>PalfreySouthWest</t>
  </si>
  <si>
    <t>SE channel outer reef</t>
  </si>
  <si>
    <t>SouthEastEyrie</t>
  </si>
  <si>
    <t>SouthEastLizard</t>
  </si>
  <si>
    <t>Grand Total</t>
  </si>
  <si>
    <t>Location</t>
  </si>
  <si>
    <t>No Eggs</t>
  </si>
  <si>
    <t>White/Red</t>
  </si>
  <si>
    <t>Sum of Eggs</t>
  </si>
  <si>
    <t>Sum of NoEggs</t>
  </si>
  <si>
    <t>Date</t>
  </si>
  <si>
    <t>Surveyor</t>
  </si>
  <si>
    <t xml:space="preserve">Site </t>
  </si>
  <si>
    <t>Taxa_original</t>
  </si>
  <si>
    <t>Taxa_Map</t>
  </si>
  <si>
    <t>Eggs</t>
  </si>
  <si>
    <t>NoEggs</t>
  </si>
  <si>
    <t>%gravid</t>
  </si>
  <si>
    <t>SUM</t>
  </si>
  <si>
    <t>GPS_S</t>
  </si>
  <si>
    <t>GPS_E</t>
  </si>
  <si>
    <t>GPS_-S</t>
  </si>
  <si>
    <t>Dex</t>
  </si>
  <si>
    <t>A. hyachinthus</t>
  </si>
  <si>
    <t>Acropora_tabulates</t>
  </si>
  <si>
    <t>A. other</t>
  </si>
  <si>
    <t>Acropora_corymbose</t>
  </si>
  <si>
    <t>?</t>
  </si>
  <si>
    <t>Acropora_allcombined</t>
  </si>
  <si>
    <t>MG</t>
  </si>
  <si>
    <t>A. cytherae</t>
  </si>
  <si>
    <t>A. digitifera</t>
  </si>
  <si>
    <t>A humilis</t>
  </si>
  <si>
    <t>A. millepora</t>
  </si>
  <si>
    <t>A. digitate morph</t>
  </si>
  <si>
    <t>A. corymbose blue</t>
  </si>
  <si>
    <t>Leptoria sp</t>
  </si>
  <si>
    <t>Merulinidae</t>
  </si>
  <si>
    <t>Acro branching (same sp)</t>
  </si>
  <si>
    <t>Acropora_branching</t>
  </si>
  <si>
    <t>A. aspera</t>
  </si>
  <si>
    <t>Platygyra spp</t>
  </si>
  <si>
    <t>Favites abdita</t>
  </si>
  <si>
    <t>Others</t>
  </si>
  <si>
    <t>Goniastrea</t>
  </si>
  <si>
    <t>Favites colemanni?</t>
  </si>
  <si>
    <t>CD</t>
  </si>
  <si>
    <t>A. corymbose</t>
  </si>
  <si>
    <t>DT</t>
  </si>
  <si>
    <t>A. valida</t>
  </si>
  <si>
    <t>A. branching</t>
  </si>
  <si>
    <t>A. tabulate</t>
  </si>
  <si>
    <t>A. humulis</t>
  </si>
  <si>
    <t>A. hyacinthus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</si>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</sst>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LIRS_Gravid_Dec_22.xlsx]Sheet2!PivotTable1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Average of %gravid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Sheet2!$B$2:$B$14</c:f>
              <c:strCache>
                <c:ptCount val="12"/>
                <c:pt idx="0">
                  <c:v>EastEyrie</c:v>
                </c:pt>
                <c:pt idx="1">
                  <c:v>Lizard NE outer reef</c:v>
                </c:pt>
                <c:pt idx="2">
                  <c:v>MacGillivray SW outer reef</c:v>
                </c:pt>
                <c:pt idx="3">
                  <c:v>NorthEastEyrie</c:v>
                </c:pt>
                <c:pt idx="4">
                  <c:v>NorthEyrie</c:v>
                </c:pt>
                <c:pt idx="5">
                  <c:v>NorthPoint</c:v>
                </c:pt>
                <c:pt idx="6">
                  <c:v>OspreyIsland</c:v>
                </c:pt>
                <c:pt idx="7">
                  <c:v>Palfrey</c:v>
                </c:pt>
                <c:pt idx="8">
                  <c:v>PalfreySouthWest</c:v>
                </c:pt>
                <c:pt idx="9">
                  <c:v>SE channel outer reef</c:v>
                </c:pt>
                <c:pt idx="10">
                  <c:v>SouthEastEyrie</c:v>
                </c:pt>
                <c:pt idx="11">
                  <c:v>SouthEastLizard</c:v>
                </c:pt>
              </c:strCache>
            </c:strRef>
          </c:cat>
          <c:val>
            <c:numRef>
              <c:f>Sheet2!$C$2:$C$14</c:f>
              <c:numCache>
                <c:formatCode>General</c:formatCode>
                <c:ptCount val="12"/>
                <c:pt idx="0">
                  <c:v>10.551670551670551</c:v>
                </c:pt>
                <c:pt idx="1">
                  <c:v>58.333333333333336</c:v>
                </c:pt>
                <c:pt idx="2">
                  <c:v>39.81481481481481</c:v>
                </c:pt>
                <c:pt idx="3">
                  <c:v>0.5</c:v>
                </c:pt>
                <c:pt idx="4">
                  <c:v>1.1363636363636365</c:v>
                </c:pt>
                <c:pt idx="5">
                  <c:v>16.796536796536795</c:v>
                </c:pt>
                <c:pt idx="6">
                  <c:v>7.9365079365079358</c:v>
                </c:pt>
                <c:pt idx="7">
                  <c:v>23.532289628180038</c:v>
                </c:pt>
                <c:pt idx="8">
                  <c:v>13.321730029804561</c:v>
                </c:pt>
                <c:pt idx="9">
                  <c:v>4.166666666666667</c:v>
                </c:pt>
                <c:pt idx="10">
                  <c:v>2.9135802469135808</c:v>
                </c:pt>
                <c:pt idx="11">
                  <c:v>5.204678362573099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1D9-9129-93CCAA94B79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Sum of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Sheet2!$B$2:$B$14</c:f>
              <c:strCache>
                <c:ptCount val="12"/>
                <c:pt idx="0">
                  <c:v>EastEyrie</c:v>
                </c:pt>
                <c:pt idx="1">
                  <c:v>Lizard NE outer reef</c:v>
                </c:pt>
                <c:pt idx="2">
                  <c:v>MacGillivray SW outer reef</c:v>
                </c:pt>
                <c:pt idx="3">
                  <c:v>NorthEastEyrie</c:v>
                </c:pt>
                <c:pt idx="4">
                  <c:v>NorthEyrie</c:v>
                </c:pt>
                <c:pt idx="5">
                  <c:v>NorthPoint</c:v>
                </c:pt>
                <c:pt idx="6">
                  <c:v>OspreyIsland</c:v>
                </c:pt>
                <c:pt idx="7">
                  <c:v>Palfrey</c:v>
                </c:pt>
                <c:pt idx="8">
                  <c:v>PalfreySouthWest</c:v>
                </c:pt>
                <c:pt idx="9">
                  <c:v>SE channel outer reef</c:v>
                </c:pt>
                <c:pt idx="10">
                  <c:v>SouthEastEyrie</c:v>
                </c:pt>
                <c:pt idx="11">
                  <c:v>SouthEastLizard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2"/>
                <c:pt idx="0">
                  <c:v>131</c:v>
                </c:pt>
                <c:pt idx="1">
                  <c:v>38</c:v>
                </c:pt>
                <c:pt idx="2">
                  <c:v>36</c:v>
                </c:pt>
                <c:pt idx="3">
                  <c:v>95</c:v>
                </c:pt>
                <c:pt idx="4">
                  <c:v>102</c:v>
                </c:pt>
                <c:pt idx="5">
                  <c:v>71</c:v>
                </c:pt>
                <c:pt idx="6">
                  <c:v>68</c:v>
                </c:pt>
                <c:pt idx="7">
                  <c:v>218</c:v>
                </c:pt>
                <c:pt idx="8">
                  <c:v>122</c:v>
                </c:pt>
                <c:pt idx="9">
                  <c:v>13</c:v>
                </c:pt>
                <c:pt idx="10">
                  <c:v>153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8-41D9-9129-93CCAA94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59952"/>
        <c:axId val="138262448"/>
      </c:barChart>
      <c:catAx>
        <c:axId val="1382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2448"/>
        <c:crosses val="autoZero"/>
        <c:auto val="1"/>
        <c:lblAlgn val="ctr"/>
        <c:lblOffset val="100"/>
        <c:noMultiLvlLbl val="0"/>
      </c:catAx>
      <c:valAx>
        <c:axId val="1382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F6D74-46CC-AE67-12A4-B3A6ED66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02.658880555558" createdVersion="7" refreshedVersion="7" minRefreshableVersion="3" recordCount="84" xr:uid="{E210F682-1C54-4CDE-A9B7-702EA73A050D}">
  <cacheSource type="worksheet">
    <worksheetSource ref="A3:L87" sheet="Sheet1"/>
  </cacheSource>
  <cacheFields count="12">
    <cacheField name="Date" numFmtId="14">
      <sharedItems containsSemiMixedTypes="0" containsNonDate="0" containsDate="1" containsString="0" minDate="2022-12-05T00:00:00" maxDate="2022-12-08T00:00:00"/>
    </cacheField>
    <cacheField name="Surveyor" numFmtId="0">
      <sharedItems/>
    </cacheField>
    <cacheField name="Site " numFmtId="0">
      <sharedItems count="12">
        <s v="Palfrey"/>
        <s v="OspreyIsland"/>
        <s v="NorthPoint"/>
        <s v="Lizard NE outer reef"/>
        <s v="MacGillivray SW outer reef"/>
        <s v="SE channel outer reef"/>
        <s v="NorthEyrie"/>
        <s v="NorthEastEyrie"/>
        <s v="EastEyrie"/>
        <s v="SouthEastEyrie"/>
        <s v="SouthEastLizard"/>
        <s v="PalfreySouthWest"/>
      </sharedItems>
    </cacheField>
    <cacheField name="Taxa_original" numFmtId="0">
      <sharedItems/>
    </cacheField>
    <cacheField name="Taxa_Map" numFmtId="0">
      <sharedItems count="5">
        <s v="Acropora_tabulates"/>
        <s v="Acropora_corymbose"/>
        <s v="Acropora_allcombined"/>
        <s v="Merulinidae"/>
        <s v="Acropora_branching"/>
      </sharedItems>
    </cacheField>
    <cacheField name="Eggs" numFmtId="0">
      <sharedItems containsSemiMixedTypes="0" containsString="0" containsNumber="1" containsInteger="1" minValue="0" maxValue="27"/>
    </cacheField>
    <cacheField name="NoEggs" numFmtId="0">
      <sharedItems containsSemiMixedTypes="0" containsString="0" containsNumber="1" containsInteger="1" minValue="0" maxValue="146"/>
    </cacheField>
    <cacheField name="%gravid" numFmtId="1">
      <sharedItems containsSemiMixedTypes="0" containsString="0" containsNumber="1" minValue="0" maxValue="100"/>
    </cacheField>
    <cacheField name="SUM" numFmtId="1">
      <sharedItems containsSemiMixedTypes="0" containsString="0" containsNumber="1" containsInteger="1" minValue="1" maxValue="173"/>
    </cacheField>
    <cacheField name="GPS_S" numFmtId="0">
      <sharedItems containsSemiMixedTypes="0" containsString="0" containsNumber="1" minValue="14.64561" maxValue="14.731972000000001"/>
    </cacheField>
    <cacheField name="GPS_E" numFmtId="0">
      <sharedItems containsSemiMixedTypes="0" containsString="0" containsNumber="1" minValue="145.38441800000001" maxValue="145.49290199999999" count="12">
        <n v="145.44541000000001"/>
        <n v="145.44254100000001"/>
        <n v="145.45408"/>
        <n v="145.45883000000001"/>
        <n v="145.49290199999999"/>
        <n v="145.47367"/>
        <n v="145.38507100000001"/>
        <n v="145.39351500000001"/>
        <n v="145.39222699999999"/>
        <n v="145.38441800000001"/>
        <n v="145.463268"/>
        <n v="145.45391699999999"/>
      </sharedItems>
    </cacheField>
    <cacheField name="GPS_-S" numFmtId="164">
      <sharedItems containsSemiMixedTypes="0" containsString="0" containsNumber="1" minValue="-14.731972000000001" maxValue="-14.64561" count="12">
        <n v="-14.697889999999999"/>
        <n v="-14.666047000000001"/>
        <n v="-14.64561"/>
        <n v="-14.64752"/>
        <n v="-14.656461999999999"/>
        <n v="-14.679740000000001"/>
        <n v="-14.684713"/>
        <n v="-14.695335999999999"/>
        <n v="-14.716614"/>
        <n v="-14.731972000000001"/>
        <n v="-14.697618"/>
        <n v="-14.70512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2-12-05T00:00:00"/>
    <s v="Dex"/>
    <x v="0"/>
    <s v="A. hyachinthus"/>
    <x v="0"/>
    <n v="10"/>
    <n v="35"/>
    <n v="28.571428571428569"/>
    <n v="45"/>
    <n v="14.697889999999999"/>
    <x v="0"/>
    <x v="0"/>
  </r>
  <r>
    <d v="2022-12-05T00:00:00"/>
    <s v="Dex"/>
    <x v="0"/>
    <s v="A. other"/>
    <x v="1"/>
    <n v="27"/>
    <n v="146"/>
    <n v="18.493150684931507"/>
    <n v="173"/>
    <n v="14.697889999999999"/>
    <x v="0"/>
    <x v="0"/>
  </r>
  <r>
    <d v="2022-12-05T00:00:00"/>
    <s v="Dex"/>
    <x v="1"/>
    <s v="?"/>
    <x v="2"/>
    <n v="5"/>
    <n v="63"/>
    <n v="7.9365079365079358"/>
    <n v="68"/>
    <n v="14.666047000000001"/>
    <x v="1"/>
    <x v="1"/>
  </r>
  <r>
    <d v="2022-12-06T00:00:00"/>
    <s v="MG"/>
    <x v="2"/>
    <s v="A. hyachinthus"/>
    <x v="0"/>
    <n v="3"/>
    <n v="8"/>
    <n v="37.5"/>
    <n v="11"/>
    <n v="14.64561"/>
    <x v="2"/>
    <x v="2"/>
  </r>
  <r>
    <d v="2022-12-06T00:00:00"/>
    <s v="MG"/>
    <x v="2"/>
    <s v="A. cytherae"/>
    <x v="0"/>
    <n v="0"/>
    <n v="2"/>
    <n v="0"/>
    <n v="2"/>
    <n v="14.64561"/>
    <x v="2"/>
    <x v="2"/>
  </r>
  <r>
    <d v="2022-12-06T00:00:00"/>
    <s v="MG"/>
    <x v="2"/>
    <s v="A. digitifera"/>
    <x v="1"/>
    <n v="1"/>
    <n v="3"/>
    <n v="33.333333333333329"/>
    <n v="4"/>
    <n v="14.64561"/>
    <x v="2"/>
    <x v="2"/>
  </r>
  <r>
    <d v="2022-12-06T00:00:00"/>
    <s v="MG"/>
    <x v="2"/>
    <s v="A humilis"/>
    <x v="1"/>
    <n v="0"/>
    <n v="1"/>
    <n v="0"/>
    <n v="1"/>
    <n v="14.64561"/>
    <x v="2"/>
    <x v="2"/>
  </r>
  <r>
    <d v="2022-12-06T00:00:00"/>
    <s v="MG"/>
    <x v="2"/>
    <s v="A. millepora"/>
    <x v="1"/>
    <n v="0"/>
    <n v="3"/>
    <n v="0"/>
    <n v="3"/>
    <n v="14.64561"/>
    <x v="2"/>
    <x v="2"/>
  </r>
  <r>
    <d v="2022-12-06T00:00:00"/>
    <s v="MG"/>
    <x v="2"/>
    <s v="A. digitate morph"/>
    <x v="1"/>
    <n v="1"/>
    <n v="10"/>
    <n v="10"/>
    <n v="11"/>
    <n v="14.64561"/>
    <x v="2"/>
    <x v="2"/>
  </r>
  <r>
    <d v="2022-12-06T00:00:00"/>
    <s v="MG"/>
    <x v="3"/>
    <s v="A. digitifera"/>
    <x v="1"/>
    <n v="1"/>
    <n v="0"/>
    <n v="100"/>
    <n v="1"/>
    <n v="14.64752"/>
    <x v="3"/>
    <x v="3"/>
  </r>
  <r>
    <d v="2022-12-06T00:00:00"/>
    <s v="MG"/>
    <x v="3"/>
    <s v="A. hyachinthus"/>
    <x v="0"/>
    <n v="0"/>
    <n v="5"/>
    <n v="0"/>
    <n v="5"/>
    <n v="14.64752"/>
    <x v="3"/>
    <x v="3"/>
  </r>
  <r>
    <d v="2022-12-06T00:00:00"/>
    <s v="MG"/>
    <x v="3"/>
    <s v="A. digitate morph"/>
    <x v="1"/>
    <n v="0"/>
    <n v="9"/>
    <n v="0"/>
    <n v="9"/>
    <n v="14.64752"/>
    <x v="3"/>
    <x v="3"/>
  </r>
  <r>
    <d v="2022-12-06T00:00:00"/>
    <s v="MG"/>
    <x v="3"/>
    <s v="A. corymbose blue"/>
    <x v="1"/>
    <n v="1"/>
    <n v="0"/>
    <n v="100"/>
    <n v="1"/>
    <n v="14.64752"/>
    <x v="3"/>
    <x v="3"/>
  </r>
  <r>
    <d v="2022-12-06T00:00:00"/>
    <s v="MG"/>
    <x v="3"/>
    <s v="A. cytherae"/>
    <x v="0"/>
    <n v="1"/>
    <n v="0"/>
    <n v="100"/>
    <n v="1"/>
    <n v="14.64752"/>
    <x v="3"/>
    <x v="3"/>
  </r>
  <r>
    <d v="2022-12-06T00:00:00"/>
    <s v="MG"/>
    <x v="3"/>
    <s v="Leptoria sp"/>
    <x v="3"/>
    <n v="1"/>
    <n v="0"/>
    <n v="100"/>
    <n v="1"/>
    <n v="14.64752"/>
    <x v="3"/>
    <x v="3"/>
  </r>
  <r>
    <d v="2022-12-06T00:00:00"/>
    <s v="MG"/>
    <x v="4"/>
    <s v="A. cytherae"/>
    <x v="0"/>
    <n v="2"/>
    <n v="6"/>
    <n v="33.333333333333329"/>
    <n v="8"/>
    <n v="14.656461999999999"/>
    <x v="4"/>
    <x v="4"/>
  </r>
  <r>
    <d v="2022-12-06T00:00:00"/>
    <s v="MG"/>
    <x v="4"/>
    <s v="A. digitate morph"/>
    <x v="1"/>
    <n v="0"/>
    <n v="6"/>
    <n v="0"/>
    <n v="6"/>
    <n v="14.656461999999999"/>
    <x v="4"/>
    <x v="4"/>
  </r>
  <r>
    <d v="2022-12-06T00:00:00"/>
    <s v="MG"/>
    <x v="4"/>
    <s v="A. hyachinthus"/>
    <x v="0"/>
    <n v="1"/>
    <n v="4"/>
    <n v="25"/>
    <n v="5"/>
    <n v="14.656461999999999"/>
    <x v="4"/>
    <x v="4"/>
  </r>
  <r>
    <d v="2022-12-06T00:00:00"/>
    <s v="MG"/>
    <x v="4"/>
    <s v="A. millepora"/>
    <x v="1"/>
    <n v="0"/>
    <n v="1"/>
    <n v="0"/>
    <n v="1"/>
    <n v="14.656461999999999"/>
    <x v="4"/>
    <x v="4"/>
  </r>
  <r>
    <d v="2022-12-06T00:00:00"/>
    <s v="MG"/>
    <x v="5"/>
    <s v="A. millepora"/>
    <x v="1"/>
    <n v="0"/>
    <n v="2"/>
    <n v="0"/>
    <n v="2"/>
    <n v="14.679740000000001"/>
    <x v="5"/>
    <x v="5"/>
  </r>
  <r>
    <d v="2022-12-06T00:00:00"/>
    <s v="MG"/>
    <x v="5"/>
    <s v="A. digitate morph"/>
    <x v="1"/>
    <n v="1"/>
    <n v="8"/>
    <n v="12.5"/>
    <n v="9"/>
    <n v="14.679740000000001"/>
    <x v="5"/>
    <x v="5"/>
  </r>
  <r>
    <d v="2022-12-06T00:00:00"/>
    <s v="MG"/>
    <x v="5"/>
    <s v="Acro branching (same sp)"/>
    <x v="4"/>
    <n v="0"/>
    <n v="2"/>
    <n v="0"/>
    <n v="2"/>
    <n v="14.679740000000001"/>
    <x v="5"/>
    <x v="5"/>
  </r>
  <r>
    <d v="2022-12-06T00:00:00"/>
    <s v="Dex"/>
    <x v="2"/>
    <s v="A. hyachinthus"/>
    <x v="0"/>
    <n v="5"/>
    <n v="7"/>
    <n v="71.428571428571431"/>
    <n v="12"/>
    <n v="14.64561"/>
    <x v="2"/>
    <x v="2"/>
  </r>
  <r>
    <d v="2022-12-06T00:00:00"/>
    <s v="Dex"/>
    <x v="2"/>
    <s v="A. millepora"/>
    <x v="1"/>
    <n v="0"/>
    <n v="5"/>
    <n v="0"/>
    <n v="5"/>
    <n v="14.64561"/>
    <x v="2"/>
    <x v="2"/>
  </r>
  <r>
    <d v="2022-12-06T00:00:00"/>
    <s v="Dex"/>
    <x v="2"/>
    <s v="A. digitifera"/>
    <x v="1"/>
    <n v="1"/>
    <n v="8"/>
    <n v="12.5"/>
    <n v="9"/>
    <n v="14.64561"/>
    <x v="2"/>
    <x v="2"/>
  </r>
  <r>
    <d v="2022-12-06T00:00:00"/>
    <s v="Dex"/>
    <x v="2"/>
    <s v="A. aspera"/>
    <x v="4"/>
    <n v="1"/>
    <n v="5"/>
    <n v="20"/>
    <n v="6"/>
    <n v="14.64561"/>
    <x v="2"/>
    <x v="2"/>
  </r>
  <r>
    <d v="2022-12-06T00:00:00"/>
    <s v="Dex"/>
    <x v="2"/>
    <s v="A. other"/>
    <x v="1"/>
    <n v="0"/>
    <n v="7"/>
    <n v="0"/>
    <n v="7"/>
    <n v="14.64561"/>
    <x v="2"/>
    <x v="2"/>
  </r>
  <r>
    <d v="2022-12-06T00:00:00"/>
    <s v="Dex"/>
    <x v="3"/>
    <s v="Platygyra spp"/>
    <x v="3"/>
    <n v="2"/>
    <n v="8"/>
    <n v="25"/>
    <n v="10"/>
    <n v="14.64752"/>
    <x v="3"/>
    <x v="3"/>
  </r>
  <r>
    <d v="2022-12-06T00:00:00"/>
    <s v="Dex"/>
    <x v="3"/>
    <s v="Favites abdita"/>
    <x v="3"/>
    <n v="1"/>
    <n v="0"/>
    <n v="100"/>
    <n v="1"/>
    <n v="14.64752"/>
    <x v="3"/>
    <x v="3"/>
  </r>
  <r>
    <d v="2022-12-06T00:00:00"/>
    <s v="Dex"/>
    <x v="3"/>
    <s v="Others"/>
    <x v="3"/>
    <n v="0"/>
    <n v="9"/>
    <n v="0"/>
    <n v="9"/>
    <n v="14.64752"/>
    <x v="3"/>
    <x v="3"/>
  </r>
  <r>
    <d v="2022-12-06T00:00:00"/>
    <s v="Dex"/>
    <x v="4"/>
    <s v="Goniastrea"/>
    <x v="3"/>
    <n v="4"/>
    <n v="0"/>
    <n v="100"/>
    <n v="4"/>
    <n v="14.656461999999999"/>
    <x v="4"/>
    <x v="4"/>
  </r>
  <r>
    <d v="2022-12-06T00:00:00"/>
    <s v="Dex"/>
    <x v="4"/>
    <s v="Platygyra spp"/>
    <x v="3"/>
    <n v="0"/>
    <n v="2"/>
    <n v="0"/>
    <n v="2"/>
    <n v="14.656461999999999"/>
    <x v="4"/>
    <x v="4"/>
  </r>
  <r>
    <d v="2022-12-06T00:00:00"/>
    <s v="Dex"/>
    <x v="4"/>
    <s v="Favites abdita"/>
    <x v="3"/>
    <n v="2"/>
    <n v="0"/>
    <n v="100"/>
    <n v="2"/>
    <n v="14.656461999999999"/>
    <x v="4"/>
    <x v="4"/>
  </r>
  <r>
    <d v="2022-12-06T00:00:00"/>
    <s v="Dex"/>
    <x v="4"/>
    <s v="Favites colemanni?"/>
    <x v="3"/>
    <n v="1"/>
    <n v="0"/>
    <n v="100"/>
    <n v="1"/>
    <n v="14.656461999999999"/>
    <x v="4"/>
    <x v="4"/>
  </r>
  <r>
    <d v="2022-12-06T00:00:00"/>
    <s v="Dex"/>
    <x v="4"/>
    <s v="Others"/>
    <x v="3"/>
    <n v="0"/>
    <n v="7"/>
    <n v="0"/>
    <n v="7"/>
    <n v="14.656461999999999"/>
    <x v="4"/>
    <x v="4"/>
  </r>
  <r>
    <d v="2022-12-06T00:00:00"/>
    <s v="CD"/>
    <x v="6"/>
    <s v="A. hyachinthus"/>
    <x v="0"/>
    <n v="1"/>
    <n v="11"/>
    <n v="9.0909090909090917"/>
    <n v="12"/>
    <n v="14.684713"/>
    <x v="6"/>
    <x v="6"/>
  </r>
  <r>
    <d v="2022-12-06T00:00:00"/>
    <s v="CD"/>
    <x v="6"/>
    <s v="A. cytherae"/>
    <x v="0"/>
    <n v="0"/>
    <n v="3"/>
    <n v="0"/>
    <n v="3"/>
    <n v="14.684713"/>
    <x v="6"/>
    <x v="6"/>
  </r>
  <r>
    <d v="2022-12-06T00:00:00"/>
    <s v="CD"/>
    <x v="6"/>
    <s v="A. millepora"/>
    <x v="1"/>
    <n v="0"/>
    <n v="2"/>
    <n v="0"/>
    <n v="2"/>
    <n v="14.684713"/>
    <x v="6"/>
    <x v="6"/>
  </r>
  <r>
    <d v="2022-12-06T00:00:00"/>
    <s v="CD"/>
    <x v="6"/>
    <s v="A. corymbose"/>
    <x v="1"/>
    <n v="0"/>
    <n v="23"/>
    <n v="0"/>
    <n v="23"/>
    <n v="14.684713"/>
    <x v="6"/>
    <x v="6"/>
  </r>
  <r>
    <d v="2022-12-06T00:00:00"/>
    <s v="DT"/>
    <x v="6"/>
    <s v="A. valida"/>
    <x v="1"/>
    <n v="0"/>
    <n v="34"/>
    <n v="0"/>
    <n v="34"/>
    <n v="14.684713"/>
    <x v="6"/>
    <x v="6"/>
  </r>
  <r>
    <d v="2022-12-06T00:00:00"/>
    <s v="DT"/>
    <x v="6"/>
    <s v="A. millepora"/>
    <x v="1"/>
    <n v="0"/>
    <n v="15"/>
    <n v="0"/>
    <n v="15"/>
    <n v="14.684713"/>
    <x v="6"/>
    <x v="6"/>
  </r>
  <r>
    <d v="2022-12-06T00:00:00"/>
    <s v="DT"/>
    <x v="6"/>
    <s v="A. hyachinthus"/>
    <x v="0"/>
    <n v="0"/>
    <n v="8"/>
    <n v="0"/>
    <n v="8"/>
    <n v="14.684713"/>
    <x v="6"/>
    <x v="6"/>
  </r>
  <r>
    <d v="2022-12-06T00:00:00"/>
    <s v="DT"/>
    <x v="6"/>
    <s v="A. branching"/>
    <x v="4"/>
    <n v="0"/>
    <n v="5"/>
    <n v="0"/>
    <n v="5"/>
    <n v="14.684713"/>
    <x v="6"/>
    <x v="6"/>
  </r>
  <r>
    <d v="2022-12-06T00:00:00"/>
    <s v="CD"/>
    <x v="7"/>
    <s v="A. hyachinthus"/>
    <x v="0"/>
    <n v="0"/>
    <n v="15"/>
    <n v="0"/>
    <n v="15"/>
    <n v="14.695335999999999"/>
    <x v="7"/>
    <x v="7"/>
  </r>
  <r>
    <d v="2022-12-06T00:00:00"/>
    <s v="CD"/>
    <x v="7"/>
    <s v="A. cytherae"/>
    <x v="0"/>
    <n v="0"/>
    <n v="3"/>
    <n v="0"/>
    <n v="3"/>
    <n v="14.695335999999999"/>
    <x v="7"/>
    <x v="7"/>
  </r>
  <r>
    <d v="2022-12-06T00:00:00"/>
    <s v="CD"/>
    <x v="7"/>
    <s v="A. millepora"/>
    <x v="1"/>
    <n v="0"/>
    <n v="15"/>
    <n v="0"/>
    <n v="15"/>
    <n v="14.695335999999999"/>
    <x v="7"/>
    <x v="7"/>
  </r>
  <r>
    <d v="2022-12-06T00:00:00"/>
    <s v="CD"/>
    <x v="7"/>
    <s v="A. corymbose"/>
    <x v="1"/>
    <n v="0"/>
    <n v="7"/>
    <n v="0"/>
    <n v="7"/>
    <n v="14.695335999999999"/>
    <x v="7"/>
    <x v="7"/>
  </r>
  <r>
    <d v="2022-12-06T00:00:00"/>
    <s v="DT"/>
    <x v="7"/>
    <s v="A. valida"/>
    <x v="1"/>
    <n v="1"/>
    <n v="25"/>
    <n v="4"/>
    <n v="26"/>
    <n v="14.695335999999999"/>
    <x v="7"/>
    <x v="7"/>
  </r>
  <r>
    <d v="2022-12-06T00:00:00"/>
    <s v="DT"/>
    <x v="7"/>
    <s v="A. millepora"/>
    <x v="1"/>
    <n v="0"/>
    <n v="11"/>
    <n v="0"/>
    <n v="11"/>
    <n v="14.695335999999999"/>
    <x v="7"/>
    <x v="7"/>
  </r>
  <r>
    <d v="2022-12-06T00:00:00"/>
    <s v="DT"/>
    <x v="7"/>
    <s v="A. hyachinthus"/>
    <x v="0"/>
    <n v="0"/>
    <n v="8"/>
    <n v="0"/>
    <n v="8"/>
    <n v="14.695335999999999"/>
    <x v="7"/>
    <x v="7"/>
  </r>
  <r>
    <d v="2022-12-06T00:00:00"/>
    <s v="DT"/>
    <x v="7"/>
    <s v="A. branching"/>
    <x v="4"/>
    <n v="0"/>
    <n v="10"/>
    <n v="0"/>
    <n v="10"/>
    <n v="14.695335999999999"/>
    <x v="7"/>
    <x v="7"/>
  </r>
  <r>
    <d v="2022-12-06T00:00:00"/>
    <s v="CD"/>
    <x v="8"/>
    <s v="A. hyachinthus"/>
    <x v="0"/>
    <n v="1"/>
    <n v="13"/>
    <n v="7.6923076923076925"/>
    <n v="14"/>
    <n v="14.716614"/>
    <x v="8"/>
    <x v="8"/>
  </r>
  <r>
    <d v="2022-12-06T00:00:00"/>
    <s v="CD"/>
    <x v="8"/>
    <s v="A. cytherae"/>
    <x v="0"/>
    <n v="0"/>
    <n v="1"/>
    <n v="0"/>
    <n v="1"/>
    <n v="14.716614"/>
    <x v="8"/>
    <x v="8"/>
  </r>
  <r>
    <d v="2022-12-06T00:00:00"/>
    <s v="CD"/>
    <x v="8"/>
    <s v="A. millepora"/>
    <x v="1"/>
    <n v="3"/>
    <n v="11"/>
    <n v="27.27272727272727"/>
    <n v="14"/>
    <n v="14.716614"/>
    <x v="8"/>
    <x v="8"/>
  </r>
  <r>
    <d v="2022-12-06T00:00:00"/>
    <s v="CD"/>
    <x v="8"/>
    <s v="A. corymbose"/>
    <x v="1"/>
    <n v="0"/>
    <n v="14"/>
    <n v="0"/>
    <n v="14"/>
    <n v="14.716614"/>
    <x v="8"/>
    <x v="8"/>
  </r>
  <r>
    <d v="2022-12-06T00:00:00"/>
    <s v="CD"/>
    <x v="8"/>
    <s v="A. branching"/>
    <x v="4"/>
    <n v="5"/>
    <n v="10"/>
    <n v="50"/>
    <n v="15"/>
    <n v="14.716614"/>
    <x v="8"/>
    <x v="8"/>
  </r>
  <r>
    <d v="2022-12-06T00:00:00"/>
    <s v="DT"/>
    <x v="8"/>
    <s v="A. valida"/>
    <x v="1"/>
    <n v="1"/>
    <n v="35"/>
    <n v="2.8571428571428572"/>
    <n v="36"/>
    <n v="14.716614"/>
    <x v="8"/>
    <x v="8"/>
  </r>
  <r>
    <d v="2022-12-06T00:00:00"/>
    <s v="DT"/>
    <x v="8"/>
    <s v="A. millepora"/>
    <x v="1"/>
    <n v="0"/>
    <n v="10"/>
    <n v="0"/>
    <n v="10"/>
    <n v="14.716614"/>
    <x v="8"/>
    <x v="8"/>
  </r>
  <r>
    <d v="2022-12-06T00:00:00"/>
    <s v="DT"/>
    <x v="8"/>
    <s v="A. hyachinthus"/>
    <x v="0"/>
    <n v="1"/>
    <n v="14"/>
    <n v="7.1428571428571423"/>
    <n v="15"/>
    <n v="14.716614"/>
    <x v="8"/>
    <x v="8"/>
  </r>
  <r>
    <d v="2022-12-06T00:00:00"/>
    <s v="DT"/>
    <x v="8"/>
    <s v="A. branching"/>
    <x v="4"/>
    <n v="0"/>
    <n v="12"/>
    <n v="0"/>
    <n v="12"/>
    <n v="14.731972000000001"/>
    <x v="9"/>
    <x v="9"/>
  </r>
  <r>
    <d v="2022-12-06T00:00:00"/>
    <s v="CD"/>
    <x v="9"/>
    <s v="A. hyachinthus"/>
    <x v="0"/>
    <n v="1"/>
    <n v="18"/>
    <n v="5.5555555555555554"/>
    <n v="19"/>
    <n v="14.731972000000001"/>
    <x v="9"/>
    <x v="9"/>
  </r>
  <r>
    <d v="2022-12-06T00:00:00"/>
    <s v="CD"/>
    <x v="9"/>
    <s v="A. cytherae"/>
    <x v="0"/>
    <n v="0"/>
    <n v="1"/>
    <n v="0"/>
    <n v="1"/>
    <n v="14.731972000000001"/>
    <x v="9"/>
    <x v="9"/>
  </r>
  <r>
    <d v="2022-12-06T00:00:00"/>
    <s v="CD"/>
    <x v="9"/>
    <s v="A. millepora"/>
    <x v="1"/>
    <n v="0"/>
    <n v="9"/>
    <n v="0"/>
    <n v="9"/>
    <n v="14.731972000000001"/>
    <x v="9"/>
    <x v="9"/>
  </r>
  <r>
    <d v="2022-12-06T00:00:00"/>
    <s v="CD"/>
    <x v="9"/>
    <s v="A. corymbose"/>
    <x v="1"/>
    <n v="1"/>
    <n v="25"/>
    <n v="4"/>
    <n v="26"/>
    <n v="14.731972000000001"/>
    <x v="9"/>
    <x v="9"/>
  </r>
  <r>
    <d v="2022-12-06T00:00:00"/>
    <s v="CD"/>
    <x v="9"/>
    <s v="A. branching"/>
    <x v="4"/>
    <n v="1"/>
    <n v="10"/>
    <n v="10"/>
    <n v="11"/>
    <n v="14.731972000000001"/>
    <x v="9"/>
    <x v="9"/>
  </r>
  <r>
    <d v="2022-12-06T00:00:00"/>
    <s v="DT"/>
    <x v="9"/>
    <s v="A. valida"/>
    <x v="1"/>
    <n v="1"/>
    <n v="15"/>
    <n v="6.666666666666667"/>
    <n v="16"/>
    <n v="14.731972000000001"/>
    <x v="9"/>
    <x v="9"/>
  </r>
  <r>
    <d v="2022-12-06T00:00:00"/>
    <s v="DT"/>
    <x v="9"/>
    <s v="A. millepora"/>
    <x v="1"/>
    <n v="0"/>
    <n v="28"/>
    <n v="0"/>
    <n v="28"/>
    <n v="14.731972000000001"/>
    <x v="9"/>
    <x v="9"/>
  </r>
  <r>
    <d v="2022-12-06T00:00:00"/>
    <s v="DT"/>
    <x v="9"/>
    <s v="A. hyachinthus"/>
    <x v="0"/>
    <n v="0"/>
    <n v="20"/>
    <n v="0"/>
    <n v="20"/>
    <n v="14.731972000000001"/>
    <x v="9"/>
    <x v="9"/>
  </r>
  <r>
    <d v="2022-12-06T00:00:00"/>
    <s v="DT"/>
    <x v="9"/>
    <s v="A. branching"/>
    <x v="4"/>
    <n v="0"/>
    <n v="23"/>
    <n v="0"/>
    <n v="23"/>
    <n v="14.731972000000001"/>
    <x v="9"/>
    <x v="9"/>
  </r>
  <r>
    <d v="2022-12-07T00:00:00"/>
    <s v="DT"/>
    <x v="10"/>
    <s v="A. tabulate"/>
    <x v="0"/>
    <n v="2"/>
    <n v="19"/>
    <n v="10.526315789473683"/>
    <n v="21"/>
    <n v="14.697618"/>
    <x v="10"/>
    <x v="10"/>
  </r>
  <r>
    <d v="2022-12-07T00:00:00"/>
    <s v="DT"/>
    <x v="10"/>
    <s v="A. corymbose"/>
    <x v="1"/>
    <n v="0"/>
    <n v="13"/>
    <n v="0"/>
    <n v="13"/>
    <n v="14.697618"/>
    <x v="10"/>
    <x v="10"/>
  </r>
  <r>
    <d v="2022-12-07T00:00:00"/>
    <s v="MG"/>
    <x v="10"/>
    <s v="A. digitate morph"/>
    <x v="1"/>
    <n v="1"/>
    <n v="9"/>
    <n v="11.111111111111111"/>
    <n v="10"/>
    <n v="14.697618"/>
    <x v="10"/>
    <x v="10"/>
  </r>
  <r>
    <d v="2022-12-07T00:00:00"/>
    <s v="MG"/>
    <x v="10"/>
    <s v="A. millepora"/>
    <x v="1"/>
    <n v="0"/>
    <n v="1"/>
    <n v="0"/>
    <n v="1"/>
    <n v="14.697618"/>
    <x v="10"/>
    <x v="10"/>
  </r>
  <r>
    <d v="2022-12-07T00:00:00"/>
    <s v="MG"/>
    <x v="10"/>
    <s v="A. tabulate"/>
    <x v="0"/>
    <n v="0"/>
    <n v="4"/>
    <n v="0"/>
    <n v="4"/>
    <n v="14.697618"/>
    <x v="10"/>
    <x v="10"/>
  </r>
  <r>
    <d v="2022-12-07T00:00:00"/>
    <s v="MG"/>
    <x v="10"/>
    <s v="A. humulis"/>
    <x v="1"/>
    <n v="0"/>
    <n v="1"/>
    <n v="0"/>
    <n v="1"/>
    <n v="14.697618"/>
    <x v="10"/>
    <x v="10"/>
  </r>
  <r>
    <d v="2022-12-07T00:00:00"/>
    <s v="MG"/>
    <x v="10"/>
    <s v="A. hyacinthus"/>
    <x v="0"/>
    <n v="0"/>
    <n v="3"/>
    <n v="0"/>
    <n v="3"/>
    <n v="14.697618"/>
    <x v="10"/>
    <x v="10"/>
  </r>
  <r>
    <d v="2022-12-07T00:00:00"/>
    <s v="MG"/>
    <x v="10"/>
    <s v="A. cytherae"/>
    <x v="0"/>
    <n v="1"/>
    <n v="5"/>
    <n v="20"/>
    <n v="6"/>
    <n v="14.697618"/>
    <x v="10"/>
    <x v="10"/>
  </r>
  <r>
    <d v="2022-12-07T00:00:00"/>
    <s v="DT"/>
    <x v="11"/>
    <s v="A. tabulate"/>
    <x v="0"/>
    <n v="1"/>
    <n v="30"/>
    <n v="3.3333333333333335"/>
    <n v="31"/>
    <n v="14.705120000000001"/>
    <x v="11"/>
    <x v="11"/>
  </r>
  <r>
    <d v="2022-12-07T00:00:00"/>
    <s v="DT"/>
    <x v="11"/>
    <s v="A. corymbose"/>
    <x v="1"/>
    <n v="6"/>
    <n v="39"/>
    <n v="15.384615384615385"/>
    <n v="45"/>
    <n v="14.705120000000001"/>
    <x v="11"/>
    <x v="11"/>
  </r>
  <r>
    <d v="2022-12-07T00:00:00"/>
    <s v="DT"/>
    <x v="11"/>
    <s v="A. branching"/>
    <x v="4"/>
    <n v="0"/>
    <n v="3"/>
    <n v="0"/>
    <n v="3"/>
    <n v="14.705120000000001"/>
    <x v="11"/>
    <x v="11"/>
  </r>
  <r>
    <d v="2022-12-07T00:00:00"/>
    <s v="CD"/>
    <x v="11"/>
    <s v="A. hyacinthus"/>
    <x v="0"/>
    <n v="4"/>
    <n v="7"/>
    <n v="57.142857142857139"/>
    <n v="11"/>
    <n v="14.705120000000001"/>
    <x v="11"/>
    <x v="11"/>
  </r>
  <r>
    <d v="2022-12-07T00:00:00"/>
    <s v="CD"/>
    <x v="11"/>
    <s v="A. millepora"/>
    <x v="1"/>
    <n v="0"/>
    <n v="4"/>
    <n v="0"/>
    <n v="4"/>
    <n v="14.705120000000001"/>
    <x v="11"/>
    <x v="11"/>
  </r>
  <r>
    <d v="2022-12-07T00:00:00"/>
    <s v="CD"/>
    <x v="11"/>
    <s v="A. corymbose"/>
    <x v="1"/>
    <n v="4"/>
    <n v="23"/>
    <n v="17.391304347826086"/>
    <n v="27"/>
    <n v="14.705120000000001"/>
    <x v="11"/>
    <x v="11"/>
  </r>
  <r>
    <d v="2022-12-07T00:00:00"/>
    <s v="CD"/>
    <x v="11"/>
    <s v="A. branching"/>
    <x v="4"/>
    <n v="0"/>
    <n v="1"/>
    <n v="0"/>
    <n v="1"/>
    <n v="14.70512000000000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B2C61-5F63-437F-A367-71EE5485B9C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D14" firstHeaderRow="0" firstDataRow="1" firstDataCol="1"/>
  <pivotFields count="12">
    <pivotField numFmtId="14" showAll="0"/>
    <pivotField showAll="0"/>
    <pivotField axis="axisRow" showAll="0">
      <items count="13">
        <item x="8"/>
        <item x="3"/>
        <item x="4"/>
        <item x="7"/>
        <item x="6"/>
        <item x="2"/>
        <item x="1"/>
        <item x="0"/>
        <item x="11"/>
        <item x="5"/>
        <item x="9"/>
        <item x="10"/>
        <item t="default"/>
      </items>
    </pivotField>
    <pivotField showAll="0"/>
    <pivotField showAll="0"/>
    <pivotField showAll="0"/>
    <pivotField showAll="0"/>
    <pivotField dataField="1" numFmtId="1" showAll="0"/>
    <pivotField dataField="1" numFmtId="1" showAll="0"/>
    <pivotField showAll="0"/>
    <pivotField showAll="0"/>
    <pivotField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%gravid" fld="7" subtotal="average" baseField="2" baseItem="0"/>
    <dataField name="Sum of SUM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C1D70-B73E-4EDD-9D61-A147DF5E997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2">
    <pivotField numFmtId="14" showAll="0"/>
    <pivotField showAll="0"/>
    <pivotField showAll="0"/>
    <pivotField showAll="0"/>
    <pivotField showAll="0"/>
    <pivotField dataField="1" showAll="0"/>
    <pivotField dataField="1" showAll="0"/>
    <pivotField dataField="1" numFmtId="1" showAll="0"/>
    <pivotField numFmtId="1" showAll="0"/>
    <pivotField showAll="0"/>
    <pivotField showAll="0"/>
    <pivotField numFmtId="164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Eggs" fld="5" baseField="0" baseItem="0"/>
    <dataField name="Sum of NoEggs" fld="6" baseField="0" baseItem="0"/>
    <dataField name="Average of %gravid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7C9DC-ACA5-451E-B632-158C1E3CA36E}" name="PivotTable1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1:M16" firstHeaderRow="1" firstDataRow="3" firstDataCol="3"/>
  <pivotFields count="12">
    <pivotField compact="0" numFmtId="14" outline="0" showAll="0" defaultSubtotal="0"/>
    <pivotField compact="0" outline="0" showAll="0" defaultSubtotal="0"/>
    <pivotField axis="axisRow" compact="0" outline="0" showAll="0" defaultSubtotal="0">
      <items count="12">
        <item x="8"/>
        <item x="3"/>
        <item x="4"/>
        <item x="7"/>
        <item x="6"/>
        <item x="2"/>
        <item x="1"/>
        <item x="0"/>
        <item x="11"/>
        <item x="5"/>
        <item x="9"/>
        <item x="10"/>
      </items>
    </pivotField>
    <pivotField compact="0" outline="0" showAll="0" defaultSubtotal="0"/>
    <pivotField axis="axisCol" compact="0" outline="0" showAll="0" defaultSubtotal="0">
      <items count="5">
        <item x="2"/>
        <item x="4"/>
        <item x="1"/>
        <item x="0"/>
        <item x="3"/>
      </items>
    </pivotField>
    <pivotField compact="0" outline="0" showAll="0" defaultSubtotal="0"/>
    <pivotField compact="0" outline="0" showAll="0" defaultSubtotal="0"/>
    <pivotField dataField="1" compact="0" numFmtId="1" outline="0" showAll="0" defaultSubtotal="0"/>
    <pivotField dataField="1" compact="0" numFmtId="1" outline="0" subtotalTop="0" showAll="0" defaultSubtotal="0"/>
    <pivotField compact="0" outline="0" showAll="0" defaultSubtotal="0"/>
    <pivotField axis="axisRow" compact="0" outline="0" showAll="0" defaultSubtotal="0">
      <items count="12">
        <item x="9"/>
        <item x="6"/>
        <item x="8"/>
        <item x="7"/>
        <item x="1"/>
        <item x="0"/>
        <item x="11"/>
        <item x="2"/>
        <item x="3"/>
        <item x="10"/>
        <item x="5"/>
        <item x="4"/>
      </items>
    </pivotField>
    <pivotField axis="axisRow" compact="0" numFmtId="164" outline="0" showAll="0" defaultSubtotal="0">
      <items count="12">
        <item x="9"/>
        <item x="8"/>
        <item x="11"/>
        <item x="0"/>
        <item x="10"/>
        <item x="7"/>
        <item x="6"/>
        <item x="5"/>
        <item x="1"/>
        <item x="4"/>
        <item x="3"/>
        <item x="2"/>
      </items>
    </pivotField>
  </pivotFields>
  <rowFields count="3">
    <field x="2"/>
    <field x="11"/>
    <field x="10"/>
  </rowFields>
  <rowItems count="13">
    <i>
      <x/>
      <x/>
      <x/>
    </i>
    <i r="1">
      <x v="1"/>
      <x v="2"/>
    </i>
    <i>
      <x v="1"/>
      <x v="10"/>
      <x v="8"/>
    </i>
    <i>
      <x v="2"/>
      <x v="9"/>
      <x v="11"/>
    </i>
    <i>
      <x v="3"/>
      <x v="5"/>
      <x v="3"/>
    </i>
    <i>
      <x v="4"/>
      <x v="6"/>
      <x v="1"/>
    </i>
    <i>
      <x v="5"/>
      <x v="11"/>
      <x v="7"/>
    </i>
    <i>
      <x v="6"/>
      <x v="8"/>
      <x v="4"/>
    </i>
    <i>
      <x v="7"/>
      <x v="3"/>
      <x v="5"/>
    </i>
    <i>
      <x v="8"/>
      <x v="2"/>
      <x v="6"/>
    </i>
    <i>
      <x v="9"/>
      <x v="7"/>
      <x v="10"/>
    </i>
    <i>
      <x v="10"/>
      <x/>
      <x/>
    </i>
    <i>
      <x v="11"/>
      <x v="4"/>
      <x v="9"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Average of %gravid" fld="7" subtotal="average" baseField="9" baseItem="0"/>
    <dataField name="Sum of SUM" fld="8" baseField="0" baseItem="0"/>
  </dataFields>
  <chartFormats count="10">
    <chartFormat chart="0" format="37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B5CE-B3FC-4AF0-8C75-AFAEE9A30F49}">
  <dimension ref="A1:E35"/>
  <sheetViews>
    <sheetView workbookViewId="0">
      <selection activeCell="D12" sqref="D12"/>
    </sheetView>
  </sheetViews>
  <sheetFormatPr baseColWidth="10" defaultColWidth="8.83203125" defaultRowHeight="15" x14ac:dyDescent="0.2"/>
  <cols>
    <col min="2" max="2" width="25" bestFit="1" customWidth="1"/>
    <col min="3" max="3" width="18.33203125" bestFit="1" customWidth="1"/>
    <col min="4" max="4" width="11.83203125" bestFit="1" customWidth="1"/>
  </cols>
  <sheetData>
    <row r="1" spans="1:4" x14ac:dyDescent="0.2">
      <c r="B1" s="4" t="s">
        <v>0</v>
      </c>
      <c r="C1" t="s">
        <v>1</v>
      </c>
      <c r="D1" t="s">
        <v>2</v>
      </c>
    </row>
    <row r="2" spans="1:4" x14ac:dyDescent="0.2">
      <c r="A2" t="s">
        <v>3</v>
      </c>
      <c r="B2" s="5" t="s">
        <v>4</v>
      </c>
      <c r="C2">
        <v>10.551670551670551</v>
      </c>
      <c r="D2">
        <v>131</v>
      </c>
    </row>
    <row r="3" spans="1:4" x14ac:dyDescent="0.2">
      <c r="A3" t="s">
        <v>5</v>
      </c>
      <c r="B3" s="5" t="s">
        <v>6</v>
      </c>
      <c r="C3">
        <v>58.333333333333336</v>
      </c>
      <c r="D3">
        <v>38</v>
      </c>
    </row>
    <row r="4" spans="1:4" x14ac:dyDescent="0.2">
      <c r="A4" t="s">
        <v>7</v>
      </c>
      <c r="B4" s="5" t="s">
        <v>8</v>
      </c>
      <c r="C4">
        <v>39.81481481481481</v>
      </c>
      <c r="D4">
        <v>36</v>
      </c>
    </row>
    <row r="5" spans="1:4" x14ac:dyDescent="0.2">
      <c r="A5" t="s">
        <v>3</v>
      </c>
      <c r="B5" s="5" t="s">
        <v>9</v>
      </c>
      <c r="C5">
        <v>0.5</v>
      </c>
      <c r="D5">
        <v>95</v>
      </c>
    </row>
    <row r="6" spans="1:4" x14ac:dyDescent="0.2">
      <c r="A6" t="s">
        <v>3</v>
      </c>
      <c r="B6" s="5" t="s">
        <v>10</v>
      </c>
      <c r="C6">
        <v>1.1363636363636365</v>
      </c>
      <c r="D6">
        <v>102</v>
      </c>
    </row>
    <row r="7" spans="1:4" x14ac:dyDescent="0.2">
      <c r="A7" t="s">
        <v>5</v>
      </c>
      <c r="B7" s="5" t="s">
        <v>11</v>
      </c>
      <c r="C7">
        <v>16.796536796536795</v>
      </c>
      <c r="D7">
        <v>71</v>
      </c>
    </row>
    <row r="8" spans="1:4" x14ac:dyDescent="0.2">
      <c r="A8" t="s">
        <v>5</v>
      </c>
      <c r="B8" s="5" t="s">
        <v>12</v>
      </c>
      <c r="C8">
        <v>7.9365079365079358</v>
      </c>
      <c r="D8">
        <v>68</v>
      </c>
    </row>
    <row r="9" spans="1:4" x14ac:dyDescent="0.2">
      <c r="A9" t="s">
        <v>5</v>
      </c>
      <c r="B9" s="5" t="s">
        <v>13</v>
      </c>
      <c r="C9">
        <v>23.532289628180038</v>
      </c>
      <c r="D9">
        <v>218</v>
      </c>
    </row>
    <row r="10" spans="1:4" x14ac:dyDescent="0.2">
      <c r="A10" t="s">
        <v>5</v>
      </c>
      <c r="B10" s="5" t="s">
        <v>14</v>
      </c>
      <c r="C10">
        <v>13.321730029804561</v>
      </c>
      <c r="D10">
        <v>122</v>
      </c>
    </row>
    <row r="11" spans="1:4" x14ac:dyDescent="0.2">
      <c r="A11" t="s">
        <v>5</v>
      </c>
      <c r="B11" s="5" t="s">
        <v>15</v>
      </c>
      <c r="C11">
        <v>4.166666666666667</v>
      </c>
      <c r="D11">
        <v>13</v>
      </c>
    </row>
    <row r="12" spans="1:4" x14ac:dyDescent="0.2">
      <c r="A12" t="s">
        <v>3</v>
      </c>
      <c r="B12" s="5" t="s">
        <v>16</v>
      </c>
      <c r="C12">
        <v>2.9135802469135808</v>
      </c>
      <c r="D12">
        <v>153</v>
      </c>
    </row>
    <row r="13" spans="1:4" x14ac:dyDescent="0.2">
      <c r="A13" t="s">
        <v>5</v>
      </c>
      <c r="B13" s="5" t="s">
        <v>17</v>
      </c>
      <c r="C13">
        <v>5.204678362573099</v>
      </c>
      <c r="D13">
        <v>59</v>
      </c>
    </row>
    <row r="14" spans="1:4" x14ac:dyDescent="0.2">
      <c r="B14" s="5" t="s">
        <v>18</v>
      </c>
      <c r="C14">
        <v>16.723381293755828</v>
      </c>
      <c r="D14">
        <v>1106</v>
      </c>
    </row>
    <row r="23" spans="2:5" x14ac:dyDescent="0.2">
      <c r="B23" t="s">
        <v>19</v>
      </c>
      <c r="C23" t="s">
        <v>20</v>
      </c>
      <c r="D23" t="s">
        <v>21</v>
      </c>
    </row>
    <row r="24" spans="2:5" x14ac:dyDescent="0.2">
      <c r="B24" t="s">
        <v>8</v>
      </c>
      <c r="C24" s="2">
        <f>100-D24</f>
        <v>60.18518518518519</v>
      </c>
      <c r="D24" s="2">
        <v>39.81481481481481</v>
      </c>
      <c r="E24" s="2"/>
    </row>
    <row r="25" spans="2:5" x14ac:dyDescent="0.2">
      <c r="B25" t="s">
        <v>6</v>
      </c>
      <c r="C25" s="2">
        <f t="shared" ref="C25:C35" si="0">100-D25</f>
        <v>41.666666666666664</v>
      </c>
      <c r="D25" s="2">
        <v>58.333333333333336</v>
      </c>
    </row>
    <row r="26" spans="2:5" x14ac:dyDescent="0.2">
      <c r="B26" t="s">
        <v>11</v>
      </c>
      <c r="C26" s="2">
        <f t="shared" si="0"/>
        <v>83.203463203463201</v>
      </c>
      <c r="D26" s="2">
        <v>16.796536796536795</v>
      </c>
    </row>
    <row r="27" spans="2:5" x14ac:dyDescent="0.2">
      <c r="B27" t="s">
        <v>12</v>
      </c>
      <c r="C27" s="2">
        <f t="shared" si="0"/>
        <v>92.063492063492063</v>
      </c>
      <c r="D27" s="2">
        <v>7.9365079365079358</v>
      </c>
    </row>
    <row r="28" spans="2:5" x14ac:dyDescent="0.2">
      <c r="B28" t="s">
        <v>13</v>
      </c>
      <c r="C28" s="2">
        <f t="shared" si="0"/>
        <v>76.467710371819962</v>
      </c>
      <c r="D28" s="2">
        <v>23.532289628180038</v>
      </c>
    </row>
    <row r="29" spans="2:5" x14ac:dyDescent="0.2">
      <c r="B29" t="s">
        <v>14</v>
      </c>
      <c r="C29" s="2">
        <f t="shared" si="0"/>
        <v>86.678269970195444</v>
      </c>
      <c r="D29" s="2">
        <v>13.321730029804561</v>
      </c>
    </row>
    <row r="30" spans="2:5" x14ac:dyDescent="0.2">
      <c r="B30" t="s">
        <v>17</v>
      </c>
      <c r="C30" s="2">
        <f>100-D30</f>
        <v>94.795321637426895</v>
      </c>
      <c r="D30" s="2">
        <v>5.204678362573099</v>
      </c>
    </row>
    <row r="31" spans="2:5" x14ac:dyDescent="0.2">
      <c r="B31" t="s">
        <v>15</v>
      </c>
      <c r="C31" s="2">
        <f t="shared" si="0"/>
        <v>95.833333333333329</v>
      </c>
      <c r="D31" s="2">
        <v>4.166666666666667</v>
      </c>
    </row>
    <row r="32" spans="2:5" x14ac:dyDescent="0.2">
      <c r="B32" t="s">
        <v>10</v>
      </c>
      <c r="C32" s="2">
        <f>100-D32</f>
        <v>98.86363636363636</v>
      </c>
      <c r="D32" s="2">
        <v>1.1363636363636365</v>
      </c>
    </row>
    <row r="33" spans="2:4" x14ac:dyDescent="0.2">
      <c r="B33" t="s">
        <v>9</v>
      </c>
      <c r="C33" s="2">
        <f>100-D33</f>
        <v>99.5</v>
      </c>
      <c r="D33" s="2">
        <v>0.5</v>
      </c>
    </row>
    <row r="34" spans="2:4" x14ac:dyDescent="0.2">
      <c r="B34" t="s">
        <v>4</v>
      </c>
      <c r="C34" s="2">
        <f>100-D34</f>
        <v>89.448329448329446</v>
      </c>
      <c r="D34" s="2">
        <v>10.551670551670551</v>
      </c>
    </row>
    <row r="35" spans="2:4" x14ac:dyDescent="0.2">
      <c r="B35" t="s">
        <v>16</v>
      </c>
      <c r="C35" s="2">
        <f t="shared" si="0"/>
        <v>97.086419753086417</v>
      </c>
      <c r="D35" s="2">
        <v>2.9135802469135808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013A-5A36-4CD1-97CB-D37026EB4EF0}">
  <dimension ref="A3:C4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11.5" bestFit="1" customWidth="1"/>
    <col min="2" max="2" width="14.1640625" bestFit="1" customWidth="1"/>
    <col min="3" max="3" width="18.33203125" bestFit="1" customWidth="1"/>
  </cols>
  <sheetData>
    <row r="3" spans="1:3" x14ac:dyDescent="0.2">
      <c r="A3" t="s">
        <v>22</v>
      </c>
      <c r="B3" t="s">
        <v>23</v>
      </c>
      <c r="C3" t="s">
        <v>1</v>
      </c>
    </row>
    <row r="4" spans="1:3" x14ac:dyDescent="0.2">
      <c r="A4">
        <v>108</v>
      </c>
      <c r="B4">
        <v>998</v>
      </c>
      <c r="C4">
        <v>16.723381293755821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8"/>
  <sheetViews>
    <sheetView tabSelected="1" zoomScale="85" zoomScaleNormal="85" workbookViewId="0">
      <pane ySplit="3" topLeftCell="A19" activePane="bottomLeft" state="frozen"/>
      <selection pane="bottomLeft" activeCell="C23" sqref="C23"/>
    </sheetView>
  </sheetViews>
  <sheetFormatPr baseColWidth="10" defaultColWidth="8.83203125" defaultRowHeight="15" x14ac:dyDescent="0.2"/>
  <cols>
    <col min="1" max="1" width="9.83203125" bestFit="1" customWidth="1"/>
    <col min="3" max="3" width="27.5" customWidth="1"/>
    <col min="4" max="5" width="26.5" customWidth="1"/>
    <col min="6" max="6" width="7.5" customWidth="1"/>
    <col min="7" max="7" width="13.5" customWidth="1"/>
    <col min="8" max="9" width="18.5" customWidth="1"/>
    <col min="10" max="10" width="9.6640625" bestFit="1" customWidth="1"/>
    <col min="11" max="11" width="10.6640625" bestFit="1" customWidth="1"/>
    <col min="12" max="12" width="15.5" customWidth="1"/>
  </cols>
  <sheetData>
    <row r="1" spans="1:12" x14ac:dyDescent="0.2">
      <c r="F1">
        <f>SUM(F4:F87)</f>
        <v>108</v>
      </c>
      <c r="G1">
        <f>SUM(G4:G87)</f>
        <v>998</v>
      </c>
      <c r="H1" s="2">
        <f t="shared" ref="H1" si="0">F1/G1*100</f>
        <v>10.821643286573146</v>
      </c>
      <c r="I1">
        <f>SUM(I4:I87)</f>
        <v>1106</v>
      </c>
    </row>
    <row r="3" spans="1:12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hidden="1" x14ac:dyDescent="0.2">
      <c r="A4" s="1">
        <v>44900</v>
      </c>
      <c r="B4" t="s">
        <v>36</v>
      </c>
      <c r="C4" t="s">
        <v>13</v>
      </c>
      <c r="D4" t="s">
        <v>37</v>
      </c>
      <c r="E4" t="s">
        <v>38</v>
      </c>
      <c r="F4">
        <v>10</v>
      </c>
      <c r="G4">
        <v>35</v>
      </c>
      <c r="H4" s="2">
        <f>F4/G4*100</f>
        <v>28.571428571428569</v>
      </c>
      <c r="I4" s="2">
        <f>SUM(F4:G4)</f>
        <v>45</v>
      </c>
      <c r="J4">
        <v>14.697889999999999</v>
      </c>
      <c r="K4">
        <v>145.44541000000001</v>
      </c>
      <c r="L4" s="3">
        <f>-J4</f>
        <v>-14.697889999999999</v>
      </c>
    </row>
    <row r="5" spans="1:12" hidden="1" x14ac:dyDescent="0.2">
      <c r="A5" s="1">
        <v>44900</v>
      </c>
      <c r="B5" t="s">
        <v>36</v>
      </c>
      <c r="C5" t="s">
        <v>13</v>
      </c>
      <c r="D5" t="s">
        <v>39</v>
      </c>
      <c r="E5" t="s">
        <v>40</v>
      </c>
      <c r="F5">
        <v>27</v>
      </c>
      <c r="G5">
        <v>146</v>
      </c>
      <c r="H5" s="2">
        <f>F5/G5*100</f>
        <v>18.493150684931507</v>
      </c>
      <c r="I5" s="2">
        <f t="shared" ref="I5:I68" si="1">SUM(F5:G5)</f>
        <v>173</v>
      </c>
      <c r="J5">
        <v>14.697889999999999</v>
      </c>
      <c r="K5">
        <v>145.44541000000001</v>
      </c>
      <c r="L5" s="3">
        <f t="shared" ref="L5:L68" si="2">-J5</f>
        <v>-14.697889999999999</v>
      </c>
    </row>
    <row r="6" spans="1:12" hidden="1" x14ac:dyDescent="0.2">
      <c r="A6" s="1">
        <v>44900</v>
      </c>
      <c r="B6" t="s">
        <v>36</v>
      </c>
      <c r="C6" t="s">
        <v>12</v>
      </c>
      <c r="D6" t="s">
        <v>41</v>
      </c>
      <c r="E6" t="s">
        <v>42</v>
      </c>
      <c r="F6">
        <v>5</v>
      </c>
      <c r="G6">
        <v>63</v>
      </c>
      <c r="H6" s="2">
        <f>F6/G6*100</f>
        <v>7.9365079365079358</v>
      </c>
      <c r="I6" s="2">
        <f t="shared" si="1"/>
        <v>68</v>
      </c>
      <c r="J6">
        <v>14.666047000000001</v>
      </c>
      <c r="K6">
        <v>145.44254100000001</v>
      </c>
      <c r="L6" s="3">
        <f t="shared" si="2"/>
        <v>-14.666047000000001</v>
      </c>
    </row>
    <row r="7" spans="1:12" hidden="1" x14ac:dyDescent="0.2">
      <c r="A7" s="1">
        <v>44901</v>
      </c>
      <c r="B7" t="s">
        <v>43</v>
      </c>
      <c r="C7" t="s">
        <v>11</v>
      </c>
      <c r="D7" t="s">
        <v>37</v>
      </c>
      <c r="E7" t="s">
        <v>38</v>
      </c>
      <c r="F7">
        <v>3</v>
      </c>
      <c r="G7">
        <v>8</v>
      </c>
      <c r="H7" s="2">
        <f>F7/G7*100</f>
        <v>37.5</v>
      </c>
      <c r="I7" s="2">
        <f t="shared" si="1"/>
        <v>11</v>
      </c>
      <c r="J7">
        <v>14.64561</v>
      </c>
      <c r="K7">
        <v>145.45408</v>
      </c>
      <c r="L7" s="3">
        <f t="shared" si="2"/>
        <v>-14.64561</v>
      </c>
    </row>
    <row r="8" spans="1:12" hidden="1" x14ac:dyDescent="0.2">
      <c r="A8" s="1">
        <v>44901</v>
      </c>
      <c r="B8" t="s">
        <v>43</v>
      </c>
      <c r="C8" t="s">
        <v>11</v>
      </c>
      <c r="D8" t="s">
        <v>44</v>
      </c>
      <c r="E8" t="s">
        <v>38</v>
      </c>
      <c r="F8">
        <v>0</v>
      </c>
      <c r="G8">
        <v>2</v>
      </c>
      <c r="H8" s="2">
        <f t="shared" ref="H8:H66" si="3">F8/G8*100</f>
        <v>0</v>
      </c>
      <c r="I8" s="2">
        <f t="shared" si="1"/>
        <v>2</v>
      </c>
      <c r="J8">
        <v>14.64561</v>
      </c>
      <c r="K8">
        <v>145.45408</v>
      </c>
      <c r="L8" s="3">
        <f t="shared" si="2"/>
        <v>-14.64561</v>
      </c>
    </row>
    <row r="9" spans="1:12" hidden="1" x14ac:dyDescent="0.2">
      <c r="A9" s="1">
        <v>44901</v>
      </c>
      <c r="B9" t="s">
        <v>43</v>
      </c>
      <c r="C9" t="s">
        <v>11</v>
      </c>
      <c r="D9" t="s">
        <v>45</v>
      </c>
      <c r="E9" t="s">
        <v>40</v>
      </c>
      <c r="F9">
        <v>1</v>
      </c>
      <c r="G9">
        <v>3</v>
      </c>
      <c r="H9" s="2">
        <f t="shared" si="3"/>
        <v>33.333333333333329</v>
      </c>
      <c r="I9" s="2">
        <f t="shared" si="1"/>
        <v>4</v>
      </c>
      <c r="J9">
        <v>14.64561</v>
      </c>
      <c r="K9">
        <v>145.45408</v>
      </c>
      <c r="L9" s="3">
        <f t="shared" si="2"/>
        <v>-14.64561</v>
      </c>
    </row>
    <row r="10" spans="1:12" hidden="1" x14ac:dyDescent="0.2">
      <c r="A10" s="1">
        <v>44901</v>
      </c>
      <c r="B10" t="s">
        <v>43</v>
      </c>
      <c r="C10" t="s">
        <v>11</v>
      </c>
      <c r="D10" t="s">
        <v>46</v>
      </c>
      <c r="E10" t="s">
        <v>40</v>
      </c>
      <c r="F10">
        <v>0</v>
      </c>
      <c r="G10">
        <v>1</v>
      </c>
      <c r="H10" s="2">
        <f t="shared" si="3"/>
        <v>0</v>
      </c>
      <c r="I10" s="2">
        <f t="shared" si="1"/>
        <v>1</v>
      </c>
      <c r="J10">
        <v>14.64561</v>
      </c>
      <c r="K10">
        <v>145.45408</v>
      </c>
      <c r="L10" s="3">
        <f t="shared" si="2"/>
        <v>-14.64561</v>
      </c>
    </row>
    <row r="11" spans="1:12" hidden="1" x14ac:dyDescent="0.2">
      <c r="A11" s="1">
        <v>44901</v>
      </c>
      <c r="B11" t="s">
        <v>43</v>
      </c>
      <c r="C11" t="s">
        <v>11</v>
      </c>
      <c r="D11" t="s">
        <v>47</v>
      </c>
      <c r="E11" t="s">
        <v>40</v>
      </c>
      <c r="F11">
        <v>0</v>
      </c>
      <c r="G11">
        <v>3</v>
      </c>
      <c r="H11" s="2">
        <f t="shared" si="3"/>
        <v>0</v>
      </c>
      <c r="I11" s="2">
        <f t="shared" si="1"/>
        <v>3</v>
      </c>
      <c r="J11">
        <v>14.64561</v>
      </c>
      <c r="K11">
        <v>145.45408</v>
      </c>
      <c r="L11" s="3">
        <f t="shared" si="2"/>
        <v>-14.64561</v>
      </c>
    </row>
    <row r="12" spans="1:12" hidden="1" x14ac:dyDescent="0.2">
      <c r="A12" s="1">
        <v>44901</v>
      </c>
      <c r="B12" t="s">
        <v>43</v>
      </c>
      <c r="C12" t="s">
        <v>11</v>
      </c>
      <c r="D12" t="s">
        <v>48</v>
      </c>
      <c r="E12" t="s">
        <v>40</v>
      </c>
      <c r="F12">
        <v>1</v>
      </c>
      <c r="G12">
        <v>10</v>
      </c>
      <c r="H12" s="2">
        <f t="shared" si="3"/>
        <v>10</v>
      </c>
      <c r="I12" s="2">
        <f t="shared" si="1"/>
        <v>11</v>
      </c>
      <c r="J12">
        <v>14.64561</v>
      </c>
      <c r="K12">
        <v>145.45408</v>
      </c>
      <c r="L12" s="3">
        <f t="shared" si="2"/>
        <v>-14.64561</v>
      </c>
    </row>
    <row r="13" spans="1:12" hidden="1" x14ac:dyDescent="0.2">
      <c r="A13" s="1">
        <v>44901</v>
      </c>
      <c r="B13" t="s">
        <v>43</v>
      </c>
      <c r="C13" t="s">
        <v>6</v>
      </c>
      <c r="D13" t="s">
        <v>45</v>
      </c>
      <c r="E13" t="s">
        <v>40</v>
      </c>
      <c r="F13">
        <v>1</v>
      </c>
      <c r="G13">
        <v>0</v>
      </c>
      <c r="H13" s="2">
        <v>100</v>
      </c>
      <c r="I13" s="2">
        <f t="shared" si="1"/>
        <v>1</v>
      </c>
      <c r="J13">
        <v>14.64752</v>
      </c>
      <c r="K13">
        <v>145.45883000000001</v>
      </c>
      <c r="L13" s="3">
        <f t="shared" si="2"/>
        <v>-14.64752</v>
      </c>
    </row>
    <row r="14" spans="1:12" hidden="1" x14ac:dyDescent="0.2">
      <c r="A14" s="1">
        <v>44901</v>
      </c>
      <c r="B14" t="s">
        <v>43</v>
      </c>
      <c r="C14" t="s">
        <v>6</v>
      </c>
      <c r="D14" t="s">
        <v>37</v>
      </c>
      <c r="E14" t="s">
        <v>38</v>
      </c>
      <c r="F14">
        <v>0</v>
      </c>
      <c r="G14">
        <v>5</v>
      </c>
      <c r="H14" s="2">
        <f t="shared" si="3"/>
        <v>0</v>
      </c>
      <c r="I14" s="2">
        <f t="shared" si="1"/>
        <v>5</v>
      </c>
      <c r="J14">
        <v>14.64752</v>
      </c>
      <c r="K14">
        <v>145.45883000000001</v>
      </c>
      <c r="L14" s="3">
        <f t="shared" si="2"/>
        <v>-14.64752</v>
      </c>
    </row>
    <row r="15" spans="1:12" hidden="1" x14ac:dyDescent="0.2">
      <c r="A15" s="1">
        <v>44901</v>
      </c>
      <c r="B15" t="s">
        <v>43</v>
      </c>
      <c r="C15" t="s">
        <v>6</v>
      </c>
      <c r="D15" t="s">
        <v>48</v>
      </c>
      <c r="E15" t="s">
        <v>40</v>
      </c>
      <c r="F15">
        <v>0</v>
      </c>
      <c r="G15">
        <v>9</v>
      </c>
      <c r="H15" s="2">
        <f t="shared" si="3"/>
        <v>0</v>
      </c>
      <c r="I15" s="2">
        <f t="shared" si="1"/>
        <v>9</v>
      </c>
      <c r="J15">
        <v>14.64752</v>
      </c>
      <c r="K15">
        <v>145.45883000000001</v>
      </c>
      <c r="L15" s="3">
        <f t="shared" si="2"/>
        <v>-14.64752</v>
      </c>
    </row>
    <row r="16" spans="1:12" hidden="1" x14ac:dyDescent="0.2">
      <c r="A16" s="1">
        <v>44901</v>
      </c>
      <c r="B16" t="s">
        <v>43</v>
      </c>
      <c r="C16" t="s">
        <v>6</v>
      </c>
      <c r="D16" t="s">
        <v>49</v>
      </c>
      <c r="E16" t="s">
        <v>40</v>
      </c>
      <c r="F16">
        <v>1</v>
      </c>
      <c r="G16">
        <v>0</v>
      </c>
      <c r="H16" s="2">
        <v>100</v>
      </c>
      <c r="I16" s="2">
        <f t="shared" si="1"/>
        <v>1</v>
      </c>
      <c r="J16">
        <v>14.64752</v>
      </c>
      <c r="K16">
        <v>145.45883000000001</v>
      </c>
      <c r="L16" s="3">
        <f t="shared" si="2"/>
        <v>-14.64752</v>
      </c>
    </row>
    <row r="17" spans="1:12" hidden="1" x14ac:dyDescent="0.2">
      <c r="A17" s="1">
        <v>44901</v>
      </c>
      <c r="B17" t="s">
        <v>43</v>
      </c>
      <c r="C17" t="s">
        <v>6</v>
      </c>
      <c r="D17" t="s">
        <v>44</v>
      </c>
      <c r="E17" t="s">
        <v>38</v>
      </c>
      <c r="F17">
        <v>1</v>
      </c>
      <c r="G17">
        <v>0</v>
      </c>
      <c r="H17" s="2">
        <v>100</v>
      </c>
      <c r="I17" s="2">
        <f t="shared" si="1"/>
        <v>1</v>
      </c>
      <c r="J17">
        <v>14.64752</v>
      </c>
      <c r="K17">
        <v>145.45883000000001</v>
      </c>
      <c r="L17" s="3">
        <f t="shared" si="2"/>
        <v>-14.64752</v>
      </c>
    </row>
    <row r="18" spans="1:12" hidden="1" x14ac:dyDescent="0.2">
      <c r="A18" s="1">
        <v>44901</v>
      </c>
      <c r="B18" t="s">
        <v>43</v>
      </c>
      <c r="C18" t="s">
        <v>6</v>
      </c>
      <c r="D18" t="s">
        <v>50</v>
      </c>
      <c r="E18" t="s">
        <v>51</v>
      </c>
      <c r="F18">
        <v>1</v>
      </c>
      <c r="G18">
        <v>0</v>
      </c>
      <c r="H18" s="2">
        <v>100</v>
      </c>
      <c r="I18" s="2">
        <f t="shared" si="1"/>
        <v>1</v>
      </c>
      <c r="J18">
        <v>14.64752</v>
      </c>
      <c r="K18">
        <v>145.45883000000001</v>
      </c>
      <c r="L18" s="3">
        <f t="shared" si="2"/>
        <v>-14.64752</v>
      </c>
    </row>
    <row r="19" spans="1:12" x14ac:dyDescent="0.2">
      <c r="A19" s="1">
        <v>44901</v>
      </c>
      <c r="B19" t="s">
        <v>43</v>
      </c>
      <c r="C19" t="s">
        <v>8</v>
      </c>
      <c r="D19" t="s">
        <v>44</v>
      </c>
      <c r="E19" t="s">
        <v>38</v>
      </c>
      <c r="F19">
        <v>2</v>
      </c>
      <c r="G19">
        <v>6</v>
      </c>
      <c r="H19" s="2">
        <f t="shared" si="3"/>
        <v>33.333333333333329</v>
      </c>
      <c r="I19" s="2">
        <f t="shared" si="1"/>
        <v>8</v>
      </c>
      <c r="J19">
        <v>14.656461999999999</v>
      </c>
      <c r="K19">
        <v>145.49290199999999</v>
      </c>
      <c r="L19" s="3">
        <f t="shared" si="2"/>
        <v>-14.656461999999999</v>
      </c>
    </row>
    <row r="20" spans="1:12" x14ac:dyDescent="0.2">
      <c r="A20" s="1">
        <v>44901</v>
      </c>
      <c r="B20" t="s">
        <v>43</v>
      </c>
      <c r="C20" t="s">
        <v>8</v>
      </c>
      <c r="D20" t="s">
        <v>48</v>
      </c>
      <c r="E20" t="s">
        <v>40</v>
      </c>
      <c r="F20">
        <v>0</v>
      </c>
      <c r="G20">
        <v>6</v>
      </c>
      <c r="H20" s="2">
        <f t="shared" si="3"/>
        <v>0</v>
      </c>
      <c r="I20" s="2">
        <f t="shared" si="1"/>
        <v>6</v>
      </c>
      <c r="J20">
        <v>14.656461999999999</v>
      </c>
      <c r="K20">
        <v>145.49290199999999</v>
      </c>
      <c r="L20" s="3">
        <f t="shared" si="2"/>
        <v>-14.656461999999999</v>
      </c>
    </row>
    <row r="21" spans="1:12" x14ac:dyDescent="0.2">
      <c r="A21" s="1">
        <v>44901</v>
      </c>
      <c r="B21" t="s">
        <v>43</v>
      </c>
      <c r="C21" t="s">
        <v>8</v>
      </c>
      <c r="D21" t="s">
        <v>37</v>
      </c>
      <c r="E21" t="s">
        <v>38</v>
      </c>
      <c r="F21">
        <v>1</v>
      </c>
      <c r="G21">
        <v>4</v>
      </c>
      <c r="H21" s="2">
        <f t="shared" si="3"/>
        <v>25</v>
      </c>
      <c r="I21" s="2">
        <f t="shared" si="1"/>
        <v>5</v>
      </c>
      <c r="J21">
        <v>14.656461999999999</v>
      </c>
      <c r="K21">
        <v>145.49290199999999</v>
      </c>
      <c r="L21" s="3">
        <f t="shared" si="2"/>
        <v>-14.656461999999999</v>
      </c>
    </row>
    <row r="22" spans="1:12" x14ac:dyDescent="0.2">
      <c r="A22" s="1">
        <v>44901</v>
      </c>
      <c r="B22" t="s">
        <v>43</v>
      </c>
      <c r="C22" t="s">
        <v>8</v>
      </c>
      <c r="D22" t="s">
        <v>47</v>
      </c>
      <c r="E22" t="s">
        <v>40</v>
      </c>
      <c r="F22">
        <v>0</v>
      </c>
      <c r="G22">
        <v>1</v>
      </c>
      <c r="H22" s="2">
        <f t="shared" si="3"/>
        <v>0</v>
      </c>
      <c r="I22" s="2">
        <f t="shared" si="1"/>
        <v>1</v>
      </c>
      <c r="J22">
        <v>14.656461999999999</v>
      </c>
      <c r="K22">
        <v>145.49290199999999</v>
      </c>
      <c r="L22" s="3">
        <f t="shared" si="2"/>
        <v>-14.656461999999999</v>
      </c>
    </row>
    <row r="23" spans="1:12" x14ac:dyDescent="0.2">
      <c r="A23" s="1">
        <v>44901</v>
      </c>
      <c r="B23" t="s">
        <v>43</v>
      </c>
      <c r="C23" t="s">
        <v>15</v>
      </c>
      <c r="D23" t="s">
        <v>47</v>
      </c>
      <c r="E23" t="s">
        <v>40</v>
      </c>
      <c r="F23">
        <v>0</v>
      </c>
      <c r="G23">
        <v>2</v>
      </c>
      <c r="H23" s="2">
        <f t="shared" si="3"/>
        <v>0</v>
      </c>
      <c r="I23" s="2">
        <f t="shared" si="1"/>
        <v>2</v>
      </c>
      <c r="J23">
        <v>14.679740000000001</v>
      </c>
      <c r="K23">
        <v>145.47367</v>
      </c>
      <c r="L23" s="3">
        <f t="shared" si="2"/>
        <v>-14.679740000000001</v>
      </c>
    </row>
    <row r="24" spans="1:12" x14ac:dyDescent="0.2">
      <c r="A24" s="1">
        <v>44901</v>
      </c>
      <c r="B24" t="s">
        <v>43</v>
      </c>
      <c r="C24" t="s">
        <v>15</v>
      </c>
      <c r="D24" t="s">
        <v>48</v>
      </c>
      <c r="E24" t="s">
        <v>40</v>
      </c>
      <c r="F24">
        <v>1</v>
      </c>
      <c r="G24">
        <v>8</v>
      </c>
      <c r="H24" s="2">
        <f t="shared" si="3"/>
        <v>12.5</v>
      </c>
      <c r="I24" s="2">
        <f t="shared" si="1"/>
        <v>9</v>
      </c>
      <c r="J24">
        <v>14.679740000000001</v>
      </c>
      <c r="K24">
        <v>145.47367</v>
      </c>
      <c r="L24" s="3">
        <f t="shared" si="2"/>
        <v>-14.679740000000001</v>
      </c>
    </row>
    <row r="25" spans="1:12" x14ac:dyDescent="0.2">
      <c r="A25" s="1">
        <v>44901</v>
      </c>
      <c r="B25" t="s">
        <v>43</v>
      </c>
      <c r="C25" t="s">
        <v>15</v>
      </c>
      <c r="D25" t="s">
        <v>52</v>
      </c>
      <c r="E25" t="s">
        <v>53</v>
      </c>
      <c r="F25">
        <v>0</v>
      </c>
      <c r="G25">
        <v>2</v>
      </c>
      <c r="H25" s="2">
        <f t="shared" si="3"/>
        <v>0</v>
      </c>
      <c r="I25" s="2">
        <f t="shared" si="1"/>
        <v>2</v>
      </c>
      <c r="J25">
        <v>14.679740000000001</v>
      </c>
      <c r="K25">
        <v>145.47367</v>
      </c>
      <c r="L25" s="3">
        <f t="shared" si="2"/>
        <v>-14.679740000000001</v>
      </c>
    </row>
    <row r="26" spans="1:12" x14ac:dyDescent="0.2">
      <c r="A26" s="1">
        <v>44901</v>
      </c>
      <c r="B26" t="s">
        <v>36</v>
      </c>
      <c r="C26" t="s">
        <v>11</v>
      </c>
      <c r="D26" t="s">
        <v>37</v>
      </c>
      <c r="E26" t="s">
        <v>38</v>
      </c>
      <c r="F26">
        <v>5</v>
      </c>
      <c r="G26">
        <v>7</v>
      </c>
      <c r="H26" s="2">
        <f t="shared" si="3"/>
        <v>71.428571428571431</v>
      </c>
      <c r="I26" s="2">
        <f t="shared" si="1"/>
        <v>12</v>
      </c>
      <c r="J26">
        <v>14.64561</v>
      </c>
      <c r="K26">
        <v>145.45408</v>
      </c>
      <c r="L26" s="3">
        <f t="shared" si="2"/>
        <v>-14.64561</v>
      </c>
    </row>
    <row r="27" spans="1:12" x14ac:dyDescent="0.2">
      <c r="A27" s="1">
        <v>44901</v>
      </c>
      <c r="B27" t="s">
        <v>36</v>
      </c>
      <c r="C27" t="s">
        <v>11</v>
      </c>
      <c r="D27" t="s">
        <v>47</v>
      </c>
      <c r="E27" t="s">
        <v>40</v>
      </c>
      <c r="F27">
        <v>0</v>
      </c>
      <c r="G27">
        <v>5</v>
      </c>
      <c r="H27" s="2">
        <f t="shared" si="3"/>
        <v>0</v>
      </c>
      <c r="I27" s="2">
        <f t="shared" si="1"/>
        <v>5</v>
      </c>
      <c r="J27">
        <v>14.64561</v>
      </c>
      <c r="K27">
        <v>145.45408</v>
      </c>
      <c r="L27" s="3">
        <f t="shared" si="2"/>
        <v>-14.64561</v>
      </c>
    </row>
    <row r="28" spans="1:12" x14ac:dyDescent="0.2">
      <c r="A28" s="1">
        <v>44901</v>
      </c>
      <c r="B28" t="s">
        <v>36</v>
      </c>
      <c r="C28" t="s">
        <v>11</v>
      </c>
      <c r="D28" t="s">
        <v>45</v>
      </c>
      <c r="E28" t="s">
        <v>40</v>
      </c>
      <c r="F28">
        <v>1</v>
      </c>
      <c r="G28">
        <v>8</v>
      </c>
      <c r="H28" s="2">
        <f t="shared" si="3"/>
        <v>12.5</v>
      </c>
      <c r="I28" s="2">
        <f t="shared" si="1"/>
        <v>9</v>
      </c>
      <c r="J28">
        <v>14.64561</v>
      </c>
      <c r="K28">
        <v>145.45408</v>
      </c>
      <c r="L28" s="3">
        <f t="shared" si="2"/>
        <v>-14.64561</v>
      </c>
    </row>
    <row r="29" spans="1:12" x14ac:dyDescent="0.2">
      <c r="A29" s="1">
        <v>44901</v>
      </c>
      <c r="B29" t="s">
        <v>36</v>
      </c>
      <c r="C29" t="s">
        <v>11</v>
      </c>
      <c r="D29" t="s">
        <v>54</v>
      </c>
      <c r="E29" t="s">
        <v>53</v>
      </c>
      <c r="F29">
        <v>1</v>
      </c>
      <c r="G29">
        <v>5</v>
      </c>
      <c r="H29" s="2">
        <f t="shared" si="3"/>
        <v>20</v>
      </c>
      <c r="I29" s="2">
        <f t="shared" si="1"/>
        <v>6</v>
      </c>
      <c r="J29">
        <v>14.64561</v>
      </c>
      <c r="K29">
        <v>145.45408</v>
      </c>
      <c r="L29" s="3">
        <f t="shared" si="2"/>
        <v>-14.64561</v>
      </c>
    </row>
    <row r="30" spans="1:12" x14ac:dyDescent="0.2">
      <c r="A30" s="1">
        <v>44901</v>
      </c>
      <c r="B30" t="s">
        <v>36</v>
      </c>
      <c r="C30" t="s">
        <v>11</v>
      </c>
      <c r="D30" t="s">
        <v>39</v>
      </c>
      <c r="E30" t="s">
        <v>40</v>
      </c>
      <c r="F30">
        <v>0</v>
      </c>
      <c r="G30">
        <v>7</v>
      </c>
      <c r="H30" s="2">
        <f t="shared" si="3"/>
        <v>0</v>
      </c>
      <c r="I30" s="2">
        <f t="shared" si="1"/>
        <v>7</v>
      </c>
      <c r="J30">
        <v>14.64561</v>
      </c>
      <c r="K30">
        <v>145.45408</v>
      </c>
      <c r="L30" s="3">
        <f t="shared" si="2"/>
        <v>-14.64561</v>
      </c>
    </row>
    <row r="31" spans="1:12" x14ac:dyDescent="0.2">
      <c r="A31" s="1">
        <v>44901</v>
      </c>
      <c r="B31" t="s">
        <v>36</v>
      </c>
      <c r="C31" t="s">
        <v>6</v>
      </c>
      <c r="D31" t="s">
        <v>55</v>
      </c>
      <c r="E31" t="s">
        <v>51</v>
      </c>
      <c r="F31">
        <v>2</v>
      </c>
      <c r="G31">
        <v>8</v>
      </c>
      <c r="H31" s="2">
        <f t="shared" si="3"/>
        <v>25</v>
      </c>
      <c r="I31" s="2">
        <f t="shared" si="1"/>
        <v>10</v>
      </c>
      <c r="J31">
        <v>14.64752</v>
      </c>
      <c r="K31">
        <v>145.45883000000001</v>
      </c>
      <c r="L31" s="3">
        <f t="shared" si="2"/>
        <v>-14.64752</v>
      </c>
    </row>
    <row r="32" spans="1:12" x14ac:dyDescent="0.2">
      <c r="A32" s="1">
        <v>44901</v>
      </c>
      <c r="B32" t="s">
        <v>36</v>
      </c>
      <c r="C32" t="s">
        <v>6</v>
      </c>
      <c r="D32" t="s">
        <v>56</v>
      </c>
      <c r="E32" t="s">
        <v>51</v>
      </c>
      <c r="F32">
        <v>1</v>
      </c>
      <c r="G32">
        <v>0</v>
      </c>
      <c r="H32" s="2">
        <v>100</v>
      </c>
      <c r="I32" s="2">
        <f t="shared" si="1"/>
        <v>1</v>
      </c>
      <c r="J32">
        <v>14.64752</v>
      </c>
      <c r="K32">
        <v>145.45883000000001</v>
      </c>
      <c r="L32" s="3">
        <f t="shared" si="2"/>
        <v>-14.64752</v>
      </c>
    </row>
    <row r="33" spans="1:12" x14ac:dyDescent="0.2">
      <c r="A33" s="1">
        <v>44901</v>
      </c>
      <c r="B33" t="s">
        <v>36</v>
      </c>
      <c r="C33" t="s">
        <v>6</v>
      </c>
      <c r="D33" t="s">
        <v>57</v>
      </c>
      <c r="E33" t="s">
        <v>51</v>
      </c>
      <c r="F33">
        <v>0</v>
      </c>
      <c r="G33">
        <v>9</v>
      </c>
      <c r="H33" s="2">
        <f t="shared" si="3"/>
        <v>0</v>
      </c>
      <c r="I33" s="2">
        <f t="shared" si="1"/>
        <v>9</v>
      </c>
      <c r="J33">
        <v>14.64752</v>
      </c>
      <c r="K33">
        <v>145.45883000000001</v>
      </c>
      <c r="L33" s="3">
        <f t="shared" si="2"/>
        <v>-14.64752</v>
      </c>
    </row>
    <row r="34" spans="1:12" x14ac:dyDescent="0.2">
      <c r="A34" s="1">
        <v>44901</v>
      </c>
      <c r="B34" t="s">
        <v>36</v>
      </c>
      <c r="C34" t="s">
        <v>8</v>
      </c>
      <c r="D34" t="s">
        <v>58</v>
      </c>
      <c r="E34" t="s">
        <v>51</v>
      </c>
      <c r="F34">
        <v>4</v>
      </c>
      <c r="G34">
        <v>0</v>
      </c>
      <c r="H34" s="2">
        <v>100</v>
      </c>
      <c r="I34" s="2">
        <f t="shared" si="1"/>
        <v>4</v>
      </c>
      <c r="J34">
        <v>14.656461999999999</v>
      </c>
      <c r="K34">
        <v>145.49290199999999</v>
      </c>
      <c r="L34" s="3">
        <f t="shared" si="2"/>
        <v>-14.656461999999999</v>
      </c>
    </row>
    <row r="35" spans="1:12" x14ac:dyDescent="0.2">
      <c r="A35" s="1">
        <v>44901</v>
      </c>
      <c r="B35" t="s">
        <v>36</v>
      </c>
      <c r="C35" t="s">
        <v>8</v>
      </c>
      <c r="D35" t="s">
        <v>55</v>
      </c>
      <c r="E35" t="s">
        <v>51</v>
      </c>
      <c r="F35">
        <v>0</v>
      </c>
      <c r="G35">
        <v>2</v>
      </c>
      <c r="H35" s="2">
        <f t="shared" si="3"/>
        <v>0</v>
      </c>
      <c r="I35" s="2">
        <f t="shared" si="1"/>
        <v>2</v>
      </c>
      <c r="J35">
        <v>14.656461999999999</v>
      </c>
      <c r="K35">
        <v>145.49290199999999</v>
      </c>
      <c r="L35" s="3">
        <f t="shared" si="2"/>
        <v>-14.656461999999999</v>
      </c>
    </row>
    <row r="36" spans="1:12" x14ac:dyDescent="0.2">
      <c r="A36" s="1">
        <v>44901</v>
      </c>
      <c r="B36" t="s">
        <v>36</v>
      </c>
      <c r="C36" t="s">
        <v>8</v>
      </c>
      <c r="D36" t="s">
        <v>56</v>
      </c>
      <c r="E36" t="s">
        <v>51</v>
      </c>
      <c r="F36">
        <v>2</v>
      </c>
      <c r="G36">
        <v>0</v>
      </c>
      <c r="H36" s="2">
        <v>100</v>
      </c>
      <c r="I36" s="2">
        <f t="shared" si="1"/>
        <v>2</v>
      </c>
      <c r="J36">
        <v>14.656461999999999</v>
      </c>
      <c r="K36">
        <v>145.49290199999999</v>
      </c>
      <c r="L36" s="3">
        <f t="shared" si="2"/>
        <v>-14.656461999999999</v>
      </c>
    </row>
    <row r="37" spans="1:12" x14ac:dyDescent="0.2">
      <c r="A37" s="1">
        <v>44901</v>
      </c>
      <c r="B37" t="s">
        <v>36</v>
      </c>
      <c r="C37" t="s">
        <v>8</v>
      </c>
      <c r="D37" t="s">
        <v>59</v>
      </c>
      <c r="E37" t="s">
        <v>51</v>
      </c>
      <c r="F37">
        <v>1</v>
      </c>
      <c r="G37">
        <v>0</v>
      </c>
      <c r="H37" s="2">
        <v>100</v>
      </c>
      <c r="I37" s="2">
        <f t="shared" si="1"/>
        <v>1</v>
      </c>
      <c r="J37">
        <v>14.656461999999999</v>
      </c>
      <c r="K37">
        <v>145.49290199999999</v>
      </c>
      <c r="L37" s="3">
        <f t="shared" si="2"/>
        <v>-14.656461999999999</v>
      </c>
    </row>
    <row r="38" spans="1:12" x14ac:dyDescent="0.2">
      <c r="A38" s="1">
        <v>44901</v>
      </c>
      <c r="B38" t="s">
        <v>36</v>
      </c>
      <c r="C38" t="s">
        <v>8</v>
      </c>
      <c r="D38" t="s">
        <v>57</v>
      </c>
      <c r="E38" t="s">
        <v>51</v>
      </c>
      <c r="F38">
        <v>0</v>
      </c>
      <c r="G38">
        <v>7</v>
      </c>
      <c r="H38" s="2">
        <f t="shared" si="3"/>
        <v>0</v>
      </c>
      <c r="I38" s="2">
        <f t="shared" si="1"/>
        <v>7</v>
      </c>
      <c r="J38">
        <v>14.656461999999999</v>
      </c>
      <c r="K38">
        <v>145.49290199999999</v>
      </c>
      <c r="L38" s="3">
        <f t="shared" si="2"/>
        <v>-14.656461999999999</v>
      </c>
    </row>
    <row r="39" spans="1:12" x14ac:dyDescent="0.2">
      <c r="A39" s="1">
        <v>44901</v>
      </c>
      <c r="B39" t="s">
        <v>60</v>
      </c>
      <c r="C39" t="s">
        <v>10</v>
      </c>
      <c r="D39" t="s">
        <v>37</v>
      </c>
      <c r="E39" t="s">
        <v>38</v>
      </c>
      <c r="F39">
        <v>1</v>
      </c>
      <c r="G39">
        <v>11</v>
      </c>
      <c r="H39" s="2">
        <f t="shared" si="3"/>
        <v>9.0909090909090917</v>
      </c>
      <c r="I39" s="2">
        <f t="shared" si="1"/>
        <v>12</v>
      </c>
      <c r="J39">
        <v>14.684713</v>
      </c>
      <c r="K39">
        <v>145.38507100000001</v>
      </c>
      <c r="L39" s="3">
        <f t="shared" si="2"/>
        <v>-14.684713</v>
      </c>
    </row>
    <row r="40" spans="1:12" x14ac:dyDescent="0.2">
      <c r="A40" s="1">
        <v>44901</v>
      </c>
      <c r="B40" t="s">
        <v>60</v>
      </c>
      <c r="C40" t="s">
        <v>10</v>
      </c>
      <c r="D40" t="s">
        <v>44</v>
      </c>
      <c r="E40" t="s">
        <v>38</v>
      </c>
      <c r="F40">
        <v>0</v>
      </c>
      <c r="G40">
        <v>3</v>
      </c>
      <c r="H40" s="2">
        <f t="shared" si="3"/>
        <v>0</v>
      </c>
      <c r="I40" s="2">
        <f t="shared" si="1"/>
        <v>3</v>
      </c>
      <c r="J40">
        <v>14.684713</v>
      </c>
      <c r="K40">
        <v>145.38507100000001</v>
      </c>
      <c r="L40" s="3">
        <f t="shared" si="2"/>
        <v>-14.684713</v>
      </c>
    </row>
    <row r="41" spans="1:12" x14ac:dyDescent="0.2">
      <c r="A41" s="1">
        <v>44901</v>
      </c>
      <c r="B41" t="s">
        <v>60</v>
      </c>
      <c r="C41" t="s">
        <v>10</v>
      </c>
      <c r="D41" t="s">
        <v>47</v>
      </c>
      <c r="E41" t="s">
        <v>40</v>
      </c>
      <c r="F41">
        <v>0</v>
      </c>
      <c r="G41">
        <v>2</v>
      </c>
      <c r="H41" s="2">
        <f t="shared" si="3"/>
        <v>0</v>
      </c>
      <c r="I41" s="2">
        <f t="shared" si="1"/>
        <v>2</v>
      </c>
      <c r="J41">
        <v>14.684713</v>
      </c>
      <c r="K41">
        <v>145.38507100000001</v>
      </c>
      <c r="L41" s="3">
        <f t="shared" si="2"/>
        <v>-14.684713</v>
      </c>
    </row>
    <row r="42" spans="1:12" x14ac:dyDescent="0.2">
      <c r="A42" s="1">
        <v>44901</v>
      </c>
      <c r="B42" t="s">
        <v>60</v>
      </c>
      <c r="C42" t="s">
        <v>10</v>
      </c>
      <c r="D42" t="s">
        <v>61</v>
      </c>
      <c r="E42" t="s">
        <v>40</v>
      </c>
      <c r="F42">
        <v>0</v>
      </c>
      <c r="G42">
        <v>23</v>
      </c>
      <c r="H42" s="2">
        <f t="shared" si="3"/>
        <v>0</v>
      </c>
      <c r="I42" s="2">
        <f t="shared" si="1"/>
        <v>23</v>
      </c>
      <c r="J42">
        <v>14.684713</v>
      </c>
      <c r="K42">
        <v>145.38507100000001</v>
      </c>
      <c r="L42" s="3">
        <f t="shared" si="2"/>
        <v>-14.684713</v>
      </c>
    </row>
    <row r="43" spans="1:12" x14ac:dyDescent="0.2">
      <c r="A43" s="1">
        <v>44901</v>
      </c>
      <c r="B43" t="s">
        <v>62</v>
      </c>
      <c r="C43" t="s">
        <v>10</v>
      </c>
      <c r="D43" t="s">
        <v>63</v>
      </c>
      <c r="E43" t="s">
        <v>40</v>
      </c>
      <c r="F43">
        <v>0</v>
      </c>
      <c r="G43">
        <v>34</v>
      </c>
      <c r="H43" s="2">
        <f t="shared" si="3"/>
        <v>0</v>
      </c>
      <c r="I43" s="2">
        <f t="shared" si="1"/>
        <v>34</v>
      </c>
      <c r="J43">
        <v>14.684713</v>
      </c>
      <c r="K43">
        <v>145.38507100000001</v>
      </c>
      <c r="L43" s="3">
        <f t="shared" si="2"/>
        <v>-14.684713</v>
      </c>
    </row>
    <row r="44" spans="1:12" x14ac:dyDescent="0.2">
      <c r="A44" s="1">
        <v>44901</v>
      </c>
      <c r="B44" t="s">
        <v>62</v>
      </c>
      <c r="C44" t="s">
        <v>10</v>
      </c>
      <c r="D44" t="s">
        <v>47</v>
      </c>
      <c r="E44" t="s">
        <v>40</v>
      </c>
      <c r="F44">
        <v>0</v>
      </c>
      <c r="G44">
        <v>15</v>
      </c>
      <c r="H44" s="2">
        <f t="shared" si="3"/>
        <v>0</v>
      </c>
      <c r="I44" s="2">
        <f t="shared" si="1"/>
        <v>15</v>
      </c>
      <c r="J44">
        <v>14.684713</v>
      </c>
      <c r="K44">
        <v>145.38507100000001</v>
      </c>
      <c r="L44" s="3">
        <f t="shared" si="2"/>
        <v>-14.684713</v>
      </c>
    </row>
    <row r="45" spans="1:12" x14ac:dyDescent="0.2">
      <c r="A45" s="1">
        <v>44901</v>
      </c>
      <c r="B45" t="s">
        <v>62</v>
      </c>
      <c r="C45" t="s">
        <v>10</v>
      </c>
      <c r="D45" t="s">
        <v>37</v>
      </c>
      <c r="E45" t="s">
        <v>38</v>
      </c>
      <c r="F45">
        <v>0</v>
      </c>
      <c r="G45">
        <v>8</v>
      </c>
      <c r="H45" s="2">
        <f t="shared" si="3"/>
        <v>0</v>
      </c>
      <c r="I45" s="2">
        <f t="shared" si="1"/>
        <v>8</v>
      </c>
      <c r="J45">
        <v>14.684713</v>
      </c>
      <c r="K45">
        <v>145.38507100000001</v>
      </c>
      <c r="L45" s="3">
        <f t="shared" si="2"/>
        <v>-14.684713</v>
      </c>
    </row>
    <row r="46" spans="1:12" x14ac:dyDescent="0.2">
      <c r="A46" s="1">
        <v>44901</v>
      </c>
      <c r="B46" t="s">
        <v>62</v>
      </c>
      <c r="C46" t="s">
        <v>10</v>
      </c>
      <c r="D46" t="s">
        <v>64</v>
      </c>
      <c r="E46" t="s">
        <v>53</v>
      </c>
      <c r="F46">
        <v>0</v>
      </c>
      <c r="G46">
        <v>5</v>
      </c>
      <c r="H46" s="2">
        <f t="shared" si="3"/>
        <v>0</v>
      </c>
      <c r="I46" s="2">
        <f t="shared" si="1"/>
        <v>5</v>
      </c>
      <c r="J46">
        <v>14.684713</v>
      </c>
      <c r="K46">
        <v>145.38507100000001</v>
      </c>
      <c r="L46" s="3">
        <f t="shared" si="2"/>
        <v>-14.684713</v>
      </c>
    </row>
    <row r="47" spans="1:12" x14ac:dyDescent="0.2">
      <c r="A47" s="1">
        <v>44901</v>
      </c>
      <c r="B47" t="s">
        <v>60</v>
      </c>
      <c r="C47" t="s">
        <v>9</v>
      </c>
      <c r="D47" t="s">
        <v>37</v>
      </c>
      <c r="E47" t="s">
        <v>38</v>
      </c>
      <c r="F47">
        <v>0</v>
      </c>
      <c r="G47">
        <v>15</v>
      </c>
      <c r="H47" s="2">
        <f t="shared" si="3"/>
        <v>0</v>
      </c>
      <c r="I47" s="2">
        <f t="shared" si="1"/>
        <v>15</v>
      </c>
      <c r="J47">
        <v>14.695335999999999</v>
      </c>
      <c r="K47">
        <v>145.39351500000001</v>
      </c>
      <c r="L47" s="3">
        <f t="shared" si="2"/>
        <v>-14.695335999999999</v>
      </c>
    </row>
    <row r="48" spans="1:12" x14ac:dyDescent="0.2">
      <c r="A48" s="1">
        <v>44901</v>
      </c>
      <c r="B48" t="s">
        <v>60</v>
      </c>
      <c r="C48" t="s">
        <v>9</v>
      </c>
      <c r="D48" t="s">
        <v>44</v>
      </c>
      <c r="E48" t="s">
        <v>38</v>
      </c>
      <c r="F48">
        <v>0</v>
      </c>
      <c r="G48">
        <v>3</v>
      </c>
      <c r="H48" s="2">
        <f t="shared" si="3"/>
        <v>0</v>
      </c>
      <c r="I48" s="2">
        <f t="shared" si="1"/>
        <v>3</v>
      </c>
      <c r="J48">
        <v>14.695335999999999</v>
      </c>
      <c r="K48">
        <v>145.39351500000001</v>
      </c>
      <c r="L48" s="3">
        <f t="shared" si="2"/>
        <v>-14.695335999999999</v>
      </c>
    </row>
    <row r="49" spans="1:12" x14ac:dyDescent="0.2">
      <c r="A49" s="1">
        <v>44901</v>
      </c>
      <c r="B49" t="s">
        <v>60</v>
      </c>
      <c r="C49" t="s">
        <v>9</v>
      </c>
      <c r="D49" t="s">
        <v>47</v>
      </c>
      <c r="E49" t="s">
        <v>40</v>
      </c>
      <c r="F49">
        <v>0</v>
      </c>
      <c r="G49">
        <v>15</v>
      </c>
      <c r="H49" s="2">
        <f t="shared" si="3"/>
        <v>0</v>
      </c>
      <c r="I49" s="2">
        <f t="shared" si="1"/>
        <v>15</v>
      </c>
      <c r="J49">
        <v>14.695335999999999</v>
      </c>
      <c r="K49">
        <v>145.39351500000001</v>
      </c>
      <c r="L49" s="3">
        <f t="shared" si="2"/>
        <v>-14.695335999999999</v>
      </c>
    </row>
    <row r="50" spans="1:12" x14ac:dyDescent="0.2">
      <c r="A50" s="1">
        <v>44901</v>
      </c>
      <c r="B50" t="s">
        <v>60</v>
      </c>
      <c r="C50" t="s">
        <v>9</v>
      </c>
      <c r="D50" t="s">
        <v>61</v>
      </c>
      <c r="E50" t="s">
        <v>40</v>
      </c>
      <c r="F50">
        <v>0</v>
      </c>
      <c r="G50">
        <v>7</v>
      </c>
      <c r="H50" s="2">
        <f t="shared" si="3"/>
        <v>0</v>
      </c>
      <c r="I50" s="2">
        <f t="shared" si="1"/>
        <v>7</v>
      </c>
      <c r="J50">
        <v>14.695335999999999</v>
      </c>
      <c r="K50">
        <v>145.39351500000001</v>
      </c>
      <c r="L50" s="3">
        <f t="shared" si="2"/>
        <v>-14.695335999999999</v>
      </c>
    </row>
    <row r="51" spans="1:12" x14ac:dyDescent="0.2">
      <c r="A51" s="1">
        <v>44901</v>
      </c>
      <c r="B51" t="s">
        <v>62</v>
      </c>
      <c r="C51" t="s">
        <v>9</v>
      </c>
      <c r="D51" t="s">
        <v>63</v>
      </c>
      <c r="E51" t="s">
        <v>40</v>
      </c>
      <c r="F51">
        <v>1</v>
      </c>
      <c r="G51">
        <v>25</v>
      </c>
      <c r="H51" s="2">
        <f t="shared" si="3"/>
        <v>4</v>
      </c>
      <c r="I51" s="2">
        <f t="shared" si="1"/>
        <v>26</v>
      </c>
      <c r="J51">
        <v>14.695335999999999</v>
      </c>
      <c r="K51">
        <v>145.39351500000001</v>
      </c>
      <c r="L51" s="3">
        <f t="shared" si="2"/>
        <v>-14.695335999999999</v>
      </c>
    </row>
    <row r="52" spans="1:12" x14ac:dyDescent="0.2">
      <c r="A52" s="1">
        <v>44901</v>
      </c>
      <c r="B52" t="s">
        <v>62</v>
      </c>
      <c r="C52" t="s">
        <v>9</v>
      </c>
      <c r="D52" t="s">
        <v>47</v>
      </c>
      <c r="E52" t="s">
        <v>40</v>
      </c>
      <c r="F52">
        <v>0</v>
      </c>
      <c r="G52">
        <v>11</v>
      </c>
      <c r="H52" s="2">
        <f t="shared" si="3"/>
        <v>0</v>
      </c>
      <c r="I52" s="2">
        <f t="shared" si="1"/>
        <v>11</v>
      </c>
      <c r="J52">
        <v>14.695335999999999</v>
      </c>
      <c r="K52">
        <v>145.39351500000001</v>
      </c>
      <c r="L52" s="3">
        <f t="shared" si="2"/>
        <v>-14.695335999999999</v>
      </c>
    </row>
    <row r="53" spans="1:12" x14ac:dyDescent="0.2">
      <c r="A53" s="1">
        <v>44901</v>
      </c>
      <c r="B53" t="s">
        <v>62</v>
      </c>
      <c r="C53" t="s">
        <v>9</v>
      </c>
      <c r="D53" t="s">
        <v>37</v>
      </c>
      <c r="E53" t="s">
        <v>38</v>
      </c>
      <c r="F53">
        <v>0</v>
      </c>
      <c r="G53">
        <v>8</v>
      </c>
      <c r="H53" s="2">
        <f t="shared" si="3"/>
        <v>0</v>
      </c>
      <c r="I53" s="2">
        <f t="shared" si="1"/>
        <v>8</v>
      </c>
      <c r="J53">
        <v>14.695335999999999</v>
      </c>
      <c r="K53">
        <v>145.39351500000001</v>
      </c>
      <c r="L53" s="3">
        <f t="shared" si="2"/>
        <v>-14.695335999999999</v>
      </c>
    </row>
    <row r="54" spans="1:12" x14ac:dyDescent="0.2">
      <c r="A54" s="1">
        <v>44901</v>
      </c>
      <c r="B54" t="s">
        <v>62</v>
      </c>
      <c r="C54" t="s">
        <v>9</v>
      </c>
      <c r="D54" t="s">
        <v>64</v>
      </c>
      <c r="E54" t="s">
        <v>53</v>
      </c>
      <c r="F54">
        <v>0</v>
      </c>
      <c r="G54">
        <v>10</v>
      </c>
      <c r="H54" s="2">
        <f t="shared" si="3"/>
        <v>0</v>
      </c>
      <c r="I54" s="2">
        <f t="shared" si="1"/>
        <v>10</v>
      </c>
      <c r="J54">
        <v>14.695335999999999</v>
      </c>
      <c r="K54">
        <v>145.39351500000001</v>
      </c>
      <c r="L54" s="3">
        <f t="shared" si="2"/>
        <v>-14.695335999999999</v>
      </c>
    </row>
    <row r="55" spans="1:12" x14ac:dyDescent="0.2">
      <c r="A55" s="1">
        <v>44901</v>
      </c>
      <c r="B55" t="s">
        <v>60</v>
      </c>
      <c r="C55" t="s">
        <v>4</v>
      </c>
      <c r="D55" t="s">
        <v>37</v>
      </c>
      <c r="E55" t="s">
        <v>38</v>
      </c>
      <c r="F55">
        <v>1</v>
      </c>
      <c r="G55">
        <v>13</v>
      </c>
      <c r="H55" s="2">
        <f t="shared" si="3"/>
        <v>7.6923076923076925</v>
      </c>
      <c r="I55" s="2">
        <f t="shared" si="1"/>
        <v>14</v>
      </c>
      <c r="J55">
        <v>14.716614</v>
      </c>
      <c r="K55">
        <v>145.39222699999999</v>
      </c>
      <c r="L55" s="3">
        <f t="shared" si="2"/>
        <v>-14.716614</v>
      </c>
    </row>
    <row r="56" spans="1:12" x14ac:dyDescent="0.2">
      <c r="A56" s="1">
        <v>44901</v>
      </c>
      <c r="B56" t="s">
        <v>60</v>
      </c>
      <c r="C56" t="s">
        <v>4</v>
      </c>
      <c r="D56" t="s">
        <v>44</v>
      </c>
      <c r="E56" t="s">
        <v>38</v>
      </c>
      <c r="F56">
        <v>0</v>
      </c>
      <c r="G56">
        <v>1</v>
      </c>
      <c r="H56" s="2">
        <f t="shared" si="3"/>
        <v>0</v>
      </c>
      <c r="I56" s="2">
        <f t="shared" si="1"/>
        <v>1</v>
      </c>
      <c r="J56">
        <v>14.716614</v>
      </c>
      <c r="K56">
        <v>145.39222699999999</v>
      </c>
      <c r="L56" s="3">
        <f t="shared" si="2"/>
        <v>-14.716614</v>
      </c>
    </row>
    <row r="57" spans="1:12" x14ac:dyDescent="0.2">
      <c r="A57" s="1">
        <v>44901</v>
      </c>
      <c r="B57" t="s">
        <v>60</v>
      </c>
      <c r="C57" t="s">
        <v>4</v>
      </c>
      <c r="D57" t="s">
        <v>47</v>
      </c>
      <c r="E57" t="s">
        <v>40</v>
      </c>
      <c r="F57">
        <v>3</v>
      </c>
      <c r="G57">
        <v>11</v>
      </c>
      <c r="H57" s="2">
        <f t="shared" si="3"/>
        <v>27.27272727272727</v>
      </c>
      <c r="I57" s="2">
        <f t="shared" si="1"/>
        <v>14</v>
      </c>
      <c r="J57">
        <v>14.716614</v>
      </c>
      <c r="K57">
        <v>145.39222699999999</v>
      </c>
      <c r="L57" s="3">
        <f t="shared" si="2"/>
        <v>-14.716614</v>
      </c>
    </row>
    <row r="58" spans="1:12" x14ac:dyDescent="0.2">
      <c r="A58" s="1">
        <v>44901</v>
      </c>
      <c r="B58" t="s">
        <v>60</v>
      </c>
      <c r="C58" t="s">
        <v>4</v>
      </c>
      <c r="D58" t="s">
        <v>61</v>
      </c>
      <c r="E58" t="s">
        <v>40</v>
      </c>
      <c r="F58">
        <v>0</v>
      </c>
      <c r="G58">
        <v>14</v>
      </c>
      <c r="H58" s="2">
        <f t="shared" si="3"/>
        <v>0</v>
      </c>
      <c r="I58" s="2">
        <f t="shared" si="1"/>
        <v>14</v>
      </c>
      <c r="J58">
        <v>14.716614</v>
      </c>
      <c r="K58">
        <v>145.39222699999999</v>
      </c>
      <c r="L58" s="3">
        <f t="shared" si="2"/>
        <v>-14.716614</v>
      </c>
    </row>
    <row r="59" spans="1:12" x14ac:dyDescent="0.2">
      <c r="A59" s="1">
        <v>44901</v>
      </c>
      <c r="B59" t="s">
        <v>60</v>
      </c>
      <c r="C59" t="s">
        <v>4</v>
      </c>
      <c r="D59" t="s">
        <v>64</v>
      </c>
      <c r="E59" t="s">
        <v>53</v>
      </c>
      <c r="F59">
        <v>5</v>
      </c>
      <c r="G59">
        <v>10</v>
      </c>
      <c r="H59" s="2">
        <f t="shared" si="3"/>
        <v>50</v>
      </c>
      <c r="I59" s="2">
        <f t="shared" si="1"/>
        <v>15</v>
      </c>
      <c r="J59">
        <v>14.716614</v>
      </c>
      <c r="K59">
        <v>145.39222699999999</v>
      </c>
      <c r="L59" s="3">
        <f t="shared" si="2"/>
        <v>-14.716614</v>
      </c>
    </row>
    <row r="60" spans="1:12" x14ac:dyDescent="0.2">
      <c r="A60" s="1">
        <v>44901</v>
      </c>
      <c r="B60" t="s">
        <v>62</v>
      </c>
      <c r="C60" t="s">
        <v>4</v>
      </c>
      <c r="D60" t="s">
        <v>63</v>
      </c>
      <c r="E60" t="s">
        <v>40</v>
      </c>
      <c r="F60">
        <v>1</v>
      </c>
      <c r="G60">
        <v>35</v>
      </c>
      <c r="H60" s="2">
        <f t="shared" si="3"/>
        <v>2.8571428571428572</v>
      </c>
      <c r="I60" s="2">
        <f t="shared" si="1"/>
        <v>36</v>
      </c>
      <c r="J60">
        <v>14.716614</v>
      </c>
      <c r="K60">
        <v>145.39222699999999</v>
      </c>
      <c r="L60" s="3">
        <f t="shared" si="2"/>
        <v>-14.716614</v>
      </c>
    </row>
    <row r="61" spans="1:12" x14ac:dyDescent="0.2">
      <c r="A61" s="1">
        <v>44901</v>
      </c>
      <c r="B61" t="s">
        <v>62</v>
      </c>
      <c r="C61" t="s">
        <v>4</v>
      </c>
      <c r="D61" t="s">
        <v>47</v>
      </c>
      <c r="E61" t="s">
        <v>40</v>
      </c>
      <c r="F61">
        <v>0</v>
      </c>
      <c r="G61">
        <v>10</v>
      </c>
      <c r="H61" s="2">
        <f t="shared" si="3"/>
        <v>0</v>
      </c>
      <c r="I61" s="2">
        <f t="shared" si="1"/>
        <v>10</v>
      </c>
      <c r="J61">
        <v>14.716614</v>
      </c>
      <c r="K61">
        <v>145.39222699999999</v>
      </c>
      <c r="L61" s="3">
        <f t="shared" si="2"/>
        <v>-14.716614</v>
      </c>
    </row>
    <row r="62" spans="1:12" x14ac:dyDescent="0.2">
      <c r="A62" s="1">
        <v>44901</v>
      </c>
      <c r="B62" t="s">
        <v>62</v>
      </c>
      <c r="C62" t="s">
        <v>4</v>
      </c>
      <c r="D62" t="s">
        <v>37</v>
      </c>
      <c r="E62" t="s">
        <v>38</v>
      </c>
      <c r="F62">
        <v>1</v>
      </c>
      <c r="G62">
        <v>14</v>
      </c>
      <c r="H62" s="2">
        <f t="shared" si="3"/>
        <v>7.1428571428571423</v>
      </c>
      <c r="I62" s="2">
        <f t="shared" si="1"/>
        <v>15</v>
      </c>
      <c r="J62">
        <v>14.716614</v>
      </c>
      <c r="K62">
        <v>145.39222699999999</v>
      </c>
      <c r="L62" s="3">
        <f t="shared" si="2"/>
        <v>-14.716614</v>
      </c>
    </row>
    <row r="63" spans="1:12" x14ac:dyDescent="0.2">
      <c r="A63" s="1">
        <v>44901</v>
      </c>
      <c r="B63" t="s">
        <v>62</v>
      </c>
      <c r="C63" t="s">
        <v>4</v>
      </c>
      <c r="D63" t="s">
        <v>64</v>
      </c>
      <c r="E63" t="s">
        <v>53</v>
      </c>
      <c r="F63">
        <v>0</v>
      </c>
      <c r="G63">
        <v>12</v>
      </c>
      <c r="H63" s="2">
        <f t="shared" si="3"/>
        <v>0</v>
      </c>
      <c r="I63" s="2">
        <f t="shared" si="1"/>
        <v>12</v>
      </c>
      <c r="J63">
        <v>14.731972000000001</v>
      </c>
      <c r="K63">
        <v>145.38441800000001</v>
      </c>
      <c r="L63" s="3">
        <f t="shared" si="2"/>
        <v>-14.731972000000001</v>
      </c>
    </row>
    <row r="64" spans="1:12" x14ac:dyDescent="0.2">
      <c r="A64" s="1">
        <v>44901</v>
      </c>
      <c r="B64" t="s">
        <v>60</v>
      </c>
      <c r="C64" t="s">
        <v>16</v>
      </c>
      <c r="D64" t="s">
        <v>37</v>
      </c>
      <c r="E64" t="s">
        <v>38</v>
      </c>
      <c r="F64">
        <v>1</v>
      </c>
      <c r="G64">
        <v>18</v>
      </c>
      <c r="H64" s="2">
        <f t="shared" si="3"/>
        <v>5.5555555555555554</v>
      </c>
      <c r="I64" s="2">
        <f t="shared" si="1"/>
        <v>19</v>
      </c>
      <c r="J64">
        <v>14.731972000000001</v>
      </c>
      <c r="K64">
        <v>145.38441800000001</v>
      </c>
      <c r="L64" s="3">
        <f t="shared" si="2"/>
        <v>-14.731972000000001</v>
      </c>
    </row>
    <row r="65" spans="1:12" x14ac:dyDescent="0.2">
      <c r="A65" s="1">
        <v>44901</v>
      </c>
      <c r="B65" t="s">
        <v>60</v>
      </c>
      <c r="C65" t="s">
        <v>16</v>
      </c>
      <c r="D65" t="s">
        <v>44</v>
      </c>
      <c r="E65" t="s">
        <v>38</v>
      </c>
      <c r="F65">
        <v>0</v>
      </c>
      <c r="G65">
        <v>1</v>
      </c>
      <c r="H65" s="2">
        <f t="shared" si="3"/>
        <v>0</v>
      </c>
      <c r="I65" s="2">
        <f t="shared" si="1"/>
        <v>1</v>
      </c>
      <c r="J65">
        <v>14.731972000000001</v>
      </c>
      <c r="K65">
        <v>145.38441800000001</v>
      </c>
      <c r="L65" s="3">
        <f t="shared" si="2"/>
        <v>-14.731972000000001</v>
      </c>
    </row>
    <row r="66" spans="1:12" x14ac:dyDescent="0.2">
      <c r="A66" s="1">
        <v>44901</v>
      </c>
      <c r="B66" t="s">
        <v>60</v>
      </c>
      <c r="C66" t="s">
        <v>16</v>
      </c>
      <c r="D66" t="s">
        <v>47</v>
      </c>
      <c r="E66" t="s">
        <v>40</v>
      </c>
      <c r="F66">
        <v>0</v>
      </c>
      <c r="G66">
        <v>9</v>
      </c>
      <c r="H66" s="2">
        <f t="shared" si="3"/>
        <v>0</v>
      </c>
      <c r="I66" s="2">
        <f t="shared" si="1"/>
        <v>9</v>
      </c>
      <c r="J66">
        <v>14.731972000000001</v>
      </c>
      <c r="K66">
        <v>145.38441800000001</v>
      </c>
      <c r="L66" s="3">
        <f t="shared" si="2"/>
        <v>-14.731972000000001</v>
      </c>
    </row>
    <row r="67" spans="1:12" x14ac:dyDescent="0.2">
      <c r="A67" s="1">
        <v>44901</v>
      </c>
      <c r="B67" t="s">
        <v>60</v>
      </c>
      <c r="C67" t="s">
        <v>16</v>
      </c>
      <c r="D67" t="s">
        <v>61</v>
      </c>
      <c r="E67" t="s">
        <v>40</v>
      </c>
      <c r="F67">
        <v>1</v>
      </c>
      <c r="G67">
        <v>25</v>
      </c>
      <c r="H67" s="2">
        <f t="shared" ref="H67:H87" si="4">F67/G67*100</f>
        <v>4</v>
      </c>
      <c r="I67" s="2">
        <f t="shared" si="1"/>
        <v>26</v>
      </c>
      <c r="J67">
        <v>14.731972000000001</v>
      </c>
      <c r="K67">
        <v>145.38441800000001</v>
      </c>
      <c r="L67" s="3">
        <f t="shared" si="2"/>
        <v>-14.731972000000001</v>
      </c>
    </row>
    <row r="68" spans="1:12" x14ac:dyDescent="0.2">
      <c r="A68" s="1">
        <v>44901</v>
      </c>
      <c r="B68" t="s">
        <v>60</v>
      </c>
      <c r="C68" t="s">
        <v>16</v>
      </c>
      <c r="D68" t="s">
        <v>64</v>
      </c>
      <c r="E68" t="s">
        <v>53</v>
      </c>
      <c r="F68">
        <v>1</v>
      </c>
      <c r="G68">
        <v>10</v>
      </c>
      <c r="H68" s="2">
        <f t="shared" si="4"/>
        <v>10</v>
      </c>
      <c r="I68" s="2">
        <f t="shared" si="1"/>
        <v>11</v>
      </c>
      <c r="J68">
        <v>14.731972000000001</v>
      </c>
      <c r="K68">
        <v>145.38441800000001</v>
      </c>
      <c r="L68" s="3">
        <f t="shared" si="2"/>
        <v>-14.731972000000001</v>
      </c>
    </row>
    <row r="69" spans="1:12" x14ac:dyDescent="0.2">
      <c r="A69" s="1">
        <v>44901</v>
      </c>
      <c r="B69" t="s">
        <v>62</v>
      </c>
      <c r="C69" t="s">
        <v>16</v>
      </c>
      <c r="D69" t="s">
        <v>63</v>
      </c>
      <c r="E69" t="s">
        <v>40</v>
      </c>
      <c r="F69">
        <v>1</v>
      </c>
      <c r="G69">
        <v>15</v>
      </c>
      <c r="H69" s="2">
        <f t="shared" si="4"/>
        <v>6.666666666666667</v>
      </c>
      <c r="I69" s="2">
        <f t="shared" ref="I69:I87" si="5">SUM(F69:G69)</f>
        <v>16</v>
      </c>
      <c r="J69">
        <v>14.731972000000001</v>
      </c>
      <c r="K69">
        <v>145.38441800000001</v>
      </c>
      <c r="L69" s="3">
        <f t="shared" ref="L69:L87" si="6">-J69</f>
        <v>-14.731972000000001</v>
      </c>
    </row>
    <row r="70" spans="1:12" x14ac:dyDescent="0.2">
      <c r="A70" s="1">
        <v>44901</v>
      </c>
      <c r="B70" t="s">
        <v>62</v>
      </c>
      <c r="C70" t="s">
        <v>16</v>
      </c>
      <c r="D70" t="s">
        <v>47</v>
      </c>
      <c r="E70" t="s">
        <v>40</v>
      </c>
      <c r="F70">
        <v>0</v>
      </c>
      <c r="G70">
        <v>28</v>
      </c>
      <c r="H70" s="2">
        <f t="shared" si="4"/>
        <v>0</v>
      </c>
      <c r="I70" s="2">
        <f t="shared" si="5"/>
        <v>28</v>
      </c>
      <c r="J70">
        <v>14.731972000000001</v>
      </c>
      <c r="K70">
        <v>145.38441800000001</v>
      </c>
      <c r="L70" s="3">
        <f t="shared" si="6"/>
        <v>-14.731972000000001</v>
      </c>
    </row>
    <row r="71" spans="1:12" x14ac:dyDescent="0.2">
      <c r="A71" s="1">
        <v>44901</v>
      </c>
      <c r="B71" t="s">
        <v>62</v>
      </c>
      <c r="C71" t="s">
        <v>16</v>
      </c>
      <c r="D71" t="s">
        <v>37</v>
      </c>
      <c r="E71" t="s">
        <v>38</v>
      </c>
      <c r="F71">
        <v>0</v>
      </c>
      <c r="G71">
        <v>20</v>
      </c>
      <c r="H71" s="2">
        <f t="shared" si="4"/>
        <v>0</v>
      </c>
      <c r="I71" s="2">
        <f t="shared" si="5"/>
        <v>20</v>
      </c>
      <c r="J71">
        <v>14.731972000000001</v>
      </c>
      <c r="K71">
        <v>145.38441800000001</v>
      </c>
      <c r="L71" s="3">
        <f t="shared" si="6"/>
        <v>-14.731972000000001</v>
      </c>
    </row>
    <row r="72" spans="1:12" x14ac:dyDescent="0.2">
      <c r="A72" s="1">
        <v>44901</v>
      </c>
      <c r="B72" t="s">
        <v>62</v>
      </c>
      <c r="C72" t="s">
        <v>16</v>
      </c>
      <c r="D72" t="s">
        <v>64</v>
      </c>
      <c r="E72" t="s">
        <v>53</v>
      </c>
      <c r="F72">
        <v>0</v>
      </c>
      <c r="G72">
        <v>23</v>
      </c>
      <c r="H72" s="2">
        <f t="shared" si="4"/>
        <v>0</v>
      </c>
      <c r="I72" s="2">
        <f t="shared" si="5"/>
        <v>23</v>
      </c>
      <c r="J72">
        <v>14.731972000000001</v>
      </c>
      <c r="K72">
        <v>145.38441800000001</v>
      </c>
      <c r="L72" s="3">
        <f t="shared" si="6"/>
        <v>-14.731972000000001</v>
      </c>
    </row>
    <row r="73" spans="1:12" x14ac:dyDescent="0.2">
      <c r="A73" s="1">
        <v>44902</v>
      </c>
      <c r="B73" t="s">
        <v>62</v>
      </c>
      <c r="C73" t="s">
        <v>17</v>
      </c>
      <c r="D73" t="s">
        <v>65</v>
      </c>
      <c r="E73" t="s">
        <v>38</v>
      </c>
      <c r="F73">
        <v>2</v>
      </c>
      <c r="G73">
        <v>19</v>
      </c>
      <c r="H73" s="2">
        <f t="shared" si="4"/>
        <v>10.526315789473683</v>
      </c>
      <c r="I73" s="2">
        <f t="shared" si="5"/>
        <v>21</v>
      </c>
      <c r="J73">
        <v>14.697618</v>
      </c>
      <c r="K73">
        <v>145.463268</v>
      </c>
      <c r="L73" s="3">
        <f t="shared" si="6"/>
        <v>-14.697618</v>
      </c>
    </row>
    <row r="74" spans="1:12" x14ac:dyDescent="0.2">
      <c r="A74" s="1">
        <v>44902</v>
      </c>
      <c r="B74" t="s">
        <v>62</v>
      </c>
      <c r="C74" t="s">
        <v>17</v>
      </c>
      <c r="D74" t="s">
        <v>61</v>
      </c>
      <c r="E74" t="s">
        <v>40</v>
      </c>
      <c r="F74">
        <v>0</v>
      </c>
      <c r="G74">
        <v>13</v>
      </c>
      <c r="H74" s="2">
        <f t="shared" si="4"/>
        <v>0</v>
      </c>
      <c r="I74" s="2">
        <f t="shared" si="5"/>
        <v>13</v>
      </c>
      <c r="J74">
        <v>14.697618</v>
      </c>
      <c r="K74">
        <v>145.463268</v>
      </c>
      <c r="L74" s="3">
        <f t="shared" si="6"/>
        <v>-14.697618</v>
      </c>
    </row>
    <row r="75" spans="1:12" x14ac:dyDescent="0.2">
      <c r="A75" s="1">
        <v>44902</v>
      </c>
      <c r="B75" t="s">
        <v>43</v>
      </c>
      <c r="C75" t="s">
        <v>17</v>
      </c>
      <c r="D75" t="s">
        <v>48</v>
      </c>
      <c r="E75" t="s">
        <v>40</v>
      </c>
      <c r="F75">
        <v>1</v>
      </c>
      <c r="G75">
        <v>9</v>
      </c>
      <c r="H75" s="2">
        <f t="shared" si="4"/>
        <v>11.111111111111111</v>
      </c>
      <c r="I75" s="2">
        <f t="shared" si="5"/>
        <v>10</v>
      </c>
      <c r="J75">
        <v>14.697618</v>
      </c>
      <c r="K75">
        <v>145.463268</v>
      </c>
      <c r="L75" s="3">
        <f t="shared" si="6"/>
        <v>-14.697618</v>
      </c>
    </row>
    <row r="76" spans="1:12" x14ac:dyDescent="0.2">
      <c r="A76" s="1">
        <v>44902</v>
      </c>
      <c r="B76" t="s">
        <v>43</v>
      </c>
      <c r="C76" t="s">
        <v>17</v>
      </c>
      <c r="D76" t="s">
        <v>47</v>
      </c>
      <c r="E76" t="s">
        <v>40</v>
      </c>
      <c r="F76">
        <v>0</v>
      </c>
      <c r="G76">
        <v>1</v>
      </c>
      <c r="H76" s="2">
        <f t="shared" si="4"/>
        <v>0</v>
      </c>
      <c r="I76" s="2">
        <f t="shared" si="5"/>
        <v>1</v>
      </c>
      <c r="J76">
        <v>14.697618</v>
      </c>
      <c r="K76">
        <v>145.463268</v>
      </c>
      <c r="L76" s="3">
        <f t="shared" si="6"/>
        <v>-14.697618</v>
      </c>
    </row>
    <row r="77" spans="1:12" x14ac:dyDescent="0.2">
      <c r="A77" s="1">
        <v>44902</v>
      </c>
      <c r="B77" t="s">
        <v>43</v>
      </c>
      <c r="C77" t="s">
        <v>17</v>
      </c>
      <c r="D77" t="s">
        <v>65</v>
      </c>
      <c r="E77" t="s">
        <v>38</v>
      </c>
      <c r="F77">
        <v>0</v>
      </c>
      <c r="G77">
        <v>4</v>
      </c>
      <c r="H77" s="2">
        <f t="shared" si="4"/>
        <v>0</v>
      </c>
      <c r="I77" s="2">
        <f t="shared" si="5"/>
        <v>4</v>
      </c>
      <c r="J77">
        <v>14.697618</v>
      </c>
      <c r="K77">
        <v>145.463268</v>
      </c>
      <c r="L77" s="3">
        <f t="shared" si="6"/>
        <v>-14.697618</v>
      </c>
    </row>
    <row r="78" spans="1:12" x14ac:dyDescent="0.2">
      <c r="A78" s="1">
        <v>44902</v>
      </c>
      <c r="B78" t="s">
        <v>43</v>
      </c>
      <c r="C78" t="s">
        <v>17</v>
      </c>
      <c r="D78" t="s">
        <v>66</v>
      </c>
      <c r="E78" t="s">
        <v>40</v>
      </c>
      <c r="F78">
        <v>0</v>
      </c>
      <c r="G78">
        <v>1</v>
      </c>
      <c r="H78" s="2">
        <f t="shared" si="4"/>
        <v>0</v>
      </c>
      <c r="I78" s="2">
        <f t="shared" si="5"/>
        <v>1</v>
      </c>
      <c r="J78">
        <v>14.697618</v>
      </c>
      <c r="K78">
        <v>145.463268</v>
      </c>
      <c r="L78" s="3">
        <f t="shared" si="6"/>
        <v>-14.697618</v>
      </c>
    </row>
    <row r="79" spans="1:12" x14ac:dyDescent="0.2">
      <c r="A79" s="1">
        <v>44902</v>
      </c>
      <c r="B79" t="s">
        <v>43</v>
      </c>
      <c r="C79" t="s">
        <v>17</v>
      </c>
      <c r="D79" t="s">
        <v>67</v>
      </c>
      <c r="E79" t="s">
        <v>38</v>
      </c>
      <c r="F79">
        <v>0</v>
      </c>
      <c r="G79">
        <v>3</v>
      </c>
      <c r="H79" s="2">
        <f t="shared" si="4"/>
        <v>0</v>
      </c>
      <c r="I79" s="2">
        <f t="shared" si="5"/>
        <v>3</v>
      </c>
      <c r="J79">
        <v>14.697618</v>
      </c>
      <c r="K79">
        <v>145.463268</v>
      </c>
      <c r="L79" s="3">
        <f t="shared" si="6"/>
        <v>-14.697618</v>
      </c>
    </row>
    <row r="80" spans="1:12" x14ac:dyDescent="0.2">
      <c r="A80" s="1">
        <v>44902</v>
      </c>
      <c r="B80" t="s">
        <v>43</v>
      </c>
      <c r="C80" t="s">
        <v>17</v>
      </c>
      <c r="D80" t="s">
        <v>44</v>
      </c>
      <c r="E80" t="s">
        <v>38</v>
      </c>
      <c r="F80">
        <v>1</v>
      </c>
      <c r="G80">
        <v>5</v>
      </c>
      <c r="H80" s="2">
        <f t="shared" si="4"/>
        <v>20</v>
      </c>
      <c r="I80" s="2">
        <f t="shared" si="5"/>
        <v>6</v>
      </c>
      <c r="J80">
        <v>14.697618</v>
      </c>
      <c r="K80">
        <v>145.463268</v>
      </c>
      <c r="L80" s="3">
        <f t="shared" si="6"/>
        <v>-14.697618</v>
      </c>
    </row>
    <row r="81" spans="1:12" x14ac:dyDescent="0.2">
      <c r="A81" s="1">
        <v>44902</v>
      </c>
      <c r="B81" t="s">
        <v>62</v>
      </c>
      <c r="C81" t="s">
        <v>14</v>
      </c>
      <c r="D81" t="s">
        <v>65</v>
      </c>
      <c r="E81" t="s">
        <v>38</v>
      </c>
      <c r="F81">
        <v>1</v>
      </c>
      <c r="G81">
        <v>30</v>
      </c>
      <c r="H81" s="2">
        <f t="shared" si="4"/>
        <v>3.3333333333333335</v>
      </c>
      <c r="I81" s="2">
        <f t="shared" si="5"/>
        <v>31</v>
      </c>
      <c r="J81">
        <v>14.705120000000001</v>
      </c>
      <c r="K81">
        <v>145.45391699999999</v>
      </c>
      <c r="L81" s="3">
        <f t="shared" si="6"/>
        <v>-14.705120000000001</v>
      </c>
    </row>
    <row r="82" spans="1:12" x14ac:dyDescent="0.2">
      <c r="A82" s="1">
        <v>44902</v>
      </c>
      <c r="B82" t="s">
        <v>62</v>
      </c>
      <c r="C82" t="s">
        <v>14</v>
      </c>
      <c r="D82" t="s">
        <v>61</v>
      </c>
      <c r="E82" t="s">
        <v>40</v>
      </c>
      <c r="F82">
        <v>6</v>
      </c>
      <c r="G82">
        <v>39</v>
      </c>
      <c r="H82" s="2">
        <f t="shared" si="4"/>
        <v>15.384615384615385</v>
      </c>
      <c r="I82" s="2">
        <f t="shared" si="5"/>
        <v>45</v>
      </c>
      <c r="J82">
        <v>14.705120000000001</v>
      </c>
      <c r="K82">
        <v>145.45391699999999</v>
      </c>
      <c r="L82" s="3">
        <f t="shared" si="6"/>
        <v>-14.705120000000001</v>
      </c>
    </row>
    <row r="83" spans="1:12" x14ac:dyDescent="0.2">
      <c r="A83" s="1">
        <v>44902</v>
      </c>
      <c r="B83" t="s">
        <v>62</v>
      </c>
      <c r="C83" t="s">
        <v>14</v>
      </c>
      <c r="D83" t="s">
        <v>64</v>
      </c>
      <c r="E83" t="s">
        <v>53</v>
      </c>
      <c r="F83">
        <v>0</v>
      </c>
      <c r="G83">
        <v>3</v>
      </c>
      <c r="H83" s="2">
        <f t="shared" si="4"/>
        <v>0</v>
      </c>
      <c r="I83" s="2">
        <f t="shared" si="5"/>
        <v>3</v>
      </c>
      <c r="J83">
        <v>14.705120000000001</v>
      </c>
      <c r="K83">
        <v>145.45391699999999</v>
      </c>
      <c r="L83" s="3">
        <f t="shared" si="6"/>
        <v>-14.705120000000001</v>
      </c>
    </row>
    <row r="84" spans="1:12" x14ac:dyDescent="0.2">
      <c r="A84" s="1">
        <v>44902</v>
      </c>
      <c r="B84" t="s">
        <v>60</v>
      </c>
      <c r="C84" t="s">
        <v>14</v>
      </c>
      <c r="D84" t="s">
        <v>67</v>
      </c>
      <c r="E84" t="s">
        <v>38</v>
      </c>
      <c r="F84">
        <v>4</v>
      </c>
      <c r="G84">
        <v>7</v>
      </c>
      <c r="H84" s="2">
        <f t="shared" si="4"/>
        <v>57.142857142857139</v>
      </c>
      <c r="I84" s="2">
        <f t="shared" si="5"/>
        <v>11</v>
      </c>
      <c r="J84">
        <v>14.705120000000001</v>
      </c>
      <c r="K84">
        <v>145.45391699999999</v>
      </c>
      <c r="L84" s="3">
        <f t="shared" si="6"/>
        <v>-14.705120000000001</v>
      </c>
    </row>
    <row r="85" spans="1:12" x14ac:dyDescent="0.2">
      <c r="A85" s="1">
        <v>44902</v>
      </c>
      <c r="B85" t="s">
        <v>60</v>
      </c>
      <c r="C85" t="s">
        <v>14</v>
      </c>
      <c r="D85" t="s">
        <v>47</v>
      </c>
      <c r="E85" t="s">
        <v>40</v>
      </c>
      <c r="F85">
        <v>0</v>
      </c>
      <c r="G85">
        <v>4</v>
      </c>
      <c r="H85" s="2">
        <f t="shared" si="4"/>
        <v>0</v>
      </c>
      <c r="I85" s="2">
        <f t="shared" si="5"/>
        <v>4</v>
      </c>
      <c r="J85">
        <v>14.705120000000001</v>
      </c>
      <c r="K85">
        <v>145.45391699999999</v>
      </c>
      <c r="L85" s="3">
        <f t="shared" si="6"/>
        <v>-14.705120000000001</v>
      </c>
    </row>
    <row r="86" spans="1:12" x14ac:dyDescent="0.2">
      <c r="A86" s="1">
        <v>44902</v>
      </c>
      <c r="B86" t="s">
        <v>60</v>
      </c>
      <c r="C86" t="s">
        <v>14</v>
      </c>
      <c r="D86" t="s">
        <v>61</v>
      </c>
      <c r="E86" t="s">
        <v>40</v>
      </c>
      <c r="F86">
        <v>4</v>
      </c>
      <c r="G86">
        <v>23</v>
      </c>
      <c r="H86" s="2">
        <f t="shared" si="4"/>
        <v>17.391304347826086</v>
      </c>
      <c r="I86" s="2">
        <f t="shared" si="5"/>
        <v>27</v>
      </c>
      <c r="J86">
        <v>14.705120000000001</v>
      </c>
      <c r="K86">
        <v>145.45391699999999</v>
      </c>
      <c r="L86" s="3">
        <f t="shared" si="6"/>
        <v>-14.705120000000001</v>
      </c>
    </row>
    <row r="87" spans="1:12" x14ac:dyDescent="0.2">
      <c r="A87" s="1">
        <v>44902</v>
      </c>
      <c r="B87" t="s">
        <v>60</v>
      </c>
      <c r="C87" t="s">
        <v>14</v>
      </c>
      <c r="D87" t="s">
        <v>64</v>
      </c>
      <c r="E87" t="s">
        <v>53</v>
      </c>
      <c r="F87">
        <v>0</v>
      </c>
      <c r="G87">
        <v>1</v>
      </c>
      <c r="H87" s="2">
        <f t="shared" si="4"/>
        <v>0</v>
      </c>
      <c r="I87" s="2">
        <f t="shared" si="5"/>
        <v>1</v>
      </c>
      <c r="J87">
        <v>14.705120000000001</v>
      </c>
      <c r="K87">
        <v>145.45391699999999</v>
      </c>
      <c r="L87" s="3">
        <f t="shared" si="6"/>
        <v>-14.705120000000001</v>
      </c>
    </row>
    <row r="90" spans="1:12" x14ac:dyDescent="0.2">
      <c r="H90" s="2"/>
    </row>
    <row r="93" spans="1:12" x14ac:dyDescent="0.2">
      <c r="H93" s="2"/>
    </row>
    <row r="94" spans="1:12" x14ac:dyDescent="0.2">
      <c r="H94" s="2"/>
    </row>
    <row r="95" spans="1:12" x14ac:dyDescent="0.2">
      <c r="H95" s="2"/>
    </row>
    <row r="96" spans="1:12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</sheetData>
  <autoFilter ref="A3:L87" xr:uid="{00000000-0001-0000-0000-000000000000}">
    <filterColumn colId="2">
      <filters>
        <filter val="MacGillivray SW outer ree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E6F8-C1A2-4A85-B4EE-A9331AFD865E}">
  <dimension ref="A1:M39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24.5" bestFit="1" customWidth="1"/>
    <col min="2" max="2" width="19.1640625" bestFit="1" customWidth="1"/>
    <col min="3" max="3" width="10.6640625" bestFit="1" customWidth="1"/>
    <col min="4" max="13" width="19.1640625" bestFit="1" customWidth="1"/>
    <col min="14" max="14" width="17.1640625" bestFit="1" customWidth="1"/>
    <col min="15" max="15" width="18.1640625" bestFit="1" customWidth="1"/>
    <col min="16" max="16" width="16.83203125" bestFit="1" customWidth="1"/>
    <col min="17" max="17" width="10.5" bestFit="1" customWidth="1"/>
  </cols>
  <sheetData>
    <row r="1" spans="1:13" x14ac:dyDescent="0.2">
      <c r="D1" s="4" t="s">
        <v>28</v>
      </c>
      <c r="E1" s="4" t="s">
        <v>68</v>
      </c>
    </row>
    <row r="2" spans="1:13" x14ac:dyDescent="0.2">
      <c r="D2" t="s">
        <v>42</v>
      </c>
      <c r="F2" t="s">
        <v>53</v>
      </c>
      <c r="H2" t="s">
        <v>40</v>
      </c>
      <c r="J2" t="s">
        <v>38</v>
      </c>
      <c r="L2" t="s">
        <v>51</v>
      </c>
    </row>
    <row r="3" spans="1:13" x14ac:dyDescent="0.2">
      <c r="A3" s="4" t="s">
        <v>26</v>
      </c>
      <c r="B3" s="4" t="s">
        <v>35</v>
      </c>
      <c r="C3" s="4" t="s">
        <v>34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2">
      <c r="A4" t="s">
        <v>4</v>
      </c>
      <c r="B4" s="3">
        <v>-14.731972000000001</v>
      </c>
      <c r="C4">
        <v>145.38441800000001</v>
      </c>
      <c r="F4">
        <v>0</v>
      </c>
      <c r="G4">
        <v>12</v>
      </c>
    </row>
    <row r="5" spans="1:13" x14ac:dyDescent="0.2">
      <c r="B5" s="3">
        <v>-14.716614</v>
      </c>
      <c r="C5">
        <v>145.39222699999999</v>
      </c>
      <c r="F5">
        <v>50</v>
      </c>
      <c r="G5">
        <v>15</v>
      </c>
      <c r="H5">
        <v>7.5324675324675319</v>
      </c>
      <c r="I5">
        <v>74</v>
      </c>
      <c r="J5">
        <v>4.9450549450549453</v>
      </c>
      <c r="K5">
        <v>30</v>
      </c>
    </row>
    <row r="6" spans="1:13" x14ac:dyDescent="0.2">
      <c r="A6" t="s">
        <v>6</v>
      </c>
      <c r="B6" s="3">
        <v>-14.64752</v>
      </c>
      <c r="C6">
        <v>145.45883000000001</v>
      </c>
      <c r="H6">
        <v>66.666666666666671</v>
      </c>
      <c r="I6">
        <v>11</v>
      </c>
      <c r="J6">
        <v>50</v>
      </c>
      <c r="K6">
        <v>6</v>
      </c>
      <c r="L6">
        <v>56.25</v>
      </c>
      <c r="M6">
        <v>21</v>
      </c>
    </row>
    <row r="7" spans="1:13" x14ac:dyDescent="0.2">
      <c r="A7" t="s">
        <v>8</v>
      </c>
      <c r="B7" s="3">
        <v>-14.656461999999999</v>
      </c>
      <c r="C7">
        <v>145.49290199999999</v>
      </c>
      <c r="H7">
        <v>0</v>
      </c>
      <c r="I7">
        <v>7</v>
      </c>
      <c r="J7">
        <v>29.166666666666664</v>
      </c>
      <c r="K7">
        <v>13</v>
      </c>
      <c r="L7">
        <v>60</v>
      </c>
      <c r="M7">
        <v>16</v>
      </c>
    </row>
    <row r="8" spans="1:13" x14ac:dyDescent="0.2">
      <c r="A8" t="s">
        <v>9</v>
      </c>
      <c r="B8" s="3">
        <v>-14.695335999999999</v>
      </c>
      <c r="C8">
        <v>145.39351500000001</v>
      </c>
      <c r="F8">
        <v>0</v>
      </c>
      <c r="G8">
        <v>10</v>
      </c>
      <c r="H8">
        <v>1</v>
      </c>
      <c r="I8">
        <v>59</v>
      </c>
      <c r="J8">
        <v>0</v>
      </c>
      <c r="K8">
        <v>26</v>
      </c>
    </row>
    <row r="9" spans="1:13" x14ac:dyDescent="0.2">
      <c r="A9" t="s">
        <v>10</v>
      </c>
      <c r="B9" s="3">
        <v>-14.684713</v>
      </c>
      <c r="C9">
        <v>145.38507100000001</v>
      </c>
      <c r="F9">
        <v>0</v>
      </c>
      <c r="G9">
        <v>5</v>
      </c>
      <c r="H9">
        <v>0</v>
      </c>
      <c r="I9">
        <v>74</v>
      </c>
      <c r="J9">
        <v>3.0303030303030307</v>
      </c>
      <c r="K9">
        <v>23</v>
      </c>
    </row>
    <row r="10" spans="1:13" x14ac:dyDescent="0.2">
      <c r="A10" t="s">
        <v>11</v>
      </c>
      <c r="B10" s="3">
        <v>-14.64561</v>
      </c>
      <c r="C10">
        <v>145.45408</v>
      </c>
      <c r="F10">
        <v>20</v>
      </c>
      <c r="G10">
        <v>6</v>
      </c>
      <c r="H10">
        <v>7.9761904761904754</v>
      </c>
      <c r="I10">
        <v>40</v>
      </c>
      <c r="J10">
        <v>36.30952380952381</v>
      </c>
      <c r="K10">
        <v>25</v>
      </c>
    </row>
    <row r="11" spans="1:13" x14ac:dyDescent="0.2">
      <c r="A11" t="s">
        <v>12</v>
      </c>
      <c r="B11" s="3">
        <v>-14.666047000000001</v>
      </c>
      <c r="C11">
        <v>145.44254100000001</v>
      </c>
      <c r="D11">
        <v>7.9365079365079358</v>
      </c>
      <c r="E11">
        <v>68</v>
      </c>
    </row>
    <row r="12" spans="1:13" x14ac:dyDescent="0.2">
      <c r="A12" t="s">
        <v>13</v>
      </c>
      <c r="B12" s="3">
        <v>-14.697889999999999</v>
      </c>
      <c r="C12">
        <v>145.44541000000001</v>
      </c>
      <c r="H12">
        <v>18.493150684931507</v>
      </c>
      <c r="I12">
        <v>173</v>
      </c>
      <c r="J12">
        <v>28.571428571428569</v>
      </c>
      <c r="K12">
        <v>45</v>
      </c>
    </row>
    <row r="13" spans="1:13" x14ac:dyDescent="0.2">
      <c r="A13" t="s">
        <v>14</v>
      </c>
      <c r="B13" s="3">
        <v>-14.705120000000001</v>
      </c>
      <c r="C13">
        <v>145.45391699999999</v>
      </c>
      <c r="F13">
        <v>0</v>
      </c>
      <c r="G13">
        <v>4</v>
      </c>
      <c r="H13">
        <v>10.925306577480491</v>
      </c>
      <c r="I13">
        <v>76</v>
      </c>
      <c r="J13">
        <v>30.238095238095237</v>
      </c>
      <c r="K13">
        <v>42</v>
      </c>
    </row>
    <row r="14" spans="1:13" x14ac:dyDescent="0.2">
      <c r="A14" t="s">
        <v>15</v>
      </c>
      <c r="B14" s="3">
        <v>-14.679740000000001</v>
      </c>
      <c r="C14">
        <v>145.47367</v>
      </c>
      <c r="F14">
        <v>0</v>
      </c>
      <c r="G14">
        <v>2</v>
      </c>
      <c r="H14">
        <v>6.25</v>
      </c>
      <c r="I14">
        <v>11</v>
      </c>
    </row>
    <row r="15" spans="1:13" x14ac:dyDescent="0.2">
      <c r="A15" t="s">
        <v>16</v>
      </c>
      <c r="B15" s="3">
        <v>-14.731972000000001</v>
      </c>
      <c r="C15">
        <v>145.38441800000001</v>
      </c>
      <c r="F15">
        <v>5</v>
      </c>
      <c r="G15">
        <v>34</v>
      </c>
      <c r="H15">
        <v>2.666666666666667</v>
      </c>
      <c r="I15">
        <v>79</v>
      </c>
      <c r="J15">
        <v>1.8518518518518519</v>
      </c>
      <c r="K15">
        <v>40</v>
      </c>
    </row>
    <row r="16" spans="1:13" x14ac:dyDescent="0.2">
      <c r="A16" t="s">
        <v>17</v>
      </c>
      <c r="B16" s="3">
        <v>-14.697618</v>
      </c>
      <c r="C16">
        <v>145.463268</v>
      </c>
      <c r="H16">
        <v>2.7777777777777777</v>
      </c>
      <c r="I16">
        <v>25</v>
      </c>
      <c r="J16">
        <v>7.6315789473684212</v>
      </c>
      <c r="K16">
        <v>34</v>
      </c>
    </row>
    <row r="21" spans="1:13" x14ac:dyDescent="0.2">
      <c r="D21" t="s">
        <v>28</v>
      </c>
      <c r="E21" t="s">
        <v>68</v>
      </c>
    </row>
    <row r="22" spans="1:13" x14ac:dyDescent="0.2">
      <c r="D22" t="s">
        <v>42</v>
      </c>
      <c r="F22" t="s">
        <v>53</v>
      </c>
      <c r="H22" t="s">
        <v>40</v>
      </c>
      <c r="J22" t="s">
        <v>38</v>
      </c>
      <c r="L22" t="s">
        <v>51</v>
      </c>
    </row>
    <row r="23" spans="1:13" x14ac:dyDescent="0.2">
      <c r="A23" t="s">
        <v>26</v>
      </c>
      <c r="B23" t="s">
        <v>35</v>
      </c>
      <c r="C23" t="s">
        <v>34</v>
      </c>
      <c r="D23" t="s">
        <v>1</v>
      </c>
      <c r="E23" t="s">
        <v>2</v>
      </c>
      <c r="F23" t="s">
        <v>1</v>
      </c>
      <c r="G23" t="s">
        <v>2</v>
      </c>
      <c r="H23" t="s">
        <v>1</v>
      </c>
      <c r="I23" t="s">
        <v>2</v>
      </c>
      <c r="J23" t="s">
        <v>1</v>
      </c>
      <c r="K23" t="s">
        <v>2</v>
      </c>
      <c r="L23" t="s">
        <v>1</v>
      </c>
      <c r="M23" t="s">
        <v>2</v>
      </c>
    </row>
    <row r="24" spans="1:13" x14ac:dyDescent="0.2">
      <c r="A24" t="s">
        <v>4</v>
      </c>
      <c r="B24">
        <v>-14.731972000000001</v>
      </c>
      <c r="C24">
        <v>145.38441800000001</v>
      </c>
      <c r="F24">
        <v>0</v>
      </c>
      <c r="G24">
        <v>12</v>
      </c>
    </row>
    <row r="25" spans="1:13" x14ac:dyDescent="0.2">
      <c r="B25">
        <v>-14.716614</v>
      </c>
      <c r="C25">
        <v>145.39222699999999</v>
      </c>
      <c r="F25">
        <v>50</v>
      </c>
      <c r="G25">
        <v>15</v>
      </c>
      <c r="H25">
        <v>7.5324675324675319</v>
      </c>
      <c r="I25">
        <v>74</v>
      </c>
      <c r="J25">
        <v>4.9450549450549453</v>
      </c>
      <c r="K25">
        <v>30</v>
      </c>
    </row>
    <row r="26" spans="1:13" x14ac:dyDescent="0.2">
      <c r="A26" t="s">
        <v>6</v>
      </c>
      <c r="B26">
        <v>-14.64752</v>
      </c>
      <c r="C26">
        <v>145.45883000000001</v>
      </c>
      <c r="H26">
        <v>66.666666666666671</v>
      </c>
      <c r="I26">
        <v>11</v>
      </c>
      <c r="J26">
        <v>50</v>
      </c>
      <c r="K26">
        <v>6</v>
      </c>
      <c r="L26">
        <v>56.25</v>
      </c>
      <c r="M26">
        <v>21</v>
      </c>
    </row>
    <row r="27" spans="1:13" x14ac:dyDescent="0.2">
      <c r="A27" t="s">
        <v>8</v>
      </c>
      <c r="B27">
        <v>-14.656461999999999</v>
      </c>
      <c r="C27">
        <v>145.49290199999999</v>
      </c>
      <c r="H27">
        <v>0</v>
      </c>
      <c r="I27">
        <v>7</v>
      </c>
      <c r="J27">
        <v>29.166666666666664</v>
      </c>
      <c r="K27">
        <v>13</v>
      </c>
      <c r="L27">
        <v>60</v>
      </c>
      <c r="M27">
        <v>16</v>
      </c>
    </row>
    <row r="28" spans="1:13" x14ac:dyDescent="0.2">
      <c r="A28" t="s">
        <v>9</v>
      </c>
      <c r="B28">
        <v>-14.695335999999999</v>
      </c>
      <c r="C28">
        <v>145.39351500000001</v>
      </c>
      <c r="F28">
        <v>0</v>
      </c>
      <c r="G28">
        <v>10</v>
      </c>
      <c r="H28">
        <v>1</v>
      </c>
      <c r="I28">
        <v>59</v>
      </c>
      <c r="J28">
        <v>0</v>
      </c>
      <c r="K28">
        <v>26</v>
      </c>
    </row>
    <row r="29" spans="1:13" x14ac:dyDescent="0.2">
      <c r="A29" t="s">
        <v>10</v>
      </c>
      <c r="B29">
        <v>-14.684713</v>
      </c>
      <c r="C29">
        <v>145.38507100000001</v>
      </c>
      <c r="F29">
        <v>0</v>
      </c>
      <c r="G29">
        <v>5</v>
      </c>
      <c r="H29">
        <v>0</v>
      </c>
      <c r="I29">
        <v>74</v>
      </c>
      <c r="J29">
        <v>3.0303030303030307</v>
      </c>
      <c r="K29">
        <v>23</v>
      </c>
    </row>
    <row r="30" spans="1:13" x14ac:dyDescent="0.2">
      <c r="A30" t="s">
        <v>11</v>
      </c>
      <c r="B30">
        <v>-14.64561</v>
      </c>
      <c r="C30">
        <v>145.45408</v>
      </c>
      <c r="F30">
        <v>20</v>
      </c>
      <c r="G30">
        <v>6</v>
      </c>
      <c r="H30">
        <v>7.9761904761904754</v>
      </c>
      <c r="I30">
        <v>40</v>
      </c>
      <c r="J30">
        <v>36.30952380952381</v>
      </c>
      <c r="K30">
        <v>25</v>
      </c>
    </row>
    <row r="31" spans="1:13" x14ac:dyDescent="0.2">
      <c r="A31" t="s">
        <v>12</v>
      </c>
      <c r="B31">
        <v>-14.666047000000001</v>
      </c>
      <c r="C31">
        <v>145.44254100000001</v>
      </c>
      <c r="D31">
        <v>7.9365079365079358</v>
      </c>
      <c r="E31">
        <v>68</v>
      </c>
    </row>
    <row r="32" spans="1:13" x14ac:dyDescent="0.2">
      <c r="A32" t="s">
        <v>13</v>
      </c>
      <c r="B32">
        <v>-14.697889999999999</v>
      </c>
      <c r="C32">
        <v>145.44541000000001</v>
      </c>
      <c r="H32">
        <v>18.493150684931507</v>
      </c>
      <c r="I32">
        <v>173</v>
      </c>
      <c r="J32">
        <v>28.571428571428569</v>
      </c>
      <c r="K32">
        <v>45</v>
      </c>
    </row>
    <row r="33" spans="1:12" x14ac:dyDescent="0.2">
      <c r="A33" t="s">
        <v>14</v>
      </c>
      <c r="B33">
        <v>-14.705120000000001</v>
      </c>
      <c r="C33">
        <v>145.45391699999999</v>
      </c>
      <c r="F33">
        <v>0</v>
      </c>
      <c r="G33">
        <v>4</v>
      </c>
      <c r="H33">
        <v>10.925306577480491</v>
      </c>
      <c r="I33">
        <v>76</v>
      </c>
      <c r="J33">
        <v>30.238095238095237</v>
      </c>
      <c r="K33">
        <v>42</v>
      </c>
    </row>
    <row r="34" spans="1:12" x14ac:dyDescent="0.2">
      <c r="A34" t="s">
        <v>15</v>
      </c>
      <c r="B34">
        <v>-14.679740000000001</v>
      </c>
      <c r="C34">
        <v>145.47367</v>
      </c>
      <c r="F34">
        <v>0</v>
      </c>
      <c r="G34">
        <v>2</v>
      </c>
      <c r="H34">
        <v>6.25</v>
      </c>
      <c r="I34">
        <v>11</v>
      </c>
    </row>
    <row r="35" spans="1:12" x14ac:dyDescent="0.2">
      <c r="A35" t="s">
        <v>16</v>
      </c>
      <c r="B35">
        <v>-14.731972000000001</v>
      </c>
      <c r="C35">
        <v>145.38441800000001</v>
      </c>
      <c r="F35">
        <v>5</v>
      </c>
      <c r="G35">
        <v>34</v>
      </c>
      <c r="H35">
        <v>2.666666666666667</v>
      </c>
      <c r="I35">
        <v>79</v>
      </c>
      <c r="J35">
        <v>1.8518518518518519</v>
      </c>
      <c r="K35">
        <v>40</v>
      </c>
    </row>
    <row r="36" spans="1:12" x14ac:dyDescent="0.2">
      <c r="A36" t="s">
        <v>17</v>
      </c>
      <c r="B36">
        <v>-14.697618</v>
      </c>
      <c r="C36">
        <v>145.463268</v>
      </c>
      <c r="H36">
        <v>2.7777777777777777</v>
      </c>
      <c r="I36">
        <v>25</v>
      </c>
      <c r="J36">
        <v>7.6315789473684212</v>
      </c>
      <c r="K36">
        <v>34</v>
      </c>
    </row>
    <row r="39" spans="1:12" x14ac:dyDescent="0.2">
      <c r="F39">
        <f>AVERAGE(F24:F36)</f>
        <v>9.375</v>
      </c>
      <c r="H39">
        <f t="shared" ref="H39:L39" si="0">AVERAGE(H24:H36)</f>
        <v>11.298929671107375</v>
      </c>
      <c r="J39">
        <f t="shared" si="0"/>
        <v>19.17445030602925</v>
      </c>
      <c r="L39">
        <f t="shared" si="0"/>
        <v>58.125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9215db015a98e1b41a9be0a615179caa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95b3bfc73f64700ad1da1d6c120cf750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DEFB10-905A-4540-A01E-1DDBF25C5635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e0b7aa9a-6ca5-4275-b50e-750a71bc194e"/>
    <ds:schemaRef ds:uri="af7162e6-72a0-4775-8a24-52a47b81ed12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13BA8F-99F8-4AF2-A50D-0F8B24746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162e6-72a0-4775-8a24-52a47b81ed12"/>
    <ds:schemaRef ds:uri="e0b7aa9a-6ca5-4275-b50e-750a71bc1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AA318F-3F4F-4F24-84BE-27B4899948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2025-05-12T20:42:07Z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