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da62f63858a1e/Documents/Bootcamp/Module 1/Starter_Code/Starter_Code/"/>
    </mc:Choice>
  </mc:AlternateContent>
  <xr:revisionPtr revIDLastSave="361" documentId="13_ncr:40009_{11C9D2FE-BDF6-5C46-B9DE-A4DF0C4A6734}" xr6:coauthVersionLast="47" xr6:coauthVersionMax="47" xr10:uidLastSave="{6DAABF41-34B6-49B8-99CA-23FF7209E1AA}"/>
  <bookViews>
    <workbookView xWindow="28680" yWindow="-120" windowWidth="29040" windowHeight="17520" activeTab="3" xr2:uid="{00000000-000D-0000-FFFF-FFFF00000000}"/>
  </bookViews>
  <sheets>
    <sheet name="Parent" sheetId="3" r:id="rId1"/>
    <sheet name="Sub-Category" sheetId="4" r:id="rId2"/>
    <sheet name="Monthly" sheetId="8" r:id="rId3"/>
    <sheet name="Crowdfunding" sheetId="1" r:id="rId4"/>
    <sheet name="Outcomes" sheetId="9" r:id="rId5"/>
    <sheet name="Backers" sheetId="10" r:id="rId6"/>
  </sheets>
  <definedNames>
    <definedName name="_xlnm._FilterDatabase" localSheetId="3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0" l="1"/>
  <c r="E6" i="10"/>
  <c r="E5" i="10"/>
  <c r="E4" i="10"/>
  <c r="E3" i="10"/>
  <c r="E2" i="10"/>
  <c r="C7" i="10"/>
  <c r="C6" i="10"/>
  <c r="C5" i="10"/>
  <c r="C4" i="10"/>
  <c r="C3" i="10"/>
  <c r="C2" i="10"/>
  <c r="D13" i="9"/>
  <c r="D12" i="9"/>
  <c r="D11" i="9"/>
  <c r="D10" i="9"/>
  <c r="D9" i="9"/>
  <c r="D8" i="9"/>
  <c r="D7" i="9"/>
  <c r="D6" i="9"/>
  <c r="D5" i="9"/>
  <c r="D4" i="9"/>
  <c r="D3" i="9"/>
  <c r="C13" i="9"/>
  <c r="C12" i="9"/>
  <c r="C11" i="9"/>
  <c r="C10" i="9"/>
  <c r="C9" i="9"/>
  <c r="C8" i="9"/>
  <c r="C7" i="9"/>
  <c r="C6" i="9"/>
  <c r="C5" i="9"/>
  <c r="C4" i="9"/>
  <c r="C3" i="9"/>
  <c r="B13" i="9"/>
  <c r="B12" i="9"/>
  <c r="E12" i="9" s="1"/>
  <c r="F12" i="9" s="1"/>
  <c r="B11" i="9"/>
  <c r="B10" i="9"/>
  <c r="B9" i="9"/>
  <c r="B8" i="9"/>
  <c r="B7" i="9"/>
  <c r="B6" i="9"/>
  <c r="B5" i="9"/>
  <c r="B4" i="9"/>
  <c r="B3" i="9"/>
  <c r="D2" i="9"/>
  <c r="C2" i="9"/>
  <c r="B2" i="9"/>
  <c r="O3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11" i="1" a="1"/>
  <c r="S11" i="1" s="1"/>
  <c r="S12" i="1" a="1"/>
  <c r="S12" i="1" s="1"/>
  <c r="S13" i="1" a="1"/>
  <c r="S13" i="1" s="1"/>
  <c r="S14" i="1" a="1"/>
  <c r="S14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2" i="1" a="1"/>
  <c r="S2" i="1" s="1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5" i="9" l="1"/>
  <c r="E13" i="9"/>
  <c r="E4" i="9"/>
  <c r="F4" i="9" s="1"/>
  <c r="E7" i="9"/>
  <c r="H7" i="9" s="1"/>
  <c r="E8" i="9"/>
  <c r="F8" i="9" s="1"/>
  <c r="E10" i="9"/>
  <c r="G10" i="9" s="1"/>
  <c r="E9" i="9"/>
  <c r="G9" i="9" s="1"/>
  <c r="F5" i="9"/>
  <c r="H5" i="9"/>
  <c r="G4" i="9"/>
  <c r="G12" i="9"/>
  <c r="G5" i="9"/>
  <c r="G13" i="9"/>
  <c r="H13" i="9"/>
  <c r="F13" i="9"/>
  <c r="H4" i="9"/>
  <c r="H12" i="9"/>
  <c r="E2" i="9"/>
  <c r="G2" i="9" s="1"/>
  <c r="E6" i="9"/>
  <c r="H6" i="9" s="1"/>
  <c r="E11" i="9"/>
  <c r="G11" i="9" s="1"/>
  <c r="E3" i="9"/>
  <c r="G3" i="9" s="1"/>
  <c r="F9" i="9" l="1"/>
  <c r="G8" i="9"/>
  <c r="H9" i="9"/>
  <c r="F7" i="9"/>
  <c r="H8" i="9"/>
  <c r="G7" i="9"/>
  <c r="H10" i="9"/>
  <c r="F10" i="9"/>
  <c r="H2" i="9"/>
  <c r="F2" i="9"/>
  <c r="F11" i="9"/>
  <c r="F3" i="9"/>
  <c r="H11" i="9"/>
  <c r="H3" i="9"/>
  <c r="G6" i="9"/>
  <c r="F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<sst xmlns="http://schemas.openxmlformats.org/spreadsheetml/2006/main" count="7061" uniqueCount="2115">
  <si>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</si>
  <si>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</si>
  <si>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</si>
  <si>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</si>
  <si>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</si>
  <si>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</si>
  <si>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</si>
  <si>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</si>
  <si>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</si>
  <si>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</si>
  <si>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</si>
  <si>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</si>
  <si>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</si>
  <si>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</si>
  <si>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</si>
  <si>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</si>
  <si>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</si>
  <si>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</si>
  <si>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</si>
  <si>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</si>
  <si>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</si>
  <si>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</si>
  <si>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</si>
  <si>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</si>
  <si>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</si>
  <si>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</si>
  <si>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</si>
  <si>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</si>
  <si>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</si>
  <si>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</si>
  <si>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</si>
  <si>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</si>
  <si>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</si>
  <si>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</si>
  <si>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</si>
  <si>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</si>
  <si>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</si>
  <si>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</si>
  <si>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</si>
  <si>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</si>
  <si>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</si>
  <si>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</si>
  <si>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</si>
  <si>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</si>
  <si>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</si>
  <si>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</si>
  <si>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</si>
  <si>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</si>
  <si>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</si>
  <si>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</si>
  <si>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</si>
  <si>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</si>
  <si>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</si>
  <si>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</si>
  <si>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</si>
  <si>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</si>
  <si>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</si>
  <si>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</si>
  <si>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</si>
  <si>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</si>
  <si>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</si>
  <si>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</si>
  <si>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</si>
  <si>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</si>
  <si>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</si>
  <si>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</si>
  <si>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</si>
  <si>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</si>
  <si>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</si>
  <si>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</si>
  <si>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</si>
  <si>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</si>
  <si>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</si>
  <si>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</si>
  <si>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</si>
  <si>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</si>
  <si>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</si>
  <si>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</si>
  <si>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</si>
  <si>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</si>
  <si>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</si>
  <si>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</si>
  <si>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</si>
  <si>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</si>
  <si>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</si>
  <si>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</si>
  <si>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</si>
  <si>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</si>
  <si>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</si>
  <si>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</si>
  <si>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</si>
  <si>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</si>
  <si>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</si>
  <si>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</si>
  <si>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</si>
  <si>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</si>
  <si>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</si>
  <si>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</si>
  <si>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</si>
  <si>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</si>
  <si>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</si>
  <si>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</si>
  <si>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</si>
  <si>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</si>
  <si>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</si>
  <si>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</si>
  <si>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</si>
  <si>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</si>
  <si>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</si>
  <si>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</si>
  <si>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</si>
  <si>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</si>
  <si>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</si>
  <si>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</si>
  <si>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</si>
  <si>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</si>
  <si>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</si>
  <si>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</si>
  <si>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</si>
  <si>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</si>
  <si>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</si>
  <si>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</si>
  <si>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</si>
  <si>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</si>
  <si>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</si>
  <si>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</si>
  <si>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</si>
  <si>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</si>
  <si>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</si>
  <si>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</si>
  <si>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</si>
  <si>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</si>
  <si>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</si>
  <si>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</si>
  <si>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</si>
  <si>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</si>
  <si>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</si>
  <si>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</si>
  <si>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</si>
  <si>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</si>
  <si>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</si>
  <si>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</si>
  <si>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</si>
  <si>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</si>
  <si>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</si>
  <si>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</si>
  <si>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</si>
  <si>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</si>
  <si>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</si>
  <si>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</si>
  <si>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</si>
  <si>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</si>
  <si>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</si>
  <si>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</si>
  <si>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</si>
  <si>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</si>
  <si>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</si>
  <si>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</si>
  <si>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</si>
  <si>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</si>
  <si>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</si>
  <si>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</si>
  <si>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</si>
  <si>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</si>
  <si>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</si>
  <si>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</si>
  <si>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</si>
  <si>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</si>
  <si>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</si>
  <si>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</si>
  <si>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</si>
  <si>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</si>
  <si>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</si>
  <si>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</si>
  <si>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</si>
  <si>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</si>
  <si>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</si>
  <si>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</si>
  <si>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</si>
  <si>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</si>
  <si>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</si>
  <si>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</si>
  <si>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</si>
  <si>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</si>
  <si>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</si>
  <si>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</si>
  <si>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</si>
  <si>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</si>
  <si>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</si>
  <si>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</si>
  <si>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</si>
  <si>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</si>
  <si>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</si>
  <si>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</si>
  <si>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</si>
  <si>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</si>
  <si>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</si>
  <si>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</si>
  <si>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</si>
  <si>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</si>
  <si>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</si>
  <si>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</si>
  <si>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</si>
  <si>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</si>
  <si>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</si>
  <si>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</si>
  <si>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</si>
  <si>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</si>
  <si>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</si>
  <si>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</si>
  <si>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</si>
  <si>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</si>
  <si>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</si>
  <si>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</si>
  <si>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</si>
  <si>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</si>
  <si>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</si>
  <si>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</si>
  <si>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</si>
  <si>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</si>
  <si>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</si>
  <si>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</si>
  <si>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</si>
  <si>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</si>
  <si>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</si>
  <si>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</si>
  <si>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</si>
  <si>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</si>
  <si>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</si>
  <si>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</si>
  <si>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</si>
  <si>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</si>
  <si>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</si>
  <si>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</si>
  <si>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</si>
  <si>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</si>
  <si>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</si>
  <si>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</si>
  <si>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</si>
  <si>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</si>
  <si>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</si>
  <si>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</si>
  <si>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</si>
  <si>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</si>
  <si>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</si>
  <si>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</si>
  <si>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</si>
  <si>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</si>
  <si>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</si>
  <si>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</si>
  <si>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</si>
  <si>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</si>
  <si>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</si>
  <si>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</si>
  <si>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</si>
  <si>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</si>
  <si>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</si>
  <si>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</si>
  <si>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</si>
  <si>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</si>
  <si>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</si>
  <si>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</si>
  <si>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</si>
  <si>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</si>
  <si>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</si>
  <si>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</si>
  <si>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</si>
  <si>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</si>
  <si>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</si>
  <si>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</si>
  <si>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</si>
  <si>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</si>
  <si>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</si>
  <si>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</si>
  <si>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</si>
  <si>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</si>
  <si>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</si>
  <si>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</si>
  <si>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</si>
  <si>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</si>
  <si>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</si>
  <si>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</si>
  <si>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</si>
  <si>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</si>
  <si>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</si>
  <si>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</si>
  <si>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</si>
  <si>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</si>
  <si>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</si>
  <si>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</si>
  <si>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</si>
  <si>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</si>
  <si>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</si>
  <si>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</si>
  <si>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</si>
  <si>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</si>
  <si>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</si>
  <si>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</si>
  <si>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</si>
  <si>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</si>
  <si>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</si>
  <si>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</si>
  <si>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</si>
  <si>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</si>
  <si>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</si>
  <si>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</si>
  <si>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</si>
  <si>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</si>
  <si>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</si>
  <si>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</si>
  <si>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</si>
  <si>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</si>
  <si>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</si>
  <si>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</si>
  <si>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</si>
  <si>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</si>
  <si>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</si>
  <si>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</si>
  <si>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</si>
  <si>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</si>
  <si>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</si>
  <si>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</si>
  <si>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</si>
  <si>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</si>
  <si>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</si>
  <si>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</si>
  <si>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</si>
  <si>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</si>
  <si>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</si>
  <si>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</si>
  <si>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</si>
  <si>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</si>
  <si>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</si>
  <si>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</si>
  <si>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</si>
  <si>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</si>
  <si>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</si>
  <si>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</si>
  <si>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</si>
  <si>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</si>
  <si>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</si>
  <si>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</si>
  <si>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</si>
  <si>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</si>
  <si>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</si>
  <si>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</si>
  <si>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</si>
  <si>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</si>
  <si>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</si>
  <si>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</si>
  <si>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</si>
  <si>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</si>
  <si>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</si>
  <si>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</si>
  <si>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</si>
  <si>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</si>
  <si>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</si>
  <si>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</si>
  <si>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</si>
  <si>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</si>
  <si>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</si>
  <si>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</si>
  <si>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</si>
  <si>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</si>
  <si>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</si>
  <si>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</si>
  <si>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</si>
  <si>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</si>
  <si>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</si>
  <si>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</si>
  <si>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</si>
  <si>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</si>
  <si>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</si>
  <si>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</si>
  <si>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</si>
  <si>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</si>
  <si>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</si>
  <si>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</si>
  <si>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</si>
  <si>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</si>
  <si>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</si>
  <si>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</si>
  <si>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</si>
  <si>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</si>
  <si>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</si>
  <si>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</si>
  <si>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</si>
  <si>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</si>
  <si>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</si>
  <si>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</si>
  <si>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</si>
  <si>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</si>
  <si>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</si>
  <si>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</si>
  <si>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</si>
  <si>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</si>
  <si>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</si>
  <si>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</si>
  <si>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</si>
  <si>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</si>
  <si>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</si>
  <si>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</si>
  <si>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</si>
  <si>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</si>
  <si>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</si>
  <si>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</si>
  <si>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</si>
  <si>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</si>
  <si>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</si>
  <si>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</si>
  <si>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</si>
  <si>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</si>
  <si>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</si>
  <si>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</si>
  <si>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</si>
  <si>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</si>
  <si>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</si>
  <si>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</si>
  <si>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</si>
  <si>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</si>
  <si>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</si>
  <si>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</si>
  <si>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</si>
  <si>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</si>
  <si>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</si>
  <si>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</si>
  <si>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</si>
  <si>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</si>
  <si>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</si>
  <si>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</si>
  <si>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</si>
  <si>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</si>
  <si>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</si>
  <si>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</si>
  <si>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</si>
  <si>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</si>
  <si>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</si>
  <si>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</si>
  <si>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</si>
  <si>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</si>
  <si>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</si>
  <si>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</si>
  <si>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</si>
  <si>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</si>
  <si>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</si>
  <si>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</si>
  <si>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</si>
  <si>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</si>
  <si>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</si>
  <si>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</si>
  <si>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</si>
  <si>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</si>
  <si>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</si>
  <si>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</si>
  <si>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</si>
  <si>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</si>
  <si>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</si>
  <si>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</si>
  <si>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</si>
  <si>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</si>
  <si>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</si>
  <si>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</si>
  <si>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</si>
  <si>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</si>
  <si>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</si>
  <si>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</si>
  <si>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</si>
  <si>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</si>
  <si>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</si>
  <si>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</si>
  <si>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</si>
  <si>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</si>
  <si>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</si>
  <si>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</si>
  <si>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</si>
  <si>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</si>
  <si>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</si>
  <si>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</si>
  <si>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</si>
  <si>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</si>
  <si>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</si>
  <si>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</si>
  <si>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</si>
  <si>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</si>
  <si>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</si>
  <si>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</si>
  <si>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</si>
  <si>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</si>
  <si>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</si>
  <si>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</si>
  <si>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</si>
  <si>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</si>
  <si>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</si>
  <si>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</si>
  <si>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</si>
  <si>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</si>
  <si>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</si>
  <si>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</si>
  <si>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</si>
  <si>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</si>
  <si>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</si>
  <si>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</si>
  <si>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</si>
  <si>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</si>
  <si>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</si>
  <si>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</si>
  <si>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</si>
  <si>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</si>
  <si>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</si>
  <si>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</si>
  <si>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</si>
  <si>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</si>
  <si>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</si>
  <si>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</si>
  <si>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</si>
  <si>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</si>
  <si>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</si>
  <si>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</si>
  <si>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</si>
  <si>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</si>
  <si>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</si>
  <si>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</si>
  <si>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</si>
  <si>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</si>
  <si>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</si>
  <si>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</si>
  <si>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</si>
  <si>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</si>
  <si>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</si>
  <si>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</si>
  <si>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</si>
  <si>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</si>
  <si>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</si>
  <si>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</si>
  <si>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</si>
  <si>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</si>
  <si>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</si>
  <si>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</si>
  <si>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</si>
  <si>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</si>
  <si>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</si>
  <si>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</si>
  <si>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</si>
  <si>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</si>
  <si>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</si>
  <si>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</si>
  <si>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</si>
  <si>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</si>
  <si>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</si>
  <si>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</si>
  <si>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</si>
  <si>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</si>
  <si>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</si>
  <si>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</si>
  <si>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</si>
  <si>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</si>
  <si>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</si>
  <si>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</si>
  <si>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</si>
  <si>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</si>
  <si>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</si>
  <si>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</si>
  <si>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</si>
  <si>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</si>
  <si>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</si>
  <si>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</si>
  <si>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</si>
  <si>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</si>
  <si>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</si>
  <si>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</si>
  <si>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</si>
  <si>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</si>
  <si>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</si>
  <si>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</si>
  <si>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</si>
  <si>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</si>
  <si>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</si>
  <si>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</si>
  <si>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</si>
  <si>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</si>
  <si>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</si>
  <si>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</si>
  <si>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</si>
  <si>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</si>
  <si>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</si>
  <si>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</si>
  <si>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</si>
  <si>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</si>
  <si>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</si>
  <si>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</si>
  <si>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</si>
  <si>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</si>
  <si>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</si>
  <si>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</si>
  <si>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</si>
  <si>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</si>
  <si>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</si>
  <si>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</si>
  <si>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</si>
  <si>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</si>
  <si>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</si>
  <si>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</si>
  <si>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</si>
  <si>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</si>
  <si>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</si>
  <si>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</si>
  <si>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</si>
  <si>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</si>
  <si>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</si>
  <si>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</si>
  <si>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</si>
  <si>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</si>
  <si>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</si>
  <si>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</si>
  <si>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</si>
  <si>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</si>
  <si>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</si>
  <si>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</si>
  <si>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</si>
  <si>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</si>
  <si>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</si>
  <si>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</si>
  <si>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</si>
  <si>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</si>
  <si>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</si>
  <si>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</si>
  <si>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</si>
  <si>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</si>
  <si>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</si>
  <si>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</si>
  <si>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</si>
  <si>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</si>
  <si>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</si>
  <si>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</si>
  <si>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</si>
  <si>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</si>
  <si>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</si>
  <si>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</si>
  <si>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</si>
  <si>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</si>
  <si>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</si>
  <si>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</si>
  <si>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</si>
  <si>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</si>
  <si>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</si>
  <si>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</si>
  <si>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</si>
  <si>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</si>
  <si>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</si>
  <si>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</si>
  <si>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</si>
  <si>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</si>
  <si>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</si>
  <si>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</si>
  <si>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</si>
  <si>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</si>
  <si>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</si>
  <si>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</si>
  <si>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</si>
  <si>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</si>
  <si>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</si>
  <si>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</si>
  <si>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</si>
  <si>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</si>
  <si>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</si>
  <si>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</si>
  <si>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</si>
  <si>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</si>
  <si>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</si>
  <si>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</si>
  <si>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</si>
  <si>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</si>
  <si>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</si>
  <si>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</si>
  <si>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</si>
  <si>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</si>
  <si>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</si>
  <si>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</si>
  <si>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</si>
  <si>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</si>
  <si>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</si>
  <si>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</si>
  <si>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</si>
  <si>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</si>
  <si>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</si>
  <si>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</si>
  <si>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</si>
  <si>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</si>
  <si>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</si>
  <si>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</si>
  <si>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</si>
  <si>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</si>
  <si>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</si>
  <si>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</si>
  <si>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</si>
  <si>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</si>
  <si>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</si>
  <si>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</si>
  <si>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</si>
  <si>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</si>
  <si>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</si>
  <si>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</si>
  <si>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</si>
  <si>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</si>
  <si>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</si>
  <si>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</si>
  <si>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</si>
  <si>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</si>
  <si>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</si>
  <si>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</si>
  <si>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</si>
  <si>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</si>
  <si>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</si>
  <si>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</si>
  <si>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</si>
  <si>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</si>
  <si>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</si>
  <si>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</si>
  <si>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</si>
  <si>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</si>
  <si>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</si>
  <si>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</si>
  <si>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</si>
  <si>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</si>
  <si>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</si>
  <si>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</si>
  <si>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</si>
  <si>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</si>
  <si>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</si>
  <si>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</si>
  <si>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</si>
  <si>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</si>
  <si>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</si>
  <si>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</si>
  <si>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</si>
  <si>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</si>
  <si>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</si>
  <si>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</si>
  <si>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</si>
  <si>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</si>
  <si>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</si>
  <si>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</si>
  <si>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</si>
  <si>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</si>
  <si>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</si>
  <si>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</si>
  <si>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</si>
  <si>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</si>
  <si>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</si>
  <si>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</si>
  <si>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</si>
  <si>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</si>
  <si>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</si>
  <si>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</si>
  <si>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</si>
  <si>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</si>
  <si>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</si>
  <si>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</si>
  <si>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</si>
  <si>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</si>
  <si>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</si>
  <si>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</si>
  <si>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</si>
  <si>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</si>
  <si>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</si>
  <si>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</si>
  <si>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</si>
  <si>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</si>
  <si>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</si>
  <si>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</si>
  <si>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</si>
  <si>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</si>
  <si>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</si>
  <si>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</si>
  <si>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</si>
  <si>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</si>
  <si>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</si>
  <si>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</si>
  <si>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</si>
  <si>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</si>
  <si>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</si>
  <si>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</si>
  <si>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</si>
  <si>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</si>
  <si>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</si>
  <si>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</si>
  <si>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</si>
  <si>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</si>
  <si>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</si>
  <si>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</si>
  <si>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</si>
  <si>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</si>
  <si>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</si>
  <si>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</si>
  <si>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</si>
  <si>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</si>
  <si>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</si>
  <si>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</si>
  <si>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</si>
  <si>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</si>
  <si>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</si>
  <si>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</si>
  <si>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</si>
  <si>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</si>
  <si>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</si>
  <si>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</si>
  <si>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</si>
  <si>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</si>
  <si>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</si>
  <si>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</si>
  <si>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</si>
  <si>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</si>
  <si>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</si>
  <si>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</si>
  <si>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</si>
  <si>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</si>
  <si>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</si>
  <si>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</si>
  <si>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</si>
  <si>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</si>
  <si>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</si>
  <si>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</si>
  <si>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</si>
  <si>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</si>
  <si>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</si>
  <si>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</si>
  <si>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</si>
  <si>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</si>
  <si>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</si>
  <si>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</si>
  <si>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</si>
  <si>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</si>
  <si>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</si>
  <si>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</si>
  <si>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</si>
  <si>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</si>
  <si>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</si>
  <si>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</si>
  <si>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</si>
  <si>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</si>
  <si>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</si>
  <si>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</si>
  <si>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</si>
  <si>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</si>
  <si>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</si>
  <si>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</si>
  <si>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</si>
  <si>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</si>
  <si>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</si>
  <si>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</si>
  <si>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</si>
  <si>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</si>
  <si>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</si>
  <si>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</si>
  <si>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</si>
  <si>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</si>
  <si>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</si>
  <si>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</si>
  <si>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</si>
  <si>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</si>
  <si>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</si>
  <si>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</si>
  <si>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</si>
  <si>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</si>
  <si>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</si>
  <si>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</si>
  <si>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</si>
  <si>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</si>
  <si>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</si>
  <si>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</si>
  <si>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</si>
  <si>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</si>
  <si>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</si>
  <si>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</si>
  <si>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</si>
  <si>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</si>
  <si>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</si>
  <si>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</si>
  <si>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</si>
  <si>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</si>
  <si>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</si>
  <si>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</si>
  <si>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</si>
  <si>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</si>
  <si>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</si>
  <si>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</si>
  <si>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</si>
  <si>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</si>
  <si>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</si>
  <si>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</si>
  <si>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</si>
  <si>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</si>
  <si>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</si>
  <si>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</si>
  <si>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</si>
  <si>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</si>
  <si>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</si>
  <si>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</si>
  <si>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</si>
  <si>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</si>
  <si>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</si>
  <si>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</si>
  <si>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</si>
  <si>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</si>
  <si>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</si>
  <si>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</si>
  <si>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</si>
  <si>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</si>
  <si>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</si>
  <si>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</si>
  <si>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</si>
  <si>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</si>
  <si>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</si>
  <si>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</si>
  <si>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</si>
  <si>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</si>
  <si>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</si>
  <si>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</si>
  <si>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</si>
  <si>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</si>
  <si>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</si>
  <si>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</si>
  <si>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</si>
  <si>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</si>
  <si>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</si>
  <si>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</si>
  <si>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</si>
  <si>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</si>
  <si>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</si>
  <si>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</si>
  <si>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</si>
  <si>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</si>
  <si>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</si>
  <si>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</si>
  <si>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</si>
  <si>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</si>
  <si>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</si>
  <si>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</si>
  <si>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</si>
  <si>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</si>
  <si>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</si>
  <si>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</si>
  <si>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</si>
  <si>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</si>
  <si>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</si>
  <si>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</si>
  <si>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</si>
  <si>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</si>
  <si>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</si>
  <si>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</si>
  <si>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</si>
  <si>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</si>
  <si>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</si>
  <si>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</si>
  <si>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</si>
  <si>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</si>
  <si>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</si>
  <si>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</si>
  <si>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</si>
  <si>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</si>
  <si>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</si>
  <si>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</si>
  <si>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</si>
  <si>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</si>
  <si>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</si>
  <si>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</si>
  <si>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</si>
  <si>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</si>
  <si>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</si>
  <si>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</si>
  <si>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</si>
  <si>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</si>
  <si>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</si>
  <si>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</si>
  <si>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</si>
  <si>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</si>
  <si>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</si>
  <si>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</si>
  <si>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</si>
  <si>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</si>
  <si>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</si>
  <si>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</si>
  <si>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</si>
  <si>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</si>
  <si>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</si>
  <si>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</si>
  <si>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</si>
  <si>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</si>
  <si>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</si>
  <si>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</si>
  <si>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</si>
  <si>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</si>
  <si>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</si>
  <si>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</si>
  <si>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</si>
  <si>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</si>
  <si>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</si>
  <si>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</si>
  <si>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</si>
  <si>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</si>
  <si>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</si>
  <si>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</si>
  <si>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</si>
  <si>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</si>
  <si>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</si>
  <si>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</si>
  <si>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</si>
  <si>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</si>
  <si>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</si>
  <si>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</si>
  <si>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</si>
  <si>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</si>
  <si>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</si>
  <si>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</si>
  <si>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</si>
  <si>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</si>
  <si>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</si>
  <si>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</si>
  <si>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</si>
  <si>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</si>
  <si>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</si>
  <si>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</si>
  <si>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</si>
  <si>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</si>
  <si>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</si>
  <si>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</si>
  <si>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</si>
  <si>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</si>
  <si>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</si>
  <si>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</si>
  <si>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</si>
  <si>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</si>
  <si>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</si>
  <si>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</si>
  <si>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</si>
  <si>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</si>
  <si>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</si>
  <si>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</si>
  <si>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</si>
  <si>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</si>
  <si>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</si>
  <si>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</si>
  <si>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</si>
  <si>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</si>
  <si>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</si>
  <si>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</si>
  <si>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</si>
  <si>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</si>
  <si>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</si>
  <si>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</si>
  <si>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</si>
  <si>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</si>
  <si>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</si>
  <si>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</si>
  <si>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</si>
  <si>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</si>
  <si>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</si>
  <si>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</si>
  <si>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</si>
  <si>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</si>
  <si>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</si>
  <si>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</si>
  <si>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</si>
  <si>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</si>
  <si>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</si>
  <si>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</si>
  <si>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</si>
  <si>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</si>
  <si>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</si>
  <si>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</si>
  <si>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</si>
  <si>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</si>
  <si>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</si>
  <si>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</si>
  <si>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</si>
  <si>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</si>
  <si>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</si>
  <si>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</si>
  <si>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</si>
  <si>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</si>
  <si>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</si>
  <si>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</si>
  <si>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</si>
  <si>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</si>
  <si>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</si>
  <si>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</si>
  <si>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</si>
  <si>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</si>
  <si>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</si>
  <si>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</si>
  <si>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</si>
  <si>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</si>
  <si>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</si>
  <si>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</si>
  <si>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</si>
  <si>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</si>
  <si>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</si>
  <si>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</si>
  <si>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</si>
  <si>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</si>
  <si>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</si>
  <si>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</si>
  <si>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</si>
  <si>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</si>
  <si>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</si>
  <si>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</si>
  <si>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</si>
  <si>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</si>
  <si>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</si>
  <si>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</si>
  <si>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</si>
  <si>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</si>
  <si>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</si>
  <si>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</si>
  <si>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</si>
  <si>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</si>
  <si>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</si>
  <si>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</si>
  <si>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</si>
  <si>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</si>
  <si>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</si>
  <si>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</si>
  <si>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</si>
  <si>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</si>
  <si>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</si>
  <si>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</si>
  <si>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</si>
  <si>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</si>
  <si>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</si>
  <si>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</si>
  <si>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</si>
  <si>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</si>
  <si>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</si>
  <si>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</si>
  <si>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</si>
  <si>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</si>
  <si>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</si>
  <si>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</si>
  <si>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</si>
  <si>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</si>
  <si>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</si>
  <si>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</si>
  <si>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</si>
  <si>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</si>
  <si>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</si>
  <si>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</si>
  <si>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</si>
  <si>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</si>
  <si>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</si>
  <si>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</si>
  <si>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</si>
  <si>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</si>
  <si>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</si>
  <si>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</si>
  <si>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</si>
  <si>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</si>
  <si>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</si>
  <si>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</si>
  <si>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</si>
  <si>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</si>
  <si>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</si>
  <si>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</si>
  <si>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</si>
  <si>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</si>
  <si>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</si>
  <si>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</si>
  <si>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</si>
  <si>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</si>
  <si>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</si>
  <si>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</si>
  <si>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</si>
  <si>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</si>
  <si>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</si>
  <si>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</si>
  <si>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</si>
  <si>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</si>
  <si>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</si>
  <si>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</si>
  <si>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</si>
  <si>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</si>
  <si>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</si>
  <si>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</si>
  <si>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</si>
  <si>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</si>
  <si>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</si>
  <si>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</si>
  <si>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</si>
  <si>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</si>
  <si>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</si>
  <si>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</si>
  <si>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</si>
  <si>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</si>
  <si>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</si>
  <si>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</si>
  <si>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</si>
  <si>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</si>
  <si>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</si>
  <si>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</si>
  <si>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</si>
  <si>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</si>
  <si>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</si>
  <si>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</si>
  <si>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</si>
  <si>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</si>
  <si>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</si>
  <si>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</si>
  <si>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</si>
  <si>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</si>
  <si>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</si>
  <si>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</si>
  <si>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</si>
  <si>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</si>
  <si>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</si>
  <si>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</si>
  <si>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</si>
  <si>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</si>
  <si>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</si>
  <si>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</si>
  <si>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</si>
  <si>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</si>
  <si>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</si>
  <si>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</si>
  <si>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</si>
  <si>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</si>
  <si>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</si>
  <si>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</si>
  <si>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</si>
  <si>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</si>
  <si>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</si>
  <si>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</si>
  <si>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</si>
  <si>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</si>
  <si>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</si>
  <si>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</si>
  <si>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</si>
  <si>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</si>
  <si>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</si>
  <si>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</si>
  <si>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</si>
  <si>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</si>
  <si>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</si>
  <si>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</si>
  <si>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</si>
  <si>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</si>
  <si>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</si>
  <si>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</si>
  <si>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</si>
  <si>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</si>
  <si>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</si>
  <si>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</si>
  <si>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</si>
  <si>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</si>
  <si>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</si>
  <si>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</si>
  <si>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</si>
  <si>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</si>
  <si>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</si>
  <si>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</si>
  <si>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</si>
  <si>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</si>
  <si>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</si>
  <si>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</si>
  <si>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</si>
  <si>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</si>
  <si>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</si>
  <si>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</si>
  <si>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</si>
  <si>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</si>
  <si>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</si>
  <si>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</si>
  <si>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</si>
  <si>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</si>
  <si>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</si>
  <si>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</si>
  <si>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</si>
  <si>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</si>
  <si>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</si>
  <si>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</si>
  <si>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</si>
  <si>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</si>
  <si>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</si>
  <si>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</si>
  <si>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</si>
  <si>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</si>
  <si>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</si>
  <si>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</si>
  <si>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</si>
  <si>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</si>
  <si>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</si>
  <si>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</si>
  <si>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</si>
  <si>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</si>
  <si>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</si>
  <si>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</si>
  <si>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</si>
  <si>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</si>
  <si>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</si>
  <si>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</si>
  <si>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</si>
  <si>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</si>
  <si>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</si>
  <si>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</si>
  <si>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</si>
  <si>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</si>
  <si>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</si>
  <si>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</si>
  <si>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</si>
  <si>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</si>
  <si>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</si>
  <si>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</si>
  <si>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</si>
  <si>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</si>
  <si>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</si>
  <si>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</si>
  <si>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</si>
  <si>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</si>
  <si>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</si>
  <si>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</si>
  <si>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</si>
  <si>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</si>
  <si>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</si>
  <si>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</si>
  <si>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</si>
  <si>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</si>
  <si>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</si>
  <si>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</si>
  <si>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</si>
  <si>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</si>
  <si>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</si>
  <si>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</si>
  <si>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</si>
  <si>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</si>
  <si>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</si>
  <si>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</si>
  <si>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</si>
  <si>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</si>
  <si>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</si>
  <si>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</si>
  <si>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</si>
  <si>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</si>
  <si>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</si>
  <si>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</si>
  <si>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</si>
  <si>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</si>
  <si>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</si>
  <si>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</si>
  <si>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</si>
  <si>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</si>
  <si>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</si>
  <si>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</si>
  <si>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</si>
  <si>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</si>
  <si>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</si>
  <si>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</si>
  <si>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</si>
  <si>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</si>
  <si>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</si>
  <si>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</si>
  <si>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</si>
  <si>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</si>
  <si>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</si>
  <si>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</si>
  <si>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</si>
  <si>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</si>
  <si>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</si>
  <si>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</si>
  <si>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</si>
  <si>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</si>
  <si>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</si>
  <si>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</si>
  <si>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</si>
  <si>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</si>
  <si>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</si>
  <si>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</si>
  <si>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</si>
  <si>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</si>
  <si>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</si>
  <si>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</si>
  <si>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</si>
  <si>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</si>
  <si>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</si>
  <si>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</si>
  <si>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</si>
  <si>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</si>
  <si>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</si>
  <si>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</si>
  <si>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</si>
  <si>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</si>
  <si>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</si>
  <si>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</si>
  <si>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</si>
  <si>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</si>
  <si>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</si>
  <si>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</si>
  <si>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</si>
  <si>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</si>
  <si>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</si>
  <si>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</si>
  <si>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</si>
  <si>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</si>
  <si>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</si>
  <si>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</si>
  <si>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</si>
  <si>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</si>
  <si>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</si>
  <si>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</si>
  <si>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</si>
  <si>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</si>
  <si>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</si>
  <si>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</si>
  <si>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</si>
  <si>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</si>
  <si>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</si>
  <si>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</si>
  <si>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</si>
  <si>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</si>
  <si>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</si>
  <si>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</si>
  <si>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</si>
  <si>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</si>
  <si>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</si>
  <si>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</si>
  <si>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</si>
  <si>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</si>
  <si>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</si>
  <si>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</si>
  <si>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</si>
  <si>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</si>
  <si>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</si>
  <si>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</si>
  <si>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</si>
  <si>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</si>
  <si>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</si>
  <si>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</si>
  <si>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</si>
  <si>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</si>
  <si>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</si>
  <si>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</si>
  <si>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</si>
  <si>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</si>
  <si>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</si>
  <si>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</si>
  <si>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</si>
  <si>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</si>
  <si>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</si>
  <si>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</si>
  <si>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</si>
  <si>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</si>
  <si>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</si>
  <si>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</si>
  <si>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</si>
  <si>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</si>
  <si>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</si>
  <si>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</si>
  <si>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</si>
  <si>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</si>
  <si>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</si>
  <si>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</si>
  <si>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</si>
  <si>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</si>
  <si>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</si>
  <si>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</si>
  <si>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</si>
  <si>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</si>
  <si>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</si>
  <si>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</si>
  <si>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</si>
  <si>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</si>
  <si>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</si>
  <si>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</si>
  <si>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</si>
  <si>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</si>
  <si>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</si>
  <si>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</si>
  <si>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</si>
  <si>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</si>
  <si>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</si>
  <si>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</si>
  <si>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</si>
  <si>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</si>
  <si>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</si>
  <si>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</si>
  <si>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</si>
  <si>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</si>
  <si>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</si>
  <si>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</si>
  <si>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</si>
  <si>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</si>
  <si>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</si>
  <si>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</si>
  <si>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</si>
  <si>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</si>
  <si>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</si>
  <si>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</si>
  <si>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</si>
  <si>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</si>
  <si>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</si>
  <si>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</si>
  <si>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</si>
  <si>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</si>
  <si>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</si>
  <si>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</si>
  <si>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</si>
  <si>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</si>
  <si>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</si>
  <si>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</si>
  <si>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</si>
  <si>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</si>
  <si>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</si>
  <si>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</si>
  <si>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</si>
  <si>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</si>
  <si>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</si>
  <si>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</si>
  <si>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</si>
  <si>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</si>
  <si>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</si>
  <si>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</si>
  <si>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</si>
  <si>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</si>
  <si>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</si>
  <si>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</si>
  <si>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</si>
  <si>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</si>
  <si>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</si>
  <si>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</si>
  <si>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</si>
  <si>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</si>
  <si>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</si>
  <si>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</si>
  <si>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</si>
  <si>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</si>
  <si>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</si>
  <si>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</si>
  <si>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</si>
  <si>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</si>
  <si>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</si>
  <si>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</si>
  <si>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</si>
  <si>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</si>
  <si>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</si>
  <si>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</si>
  <si>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</si>
  <si>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</si>
  <si>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</si>
  <si>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</si>
  <si>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</si>
  <si>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</si>
  <si>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</si>
  <si>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</si>
  <si>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</si>
  <si>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</si>
  <si>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</si>
  <si>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</si>
  <si>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</si>
  <si>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</si>
  <si>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</si>
  <si>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</si>
  <si>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</si>
  <si>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</si>
  <si>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</si>
  <si>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</si>
  <si>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</si>
  <si>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</si>
  <si>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</si>
  <si>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</si>
  <si>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</si>
  <si>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</si>
  <si>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</si>
  <si>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</si>
  <si>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</si>
  <si>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</si>
  <si>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</si>
  <si>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</si>
  <si>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</si>
  <si>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</si>
  <si>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</si>
  <si>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</si>
  <si>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</si>
  <si>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</si>
  <si>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</si>
  <si>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</si>
  <si>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</si>
  <si>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</si>
  <si>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</si>
  <si>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</si>
  <si>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</si>
  <si>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</si>
  <si>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</si>
  <si>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</si>
  <si>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</si>
  <si>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</si>
  <si>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</si>
  <si>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</si>
  <si>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</si>
  <si>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</si>
  <si>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</si>
  <si>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</si>
  <si>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</si>
  <si>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</si>
  <si>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</si>
  <si>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</si>
  <si>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</si>
  <si>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</si>
  <si>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</si>
  <si>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</si>
  <si>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</si>
  <si>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</si>
  <si>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</si>
  <si>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</si>
  <si>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</si>
  <si>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</si>
  <si>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</si>
  <si>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</si>
  <si>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</si>
  <si>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</si>
  <si>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</si>
  <si>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</si>
  <si>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</si>
  <si>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</si>
  <si>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</si>
  <si>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</si>
  <si>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</si>
  <si>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</si>
  <si>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</si>
  <si>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</si>
  <si>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</si>
  <si>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</si>
  <si>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</si>
  <si>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</si>
  <si>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</si>
  <si>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</si>
  <si>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</si>
  <si>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</si>
  <si>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</si>
  <si>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</si>
  <si>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</si>
  <si>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</si>
  <si>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</si>
  <si>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</si>
  <si>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</si>
  <si>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</si>
  <si>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</si>
  <si>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</si>
  <si>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</si>
  <si>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</si>
  <si>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</si>
  <si>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</si>
  <si>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</si>
  <si>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</si>
  <si>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</si>
  <si>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</si>
  <si>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</si>
  <si>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</si>
  <si>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</si>
  <si>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</si>
  <si>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</si>
  <si>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</si>
  <si>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</si>
  <si>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</si>
  <si>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</si>
  <si>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</si>
  <si>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</si>
  <si>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</si>
  <si>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</si>
  <si>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</si>
  <si>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</si>
  <si>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</si>
  <si>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</si>
  <si>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</si>
  <si>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</si>
  <si>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</si>
  <si>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</si>
  <si>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</si>
  <si>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</si>
  <si>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</si>
  <si>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</si>
  <si>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</si>
  <si>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</si>
  <si>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</si>
  <si>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</si>
  <si>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</si>
  <si>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</si>
  <si>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</si>
  <si>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</si>
  <si>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</si>
  <si>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</si>
  <si>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</si>
  <si>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</si>
  <si>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</si>
  <si>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</si>
  <si>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</si>
  <si>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</si>
  <si>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</si>
  <si>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</si>
  <si>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</si>
  <si>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</si>
  <si>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</si>
  <si>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</si>
  <si>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</si>
  <si>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</si>
  <si>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</si>
  <si>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</si>
  <si>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</si>
  <si>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</si>
  <si>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</si>
  <si>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</si>
  <si>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</si>
  <si>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</si>
  <si>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</si>
  <si>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</si>
  <si>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</si>
  <si>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</si>
  <si>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</si>
  <si>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</si>
  <si>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</si>
  <si>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</si>
  <si>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</si>
  <si>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</si>
  <si>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</si>
  <si>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</si>
  <si>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</si>
  <si>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</si>
  <si>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</si>
  <si>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</si>
  <si>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</si>
  <si>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</si>
  <si>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</si>
  <si>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</si>
  <si>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</si>
  <si>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</si>
  <si>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</si>
  <si>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</si>
  <si>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</si>
  <si>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</si>
  <si>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</si>
  <si>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</si>
  <si>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</si>
  <si>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</si>
  <si>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</si>
  <si>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</si>
  <si>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</si>
  <si>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</si>
  <si>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</si>
  <si>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</si>
  <si>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</si>
  <si>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</si>
  <si>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</si>
  <si>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</si>
  <si>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</si>
  <si>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</si>
  <si>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</si>
  <si>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</si>
  <si>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</si>
  <si>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</si>
  <si>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</si>
  <si>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</si>
  <si>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</si>
  <si>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</si>
  <si>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</si>
  <si>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</si>
  <si>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</si>
  <si>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</si>
  <si>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</si>
  <si>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</si>
  <si>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</si>
  <si>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</si>
  <si>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</si>
  <si>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</si>
  <si>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</si>
  <si>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</si>
  <si>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</si>
  <si>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</si>
  <si>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</si>
  <si>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</si>
  <si>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</si>
  <si>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</si>
  <si>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</si>
  <si>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</si>
  <si>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</si>
  <si>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</si>
  <si>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</si>
  <si>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</si>
  <si>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</si>
  <si>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</si>
  <si>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</si>
  <si>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</si>
  <si>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</si>
  <si>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</si>
  <si>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</si>
  <si>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</si>
  <si>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</si>
  <si>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</si>
  <si>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</si>
  <si>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</si>
  <si>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</si>
  <si>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</si>
  <si>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</si>
  <si>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</si>
  <si>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</si>
  <si>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</si>
  <si>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</si>
  <si>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</si>
  <si>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</si>
  <si>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</si>
  <si>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</si>
  <si>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</si>
  <si>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</si>
  <si>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</si>
  <si>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</si>
  <si>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</si>
  <si>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</si>
  <si>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</si>
  <si>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</si>
  <si>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</si>
  <si>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</si>
  <si>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</si>
  <si>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</si>
  <si>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</si>
  <si>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</si>
  <si>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</si>
  <si>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</si>
  <si>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</si>
  <si>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</si>
  <si>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</si>
  <si>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</si>
  <si>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</si>
  <si>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</si>
  <si>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</si>
  <si>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</si>
  <si>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</si>
  <si>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</si>
  <si>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</si>
  <si>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</si>
  <si>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</si>
  <si>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</si>
  <si>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</si>
  <si>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</si>
  <si>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</si>
  <si>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</si>
  <si>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</si>
  <si>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</si>
  <si>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</si>
  <si>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</si>
  <si>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</si>
  <si>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</si>
  <si>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</si>
  <si>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</si>
  <si>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</si>
  <si>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</si>
  <si>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</si>
  <si>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</si>
  <si>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</si>
  <si>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</si>
  <si>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</si>
  <si>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</si>
  <si>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</si>
  <si>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</si>
  <si>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</si>
  <si>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</si>
  <si>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</si>
  <si>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</si>
  <si>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</si>
  <si>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</si>
  <si>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</si>
  <si>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</si>
  <si>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</si>
  <si>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</si>
  <si>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</si>
  <si>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</si>
  <si>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</si>
  <si>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</si>
  <si>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</si>
  <si>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</si>
  <si>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</si>
  <si>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</si>
  <si>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</si>
  <si>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</si>
  <si>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</si>
  <si>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</si>
  <si>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</si>
  <si>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</si>
  <si>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</si>
  <si>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</si>
  <si>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</si>
  <si>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</si>
  <si>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</si>
  <si>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</si>
  <si>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</si>
  <si>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</si>
  <si>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</si>
  <si>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</si>
  <si>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</si>
  <si>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</si>
  <si>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</si>
  <si>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</si>
  <si>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</si>
  <si>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</si>
  <si>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</si>
  <si>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</si>
  <si>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</si>
  <si>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</si>
  <si>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</si>
  <si>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</si>
  <si>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</si>
  <si>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</si>
  <si>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</si>
  <si>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</si>
  <si>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</si>
  <si>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</si>
  <si>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</si>
  <si>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</si>
  <si>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</si>
  <si>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</si>
  <si>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</si>
  <si>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</si>
  <si>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</si>
  <si>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</si>
  <si>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</si>
  <si>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</si>
  <si>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</si>
  <si>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</si>
  <si>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</si>
  <si>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</si>
  <si>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</si>
  <si>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</si>
  <si>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</si>
  <si>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</si>
  <si>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</si>
  <si>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</si>
  <si>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</si>
  <si>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</si>
  <si>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</si>
  <si>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</si>
  <si>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</si>
  <si>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</si>
  <si>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</si>
  <si>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</si>
  <si>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</si>
  <si>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</si>
  <si>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</si>
  <si>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</si>
  <si>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</si>
  <si>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</si>
  <si>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</si>
  <si>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</si>
  <si>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</si>
  <si>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</si>
  <si>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</si>
  <si>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</si>
  <si>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</si>
  <si>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</si>
  <si>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</si>
  <si>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</si>
  <si>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</si>
  <si>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</si>
  <si>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</si>
  <si>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</si>
  <si>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</si>
  <si>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</si>
  <si>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</si>
  <si>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</si>
  <si>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</si>
  <si>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</si>
  <si>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</si>
  <si>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</si>
  <si>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</si>
  <si>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</si>
  <si>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</si>
  <si>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</si>
  <si>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</si>
  <si>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</si>
  <si>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</si>
  <si>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</si>
  <si>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</si>
  <si>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</si>
  <si>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</si>
  <si>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</si>
  <si>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</si>
  <si>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</si>
  <si>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</si>
  <si>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</si>
  <si>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</si>
  <si>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</si>
  <si>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</si>
  <si>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</si>
  <si>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</si>
  <si>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</si>
  <si>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</si>
  <si>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</si>
  <si>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</si>
  <si>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</si>
  <si>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</si>
  <si>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</si>
  <si>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</si>
  <si>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</si>
  <si>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</si>
  <si>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</si>
  <si>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</si>
  <si>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</si>
  <si>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</si>
  <si>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</si>
  <si>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</si>
  <si>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</si>
  <si>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</si>
  <si>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</si>
  <si>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</si>
  <si>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</si>
  <si>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</si>
  <si>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</si>
  <si>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</si>
  <si>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</si>
  <si>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</si>
  <si>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</si>
  <si>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</si>
  <si>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</si>
  <si>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</si>
  <si>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</si>
  <si>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</si>
  <si>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</si>
  <si>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</si>
  <si>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</si>
  <si>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</si>
  <si>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</si>
  <si>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</si>
  <si>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</si>
  <si>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</si>
  <si>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</si>
  <si>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</si>
  <si>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</si>
  <si>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</si>
  <si>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</si>
  <si>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</si>
  <si>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</si>
  <si>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</si>
  <si>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</si>
  <si>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</si>
  <si>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</si>
  <si>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</si>
  <si>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</si>
  <si>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</si>
  <si>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</si>
  <si>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</si>
  <si>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</si>
  <si>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</si>
  <si>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</si>
  <si>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</si>
  <si>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</si>
  <si>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</si>
  <si>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</si>
  <si>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</si>
  <si>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</si>
  <si>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</si>
  <si>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</si>
  <si>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</si>
  <si>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</si>
  <si>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</si>
  <si>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</si>
  <si>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</si>
  <si>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</si>
  <si>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</si>
  <si>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</si>
  <si>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</si>
  <si>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</si>
  <si>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</si>
  <si>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</si>
  <si>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</si>
  <si>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</si>
  <si>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</si>
  <si>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</si>
  <si>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</si>
  <si>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</si>
  <si>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</si>
  <si>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</si>
  <si>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</si>
  <si>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</si>
  <si>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</si>
  <si>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</si>
  <si>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</si>
  <si>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</si>
  <si>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</si>
  <si>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</si>
  <si>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</si>
  <si>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</si>
  <si>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</si>
  <si>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</si>
  <si>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</si>
  <si>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</si>
  <si>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</si>
  <si>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</si>
  <si>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</si>
  <si>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</si>
  <si>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</si>
  <si>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</si>
  <si>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</si>
  <si>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</si>
  <si>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</si>
  <si>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</si>
  <si>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</si>
  <si>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</si>
  <si>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</si>
  <si>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</si>
  <si>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</si>
  <si>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</si>
  <si>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</si>
  <si>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</si>
  <si>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</si>
  <si>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</si>
  <si>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</si>
  <si>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</si>
  <si>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</si>
  <si>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</si>
  <si>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</si>
  <si>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 Campaigns</t>
  </si>
  <si>
    <t>Unsuccesful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</si>
</sst>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Parent!$B$5:$B$13</c:f>
              <c:numCache>
                <c:formatCode>General</c:formatCode>
                <c:ptCount val="8"/>
                <c:pt idx="1">
                  <c:v>1</c:v>
                </c:pt>
                <c:pt idx="3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8-41DD-831E-D8EE7A318FFE}"/>
            </c:ext>
          </c:extLst>
        </c:ser>
        <c:ser>
          <c:idx val="1"/>
          <c:order val="1"/>
          <c:tx>
            <c:strRef>
              <c:f>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Parent!$C$5:$C$13</c:f>
              <c:numCache>
                <c:formatCode>General</c:formatCode>
                <c:ptCount val="8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8-41DD-831E-D8EE7A318FFE}"/>
            </c:ext>
          </c:extLst>
        </c:ser>
        <c:ser>
          <c:idx val="2"/>
          <c:order val="2"/>
          <c:tx>
            <c:strRef>
              <c:f>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Parent!$D$5:$D$13</c:f>
              <c:numCache>
                <c:formatCode>General</c:formatCode>
                <c:ptCount val="8"/>
                <c:pt idx="0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8-41DD-831E-D8EE7A318FFE}"/>
            </c:ext>
          </c:extLst>
        </c:ser>
        <c:ser>
          <c:idx val="3"/>
          <c:order val="3"/>
          <c:tx>
            <c:strRef>
              <c:f>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Parent!$E$5:$E$13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8-41DD-831E-D8EE7A31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7095472"/>
        <c:axId val="2109118912"/>
      </c:barChart>
      <c:catAx>
        <c:axId val="19970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18912"/>
        <c:crosses val="autoZero"/>
        <c:auto val="1"/>
        <c:lblAlgn val="ctr"/>
        <c:lblOffset val="100"/>
        <c:noMultiLvlLbl val="0"/>
      </c:catAx>
      <c:valAx>
        <c:axId val="21091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9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1-4666-857C-A238A71F7D8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1-4666-857C-A238A71F7D8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E1-4666-857C-A238A71F7D8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E1-4666-857C-A238A71F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4859776"/>
        <c:axId val="496487760"/>
      </c:barChart>
      <c:catAx>
        <c:axId val="199485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87760"/>
        <c:crosses val="autoZero"/>
        <c:auto val="1"/>
        <c:lblAlgn val="ctr"/>
        <c:lblOffset val="100"/>
        <c:noMultiLvlLbl val="0"/>
      </c:catAx>
      <c:valAx>
        <c:axId val="4964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85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[CrowdfundingBook.xlsx]Monthly!PivotTable6</c:name>
    <c:fmtId val="1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2-4B35-ADA3-15E08B028767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2-4B35-ADA3-15E08B028767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B2-4B35-ADA3-15E08B02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279040"/>
        <c:axId val="487163440"/>
      </c:lineChart>
      <c:catAx>
        <c:axId val="16272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63440"/>
        <c:crosses val="autoZero"/>
        <c:auto val="1"/>
        <c:lblAlgn val="ctr"/>
        <c:lblOffset val="100"/>
        <c:noMultiLvlLbl val="0"/>
      </c:catAx>
      <c:valAx>
        <c:axId val="4871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27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 on</a:t>
            </a:r>
            <a:r>
              <a:rPr lang="en-US" baseline="0"/>
              <a:t>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C-4F86-A5B6-6DD50097AD7A}"/>
            </c:ext>
          </c:extLst>
        </c:ser>
        <c:ser>
          <c:idx val="1"/>
          <c:order val="1"/>
          <c:tx>
            <c:strRef>
              <c:f>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C-4F86-A5B6-6DD50097AD7A}"/>
            </c:ext>
          </c:extLst>
        </c:ser>
        <c:ser>
          <c:idx val="2"/>
          <c:order val="2"/>
          <c:tx>
            <c:strRef>
              <c:f>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C-4F86-A5B6-6DD50097A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772016"/>
        <c:axId val="2115537776"/>
      </c:lineChart>
      <c:catAx>
        <c:axId val="579772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1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37776"/>
        <c:crosses val="autoZero"/>
        <c:auto val="0"/>
        <c:lblAlgn val="ctr"/>
        <c:lblOffset val="100"/>
        <c:noMultiLvlLbl val="0"/>
      </c:catAx>
      <c:valAx>
        <c:axId val="211553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1</xdr:row>
      <xdr:rowOff>85725</xdr:rowOff>
    </xdr:from>
    <xdr:to>
      <xdr:col>13</xdr:col>
      <xdr:colOff>204787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ED0FA-D88C-D3DD-E1B5-2E125E382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347661</xdr:colOff>
      <xdr:row>6</xdr:row>
      <xdr:rowOff>28575</xdr:rowOff>
    </xdr:from>
    <xdr:to>
      <xdr:col>18</xdr:col>
      <xdr:colOff>85724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CBA66-A35C-89FD-B444-F5FBE3B29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490537</xdr:colOff>
      <xdr:row>3</xdr:row>
      <xdr:rowOff>28575</xdr:rowOff>
    </xdr:from>
    <xdr:to>
      <xdr:col>11</xdr:col>
      <xdr:colOff>447675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65F1C-EF5D-9D14-ABFB-52D0EF8F3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38100</xdr:rowOff>
    </xdr:from>
    <xdr:to>
      <xdr:col>8</xdr:col>
      <xdr:colOff>9525</xdr:colOff>
      <xdr:row>33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E341E4-D68F-D9B7-755A-BB29CC669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Marinello" refreshedDate="45217.405969328705" createdVersion="8" refreshedVersion="8" minRefreshableVersion="3" recordCount="1001" xr:uid="{3D4312CE-5475-42CF-9B63-BF7AD3F275A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Marinello" refreshedDate="45217.429041203701" createdVersion="8" refreshedVersion="8" minRefreshableVersion="3" recordCount="1001" xr:uid="{9ABDDBAE-7E8D-4C16-9020-CC1732AF8E31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Ended Conversion2" numFmtId="0">
      <sharedItems containsNonDate="0" containsDate="1" containsString="0" containsBlank="1" minDate="2010-01-09T06:00:00" maxDate="2020-01-27T06:00:00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x v="877"/>
    <b v="0"/>
    <b v="0"/>
    <s v="food/food trucks"/>
    <x v="0"/>
    <x v="0"/>
  </r>
  <r>
    <m/>
    <m/>
    <m/>
    <m/>
    <m/>
    <m/>
    <x v="4"/>
    <m/>
    <m/>
    <x v="7"/>
    <m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  <d v="2015-11-28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  <d v="2014-08-19T05:00:00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  <d v="2013-11-17T06:00:00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  <d v="2019-08-11T05:00:00"/>
  </r>
  <r>
    <n v="4"/>
    <s v="Larson-Little"/>
    <s v="Proactive foreground core"/>
    <n v="7600"/>
    <n v="5265"/>
    <n v="69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  <d v="2019-01-20T06:00:00"/>
  </r>
  <r>
    <n v="5"/>
    <s v="Harris Group"/>
    <s v="Open-source optimizing database"/>
    <n v="7600"/>
    <n v="13195"/>
    <n v="174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  <d v="2012-08-28T05:00:00"/>
  </r>
  <r>
    <n v="6"/>
    <s v="Ortiz, Coleman and Mitchell"/>
    <s v="Operative upward-trending algorithm"/>
    <n v="5200"/>
    <n v="1090"/>
    <n v="21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  <d v="2017-09-13T05:00:00"/>
  </r>
  <r>
    <n v="7"/>
    <s v="Carter-Guzman"/>
    <s v="Centralized cohesive challenge"/>
    <n v="4500"/>
    <n v="14741"/>
    <n v="32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  <d v="2015-08-13T05:00:00"/>
  </r>
  <r>
    <n v="8"/>
    <s v="Nunez-Richards"/>
    <s v="Exclusive attitude-oriented intranet"/>
    <n v="110100"/>
    <n v="21946"/>
    <n v="20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  <d v="2010-08-09T05:00:00"/>
  </r>
  <r>
    <n v="9"/>
    <s v="Rangel, Holt and Jones"/>
    <s v="Open-source fresh-thinking model"/>
    <n v="6200"/>
    <n v="3208"/>
    <n v="52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  <d v="2013-09-19T05:00:00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  <d v="2010-08-14T05:00:00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  <d v="2010-09-21T05:00:00"/>
  </r>
  <r>
    <n v="12"/>
    <s v="Kim Ltd"/>
    <s v="Assimilated hybrid intranet"/>
    <n v="6300"/>
    <n v="5629"/>
    <n v="89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  <d v="2019-10-22T05:00:00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  <d v="2016-06-11T05:00:00"/>
  </r>
  <r>
    <n v="14"/>
    <s v="Rodriguez, Rose and Stewart"/>
    <s v="Cloned directional synergy"/>
    <n v="28200"/>
    <n v="18829"/>
    <n v="67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  <d v="2012-03-06T06:00:00"/>
  </r>
  <r>
    <n v="15"/>
    <s v="Wright, Hunt and Rowe"/>
    <s v="Extended eco-centric pricing structure"/>
    <n v="81200"/>
    <n v="38414"/>
    <n v="47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  <d v="2019-12-10T06:00:00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  <d v="2014-01-22T06:00:00"/>
  </r>
  <r>
    <n v="17"/>
    <s v="Cochran-Nguyen"/>
    <s v="Seamless 4thgeneration methodology"/>
    <n v="84600"/>
    <n v="134845"/>
    <n v="159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  <d v="2011-01-12T06:00:00"/>
  </r>
  <r>
    <n v="18"/>
    <s v="Johnson-Gould"/>
    <s v="Exclusive needs-based adapter"/>
    <n v="9100"/>
    <n v="6089"/>
    <n v="67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  <d v="2018-09-08T05:00:00"/>
  </r>
  <r>
    <n v="19"/>
    <s v="Perez-Hess"/>
    <s v="Down-sized cohesive archive"/>
    <n v="62500"/>
    <n v="30331"/>
    <n v="49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  <d v="2019-03-04T06:00:00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  <d v="2014-07-28T05:00:00"/>
  </r>
  <r>
    <n v="21"/>
    <s v="Simmons-Reynolds"/>
    <s v="Re-engineered intangible definition"/>
    <n v="94000"/>
    <n v="38533"/>
    <n v="4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  <d v="2011-08-15T05:00:00"/>
  </r>
  <r>
    <n v="22"/>
    <s v="Collier Inc"/>
    <s v="Enhanced dynamic definition"/>
    <n v="59100"/>
    <n v="75690"/>
    <n v="128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  <d v="2018-04-03T05:00:00"/>
  </r>
  <r>
    <n v="23"/>
    <s v="Gray-Jenkins"/>
    <s v="Devolved next generation adapter"/>
    <n v="4500"/>
    <n v="14942"/>
    <n v="332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  <d v="2019-02-14T06:00:00"/>
  </r>
  <r>
    <n v="24"/>
    <s v="Scott, Wilson and Martin"/>
    <s v="Cross-platform intermediate frame"/>
    <n v="92400"/>
    <n v="104257"/>
    <n v="113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  <d v="2014-06-21T05:00:00"/>
  </r>
  <r>
    <n v="25"/>
    <s v="Caldwell, Velazquez and Wilson"/>
    <s v="Monitored impactful analyzer"/>
    <n v="5500"/>
    <n v="11904"/>
    <n v="216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  <d v="2011-05-18T05:00:00"/>
  </r>
  <r>
    <n v="26"/>
    <s v="Spencer-Bates"/>
    <s v="Optional responsive customer loyalty"/>
    <n v="107500"/>
    <n v="51814"/>
    <n v="48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  <d v="2018-07-31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  <d v="2015-10-03T05:00:00"/>
  </r>
  <r>
    <n v="28"/>
    <s v="Campbell, Brown and Powell"/>
    <s v="Synchronized global task-force"/>
    <n v="130800"/>
    <n v="137635"/>
    <n v="105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  <d v="2010-02-09T06:00:00"/>
  </r>
  <r>
    <n v="29"/>
    <s v="Johnson, Parker and Haynes"/>
    <s v="Focused 6thgeneration forecast"/>
    <n v="45900"/>
    <n v="150965"/>
    <n v="3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  <d v="2018-07-20T05:00:00"/>
  </r>
  <r>
    <n v="30"/>
    <s v="Clark-Cooke"/>
    <s v="Down-sized analyzing challenge"/>
    <n v="9000"/>
    <n v="14455"/>
    <n v="16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  <d v="2019-05-24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  <d v="2016-01-05T06:00:00"/>
  </r>
  <r>
    <n v="32"/>
    <s v="Jackson PLC"/>
    <s v="Ergonomic 6thgeneration success"/>
    <n v="101000"/>
    <n v="87676"/>
    <n v="8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  <d v="2018-01-10T06:00:00"/>
  </r>
  <r>
    <n v="33"/>
    <s v="Blair, Collins and Carter"/>
    <s v="Exclusive interactive approach"/>
    <n v="50200"/>
    <n v="189666"/>
    <n v="378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  <d v="2014-10-05T05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  <d v="2017-03-23T05:00:00"/>
  </r>
  <r>
    <n v="35"/>
    <s v="Mitchell and Sons"/>
    <s v="Synergized intangible challenge"/>
    <n v="125500"/>
    <n v="188628"/>
    <n v="150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  <d v="2019-01-19T06:00:00"/>
  </r>
  <r>
    <n v="36"/>
    <s v="Jackson-Lewis"/>
    <s v="Monitored multi-state encryption"/>
    <n v="700"/>
    <n v="1101"/>
    <n v="157"/>
    <x v="1"/>
    <n v="16"/>
    <n v="68.8125"/>
    <s v="US"/>
    <s v="USD"/>
    <n v="1298700000"/>
    <x v="36"/>
    <n v="1300856400"/>
    <d v="2011-03-23T05:00:00"/>
    <b v="0"/>
    <b v="0"/>
    <s v="theater/plays"/>
    <x v="3"/>
    <s v="plays"/>
    <d v="2011-02-26T06:00:00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  <d v="2019-10-06T05:00:00"/>
  </r>
  <r>
    <n v="38"/>
    <s v="Maldonado-Gonzalez"/>
    <s v="Digitized client-driven database"/>
    <n v="3100"/>
    <n v="10085"/>
    <n v="325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  <d v="2010-10-18T05:00:00"/>
  </r>
  <r>
    <n v="39"/>
    <s v="Kim-Rice"/>
    <s v="Organized bi-directional function"/>
    <n v="9900"/>
    <n v="5027"/>
    <n v="51"/>
    <x v="0"/>
    <n v="88"/>
    <n v="57.125"/>
    <s v="DK"/>
    <s v="DKK"/>
    <n v="1361772000"/>
    <x v="39"/>
    <n v="1362978000"/>
    <d v="2013-03-11T05:00:00"/>
    <b v="0"/>
    <b v="0"/>
    <s v="theater/plays"/>
    <x v="3"/>
    <s v="plays"/>
    <d v="2013-02-25T06:00:00"/>
  </r>
  <r>
    <n v="40"/>
    <s v="Garcia, Garcia and Lopez"/>
    <s v="Reduced stable middleware"/>
    <n v="8800"/>
    <n v="14878"/>
    <n v="169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  <d v="2010-06-05T05:00:00"/>
  </r>
  <r>
    <n v="41"/>
    <s v="Watts Group"/>
    <s v="Universal 5thgeneration neural-net"/>
    <n v="5600"/>
    <n v="11924"/>
    <n v="213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  <d v="2012-09-04T05:00:00"/>
  </r>
  <r>
    <n v="42"/>
    <s v="Werner-Bryant"/>
    <s v="Virtual uniform frame"/>
    <n v="1800"/>
    <n v="7991"/>
    <n v="444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  <d v="2011-07-04T05:00:00"/>
  </r>
  <r>
    <n v="43"/>
    <s v="Schmitt-Mendoza"/>
    <s v="Profound explicit paradigm"/>
    <n v="90200"/>
    <n v="167717"/>
    <n v="186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  <d v="2014-07-24T05:00:00"/>
  </r>
  <r>
    <n v="44"/>
    <s v="Reid-Mccullough"/>
    <s v="Visionary real-time groupware"/>
    <n v="1600"/>
    <n v="10541"/>
    <n v="659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  <d v="2019-03-17T05:00:00"/>
  </r>
  <r>
    <n v="45"/>
    <s v="Woods-Clark"/>
    <s v="Networked tertiary Graphical User Interface"/>
    <n v="9500"/>
    <n v="4530"/>
    <n v="48"/>
    <x v="0"/>
    <n v="48"/>
    <n v="94.375"/>
    <s v="US"/>
    <s v="USD"/>
    <n v="1478062800"/>
    <x v="45"/>
    <n v="1479362400"/>
    <d v="2016-11-17T06:00:00"/>
    <b v="0"/>
    <b v="1"/>
    <s v="theater/plays"/>
    <x v="3"/>
    <s v="plays"/>
    <d v="2016-11-02T05:00:00"/>
  </r>
  <r>
    <n v="46"/>
    <s v="Vaughn, Hunt and Caldwell"/>
    <s v="Virtual grid-enabled task-force"/>
    <n v="3700"/>
    <n v="4247"/>
    <n v="115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  <d v="2010-07-08T05:00:00"/>
  </r>
  <r>
    <n v="47"/>
    <s v="Bennett and Sons"/>
    <s v="Function-based multi-state software"/>
    <n v="1500"/>
    <n v="7129"/>
    <n v="47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  <d v="2014-03-29T05:00:00"/>
  </r>
  <r>
    <n v="48"/>
    <s v="Lamb Inc"/>
    <s v="Optimized leadingedge concept"/>
    <n v="33300"/>
    <n v="128862"/>
    <n v="38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  <d v="2015-06-25T05:00:00"/>
  </r>
  <r>
    <n v="49"/>
    <s v="Casey-Kelly"/>
    <s v="Sharable holistic interface"/>
    <n v="7200"/>
    <n v="13653"/>
    <n v="190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  <d v="2019-10-20T05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  <d v="2013-08-01T05:00:00"/>
  </r>
  <r>
    <n v="51"/>
    <s v="Bradshaw, Gill and Donovan"/>
    <s v="Inverse secondary infrastructure"/>
    <n v="158100"/>
    <n v="145243"/>
    <n v="9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  <d v="2012-03-27T05:00:00"/>
  </r>
  <r>
    <n v="52"/>
    <s v="Hernandez, Rodriguez and Clark"/>
    <s v="Organic foreground leverage"/>
    <n v="7200"/>
    <n v="2459"/>
    <n v="34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  <d v="2010-09-15T05:00:00"/>
  </r>
  <r>
    <n v="53"/>
    <s v="Smith-Jones"/>
    <s v="Reverse-engineered static concept"/>
    <n v="8800"/>
    <n v="12356"/>
    <n v="140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  <d v="2014-05-20T05:00:00"/>
  </r>
  <r>
    <n v="54"/>
    <s v="Roy PLC"/>
    <s v="Multi-channeled neutral customer loyalty"/>
    <n v="6000"/>
    <n v="5392"/>
    <n v="90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  <d v="2018-03-11T06:00:00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  <d v="2018-07-30T05:00:00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  <d v="2015-01-10T06:00:00"/>
  </r>
  <r>
    <n v="57"/>
    <s v="Bridges, Freeman and Kim"/>
    <s v="Cross-group multi-state task-force"/>
    <n v="2900"/>
    <n v="6243"/>
    <n v="215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  <d v="2017-09-01T05:00:00"/>
  </r>
  <r>
    <n v="58"/>
    <s v="Anderson-Perez"/>
    <s v="Expanded 3rdgeneration strategy"/>
    <n v="2700"/>
    <n v="6132"/>
    <n v="227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  <d v="2015-09-21T05:00:00"/>
  </r>
  <r>
    <n v="59"/>
    <s v="Wright, Fox and Marks"/>
    <s v="Assimilated real-time support"/>
    <n v="1400"/>
    <n v="3851"/>
    <n v="275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  <d v="2017-06-12T05:00:00"/>
  </r>
  <r>
    <n v="60"/>
    <s v="Crawford-Peters"/>
    <s v="User-centric regional database"/>
    <n v="94200"/>
    <n v="135997"/>
    <n v="144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  <d v="2012-07-17T05:00:00"/>
  </r>
  <r>
    <n v="61"/>
    <s v="Romero-Hoffman"/>
    <s v="Open-source zero administration complexity"/>
    <n v="199200"/>
    <n v="184750"/>
    <n v="93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  <d v="2011-02-21T06:00:00"/>
  </r>
  <r>
    <n v="62"/>
    <s v="Sparks-West"/>
    <s v="Organized incremental standardization"/>
    <n v="2000"/>
    <n v="14452"/>
    <n v="723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  <d v="2015-06-05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  <d v="2017-04-28T05:00:00"/>
  </r>
  <r>
    <n v="64"/>
    <s v="Mosley-Gilbert"/>
    <s v="Vision-oriented logistical intranet"/>
    <n v="2800"/>
    <n v="2734"/>
    <n v="98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  <d v="2018-07-02T05:00:00"/>
  </r>
  <r>
    <n v="65"/>
    <s v="Berry-Boyer"/>
    <s v="Mandatory incremental projection"/>
    <n v="6100"/>
    <n v="14405"/>
    <n v="236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  <d v="2011-01-27T06:00:00"/>
  </r>
  <r>
    <n v="66"/>
    <s v="Sanders-Allen"/>
    <s v="Grass-roots needs-based encryption"/>
    <n v="2900"/>
    <n v="1307"/>
    <n v="45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  <d v="2015-04-08T05:00:00"/>
  </r>
  <r>
    <n v="67"/>
    <s v="Lopez Inc"/>
    <s v="Team-oriented 6thgeneration middleware"/>
    <n v="72600"/>
    <n v="117892"/>
    <n v="162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  <d v="2010-01-25T06:00:00"/>
  </r>
  <r>
    <n v="68"/>
    <s v="Moreno-Turner"/>
    <s v="Inverse multi-tasking installation"/>
    <n v="5700"/>
    <n v="14508"/>
    <n v="255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  <d v="2017-07-27T05:00:00"/>
  </r>
  <r>
    <n v="69"/>
    <s v="Jones-Watson"/>
    <s v="Switchable disintermediate moderator"/>
    <n v="7900"/>
    <n v="1901"/>
    <n v="24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  <d v="2010-12-19T06:00:00"/>
  </r>
  <r>
    <n v="70"/>
    <s v="Barker Inc"/>
    <s v="Re-engineered 24/7 task-force"/>
    <n v="128000"/>
    <n v="158389"/>
    <n v="124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  <d v="2010-11-02T05:00:00"/>
  </r>
  <r>
    <n v="71"/>
    <s v="Tate, Bass and House"/>
    <s v="Organic object-oriented budgetary management"/>
    <n v="6000"/>
    <n v="6484"/>
    <n v="108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  <d v="2019-11-30T06:00:00"/>
  </r>
  <r>
    <n v="72"/>
    <s v="Hampton, Lewis and Ray"/>
    <s v="Seamless coherent parallelism"/>
    <n v="600"/>
    <n v="4022"/>
    <n v="670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  <d v="2015-07-01T05:00:00"/>
  </r>
  <r>
    <n v="73"/>
    <s v="Collins-Goodman"/>
    <s v="Cross-platform even-keeled initiative"/>
    <n v="1400"/>
    <n v="9253"/>
    <n v="661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  <d v="2016-11-27T06:00:00"/>
  </r>
  <r>
    <n v="74"/>
    <s v="Davis-Michael"/>
    <s v="Progressive tertiary framework"/>
    <n v="3900"/>
    <n v="4776"/>
    <n v="122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  <d v="2016-03-27T05:00:00"/>
  </r>
  <r>
    <n v="75"/>
    <s v="White, Torres and Bishop"/>
    <s v="Multi-layered dynamic protocol"/>
    <n v="9700"/>
    <n v="14606"/>
    <n v="151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  <d v="2018-07-15T05:00:00"/>
  </r>
  <r>
    <n v="76"/>
    <s v="Martin, Conway and Larsen"/>
    <s v="Horizontal next generation function"/>
    <n v="122900"/>
    <n v="95993"/>
    <n v="78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  <d v="2015-01-23T06:00:00"/>
  </r>
  <r>
    <n v="77"/>
    <s v="Acevedo-Huffman"/>
    <s v="Pre-emptive impactful model"/>
    <n v="9500"/>
    <n v="4460"/>
    <n v="47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  <d v="2010-09-27T05:00:00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  <d v="2018-04-16T05:00:00"/>
  </r>
  <r>
    <n v="79"/>
    <s v="Soto LLC"/>
    <s v="Triple-buffered reciprocal project"/>
    <n v="57800"/>
    <n v="40228"/>
    <n v="70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  <d v="2018-06-16T05:00:00"/>
  </r>
  <r>
    <n v="80"/>
    <s v="Sutton, Barrett and Tucker"/>
    <s v="Cross-platform needs-based approach"/>
    <n v="1100"/>
    <n v="7012"/>
    <n v="637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  <d v="2017-08-29T05:00:00"/>
  </r>
  <r>
    <n v="81"/>
    <s v="Gomez, Bailey and Flores"/>
    <s v="User-friendly static contingency"/>
    <n v="16800"/>
    <n v="37857"/>
    <n v="225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  <d v="2017-11-23T06:00:00"/>
  </r>
  <r>
    <n v="82"/>
    <s v="Porter-George"/>
    <s v="Reactive content-based framework"/>
    <n v="1000"/>
    <n v="14973"/>
    <n v="1497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  <d v="2019-01-17T06:00:00"/>
  </r>
  <r>
    <n v="83"/>
    <s v="Fitzgerald PLC"/>
    <s v="Realigned user-facing concept"/>
    <n v="106400"/>
    <n v="39996"/>
    <n v="38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  <d v="2016-07-28T05:00:00"/>
  </r>
  <r>
    <n v="84"/>
    <s v="Cisneros-Burton"/>
    <s v="Public-key zero tolerance orchestration"/>
    <n v="31400"/>
    <n v="41564"/>
    <n v="132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  <d v="2012-07-28T05:00:00"/>
  </r>
  <r>
    <n v="85"/>
    <s v="Hill, Lawson and Wilkinson"/>
    <s v="Multi-tiered eco-centric architecture"/>
    <n v="4900"/>
    <n v="6430"/>
    <n v="131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  <d v="2011-09-11T05:00:00"/>
  </r>
  <r>
    <n v="86"/>
    <s v="Davis-Smith"/>
    <s v="Organic motivating firmware"/>
    <n v="7400"/>
    <n v="12405"/>
    <n v="168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  <d v="2015-05-04T05:00:00"/>
  </r>
  <r>
    <n v="87"/>
    <s v="Farrell and Sons"/>
    <s v="Synergized 4thgeneration conglomeration"/>
    <n v="198500"/>
    <n v="123040"/>
    <n v="62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  <d v="2011-03-08T06:00:00"/>
  </r>
  <r>
    <n v="88"/>
    <s v="Clark Group"/>
    <s v="Grass-roots fault-tolerant policy"/>
    <n v="4800"/>
    <n v="12516"/>
    <n v="261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  <d v="2015-04-16T05:00:00"/>
  </r>
  <r>
    <n v="89"/>
    <s v="White, Singleton and Zimmerman"/>
    <s v="Monitored scalable knowledgebase"/>
    <n v="3400"/>
    <n v="8588"/>
    <n v="253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  <d v="2010-04-15T05:00:00"/>
  </r>
  <r>
    <n v="90"/>
    <s v="Kramer Group"/>
    <s v="Synergistic explicit parallelism"/>
    <n v="7800"/>
    <n v="6132"/>
    <n v="79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  <d v="2016-02-25T06:00:00"/>
  </r>
  <r>
    <n v="91"/>
    <s v="Frazier, Patrick and Smith"/>
    <s v="Enhanced systemic analyzer"/>
    <n v="154300"/>
    <n v="74688"/>
    <n v="48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  <d v="2016-08-06T05:00:00"/>
  </r>
  <r>
    <n v="92"/>
    <s v="Santos, Bell and Lloyd"/>
    <s v="Object-based analyzing knowledge user"/>
    <n v="20000"/>
    <n v="51775"/>
    <n v="259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  <d v="2010-06-23T05:00:00"/>
  </r>
  <r>
    <n v="93"/>
    <s v="Hall and Sons"/>
    <s v="Pre-emptive radical architecture"/>
    <n v="108800"/>
    <n v="65877"/>
    <n v="61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  <d v="2012-10-20T05:00:00"/>
  </r>
  <r>
    <n v="94"/>
    <s v="Hanson Inc"/>
    <s v="Grass-roots web-enabled contingency"/>
    <n v="2900"/>
    <n v="8807"/>
    <n v="304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  <d v="2019-04-07T05:00:00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  <d v="2019-10-14T05:00:00"/>
  </r>
  <r>
    <n v="96"/>
    <s v="Howard Ltd"/>
    <s v="Down-sized systematic policy"/>
    <n v="69700"/>
    <n v="151513"/>
    <n v="217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  <d v="2011-03-10T06:00:00"/>
  </r>
  <r>
    <n v="97"/>
    <s v="Stewart LLC"/>
    <s v="Cloned bi-directional architecture"/>
    <n v="1300"/>
    <n v="12047"/>
    <n v="927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  <d v="2015-06-25T05:00:00"/>
  </r>
  <r>
    <n v="98"/>
    <s v="Arias, Allen and Miller"/>
    <s v="Seamless transitional portal"/>
    <n v="97800"/>
    <n v="32951"/>
    <n v="3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  <d v="2015-07-27T05:00:00"/>
  </r>
  <r>
    <n v="99"/>
    <s v="Baker-Morris"/>
    <s v="Fully-configurable motivating approach"/>
    <n v="7600"/>
    <n v="14951"/>
    <n v="197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  <d v="2014-11-25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  <d v="2011-10-19T05:00:00"/>
  </r>
  <r>
    <n v="101"/>
    <s v="Douglas LLC"/>
    <s v="Reduced heuristic moratorium"/>
    <n v="900"/>
    <n v="9193"/>
    <n v="1021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  <d v="2015-02-21T06:00:00"/>
  </r>
  <r>
    <n v="102"/>
    <s v="Garcia Inc"/>
    <s v="Front-line web-enabled model"/>
    <n v="3700"/>
    <n v="10422"/>
    <n v="282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  <d v="2018-05-14T05:00:00"/>
  </r>
  <r>
    <n v="103"/>
    <s v="Frye, Hunt and Powell"/>
    <s v="Polarized incremental emulation"/>
    <n v="10000"/>
    <n v="2461"/>
    <n v="25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  <d v="2010-10-24T05:00:00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  <d v="2017-05-23T05:00:00"/>
  </r>
  <r>
    <n v="105"/>
    <s v="Charles-Johnson"/>
    <s v="Total fresh-thinking system engine"/>
    <n v="6800"/>
    <n v="9829"/>
    <n v="145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  <d v="2013-04-02T05:00:00"/>
  </r>
  <r>
    <n v="106"/>
    <s v="Brandt, Carter and Wood"/>
    <s v="Ameliorated clear-thinking circuit"/>
    <n v="3900"/>
    <n v="14006"/>
    <n v="359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  <d v="2019-09-08T05:00:00"/>
  </r>
  <r>
    <n v="107"/>
    <s v="Tucker, Schmidt and Reid"/>
    <s v="Multi-layered encompassing installation"/>
    <n v="3500"/>
    <n v="6527"/>
    <n v="186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  <d v="2018-04-23T05:00:00"/>
  </r>
  <r>
    <n v="108"/>
    <s v="Decker Inc"/>
    <s v="Universal encompassing implementation"/>
    <n v="1500"/>
    <n v="8929"/>
    <n v="59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  <d v="2012-04-06T05:00:00"/>
  </r>
  <r>
    <n v="109"/>
    <s v="Romero and Sons"/>
    <s v="Object-based client-server application"/>
    <n v="5200"/>
    <n v="3079"/>
    <n v="59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  <d v="2014-01-12T06:00:00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  <d v="2018-09-11T05:00:00"/>
  </r>
  <r>
    <n v="111"/>
    <s v="Hart-Briggs"/>
    <s v="Re-engineered user-facing approach"/>
    <n v="61400"/>
    <n v="73653"/>
    <n v="120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  <d v="2012-09-22T05:00:00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  <d v="2014-08-24T05:00:00"/>
  </r>
  <r>
    <n v="113"/>
    <s v="Wright, Hartman and Yu"/>
    <s v="User-friendly tertiary array"/>
    <n v="3300"/>
    <n v="12437"/>
    <n v="377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  <d v="2017-09-12T05:00:00"/>
  </r>
  <r>
    <n v="114"/>
    <s v="Harper-Davis"/>
    <s v="Robust heuristic encoding"/>
    <n v="1900"/>
    <n v="13816"/>
    <n v="727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  <d v="2019-04-09T05:00:00"/>
  </r>
  <r>
    <n v="115"/>
    <s v="Barrett PLC"/>
    <s v="Team-oriented clear-thinking capacity"/>
    <n v="166700"/>
    <n v="145382"/>
    <n v="8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  <d v="2017-11-17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  <d v="2015-09-18T05:00:00"/>
  </r>
  <r>
    <n v="117"/>
    <s v="Chaney-Dennis"/>
    <s v="Business-focused 24hour groupware"/>
    <n v="4900"/>
    <n v="8523"/>
    <n v="174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  <d v="2011-09-22T05:00:00"/>
  </r>
  <r>
    <n v="118"/>
    <s v="Robinson, Lopez and Christensen"/>
    <s v="Organic next generation protocol"/>
    <n v="5400"/>
    <n v="6351"/>
    <n v="118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  <d v="2014-01-26T06:00:00"/>
  </r>
  <r>
    <n v="119"/>
    <s v="Clark and Sons"/>
    <s v="Reverse-engineered full-range Internet solution"/>
    <n v="5000"/>
    <n v="10748"/>
    <n v="215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  <d v="2014-06-16T05:00:00"/>
  </r>
  <r>
    <n v="120"/>
    <s v="Vega Group"/>
    <s v="Synchronized regional synergy"/>
    <n v="75100"/>
    <n v="112272"/>
    <n v="149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  <d v="2015-04-17T05:00:00"/>
  </r>
  <r>
    <n v="121"/>
    <s v="Brown-Brown"/>
    <s v="Multi-lateral homogeneous success"/>
    <n v="45300"/>
    <n v="99361"/>
    <n v="219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  <d v="2014-10-05T05:00:00"/>
  </r>
  <r>
    <n v="122"/>
    <s v="Taylor PLC"/>
    <s v="Seamless zero-defect solution"/>
    <n v="136800"/>
    <n v="88055"/>
    <n v="64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  <d v="2014-11-27T06:00:00"/>
  </r>
  <r>
    <n v="123"/>
    <s v="Edwards-Lewis"/>
    <s v="Enhanced scalable concept"/>
    <n v="177700"/>
    <n v="33092"/>
    <n v="19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  <d v="2015-11-24T06:00:00"/>
  </r>
  <r>
    <n v="124"/>
    <s v="Stanton, Neal and Rodriguez"/>
    <s v="Polarized uniform software"/>
    <n v="2600"/>
    <n v="9562"/>
    <n v="368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  <d v="2019-05-13T05:00:00"/>
  </r>
  <r>
    <n v="125"/>
    <s v="Pratt LLC"/>
    <s v="Stand-alone web-enabled moderator"/>
    <n v="5300"/>
    <n v="8475"/>
    <n v="160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  <d v="2018-09-19T05:00:00"/>
  </r>
  <r>
    <n v="126"/>
    <s v="Gross PLC"/>
    <s v="Proactive methodical benchmark"/>
    <n v="180200"/>
    <n v="69617"/>
    <n v="39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  <d v="2016-08-14T05:00:00"/>
  </r>
  <r>
    <n v="127"/>
    <s v="Martinez, Gomez and Dalton"/>
    <s v="Team-oriented 6thgeneration matrix"/>
    <n v="103200"/>
    <n v="53067"/>
    <n v="51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  <d v="2010-05-12T05:00:00"/>
  </r>
  <r>
    <n v="128"/>
    <s v="Allen-Curtis"/>
    <s v="Phased human-resource core"/>
    <n v="70600"/>
    <n v="42596"/>
    <n v="60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  <d v="2010-08-27T05:00:00"/>
  </r>
  <r>
    <n v="129"/>
    <s v="Morgan-Martinez"/>
    <s v="Mandatory tertiary implementation"/>
    <n v="148500"/>
    <n v="4756"/>
    <n v="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  <d v="2015-02-03T06:00:00"/>
  </r>
  <r>
    <n v="130"/>
    <s v="Luna, Anderson and Fox"/>
    <s v="Secured directional encryption"/>
    <n v="9600"/>
    <n v="14925"/>
    <n v="15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  <d v="2011-10-26T05:00:00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  <d v="2013-11-29T06:00:00"/>
  </r>
  <r>
    <n v="132"/>
    <s v="Flowers and Sons"/>
    <s v="Virtual static core"/>
    <n v="3300"/>
    <n v="3834"/>
    <n v="116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  <d v="2018-01-12T06:00:00"/>
  </r>
  <r>
    <n v="133"/>
    <s v="Gates PLC"/>
    <s v="Secured content-based product"/>
    <n v="4500"/>
    <n v="13985"/>
    <n v="311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  <d v="2011-08-12T05:00:00"/>
  </r>
  <r>
    <n v="134"/>
    <s v="Caldwell LLC"/>
    <s v="Secured executive concept"/>
    <n v="99500"/>
    <n v="89288"/>
    <n v="90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  <d v="2011-06-19T05:00:00"/>
  </r>
  <r>
    <n v="135"/>
    <s v="Le, Burton and Evans"/>
    <s v="Balanced zero-defect software"/>
    <n v="7700"/>
    <n v="5488"/>
    <n v="71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  <d v="2013-03-07T06:00:00"/>
  </r>
  <r>
    <n v="136"/>
    <s v="Briggs PLC"/>
    <s v="Distributed context-sensitive flexibility"/>
    <n v="82800"/>
    <n v="2721"/>
    <n v="3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  <d v="2014-06-07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  <d v="2010-10-06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  <d v="2012-09-28T05:00:00"/>
  </r>
  <r>
    <n v="139"/>
    <s v="Hamilton, Wright and Chavez"/>
    <s v="Down-sized empowering protocol"/>
    <n v="92100"/>
    <n v="19246"/>
    <n v="21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  <d v="2015-04-21T05:00:00"/>
  </r>
  <r>
    <n v="140"/>
    <s v="Bautista-Cross"/>
    <s v="Fully-configurable coherent Internet solution"/>
    <n v="5500"/>
    <n v="12274"/>
    <n v="223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  <d v="2018-02-25T06:00:00"/>
  </r>
  <r>
    <n v="141"/>
    <s v="Jackson LLC"/>
    <s v="Distributed motivating algorithm"/>
    <n v="64300"/>
    <n v="65323"/>
    <n v="102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  <d v="2015-06-12T05:00:00"/>
  </r>
  <r>
    <n v="142"/>
    <s v="Figueroa Ltd"/>
    <s v="Expanded solution-oriented benchmark"/>
    <n v="5000"/>
    <n v="11502"/>
    <n v="230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  <d v="2012-04-06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  <d v="2010-06-28T05:00:00"/>
  </r>
  <r>
    <n v="144"/>
    <s v="Martin, Lopez and Hunter"/>
    <s v="Multi-lateral actuating installation"/>
    <n v="9000"/>
    <n v="11619"/>
    <n v="12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  <d v="2019-06-17T05:00:00"/>
  </r>
  <r>
    <n v="145"/>
    <s v="Fields-Moore"/>
    <s v="Secured reciprocal array"/>
    <n v="25000"/>
    <n v="59128"/>
    <n v="237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  <d v="2014-09-07T05:00:00"/>
  </r>
  <r>
    <n v="146"/>
    <s v="Harris-Golden"/>
    <s v="Optional bandwidth-monitored middleware"/>
    <n v="8800"/>
    <n v="1518"/>
    <n v="17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  <d v="2011-11-08T06:00:00"/>
  </r>
  <r>
    <n v="147"/>
    <s v="Moss, Norman and Dunlap"/>
    <s v="Upgradable upward-trending workforce"/>
    <n v="8300"/>
    <n v="9337"/>
    <n v="112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  <d v="2016-06-13T05:00:00"/>
  </r>
  <r>
    <n v="148"/>
    <s v="White, Larson and Wright"/>
    <s v="Upgradable hybrid capability"/>
    <n v="9300"/>
    <n v="11255"/>
    <n v="121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  <d v="2017-07-25T05:00:00"/>
  </r>
  <r>
    <n v="149"/>
    <s v="Payne, Oliver and Burch"/>
    <s v="Managed fresh-thinking flexibility"/>
    <n v="6200"/>
    <n v="13632"/>
    <n v="220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  <d v="2013-01-01T06:00:00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  <d v="2018-12-16T06:00:00"/>
  </r>
  <r>
    <n v="151"/>
    <s v="Parker LLC"/>
    <s v="Customizable intermediate extranet"/>
    <n v="137200"/>
    <n v="88037"/>
    <n v="64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  <d v="2014-06-09T05:00:00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  <d v="2017-02-17T06:00:00"/>
  </r>
  <r>
    <n v="153"/>
    <s v="Whitehead, Bell and Hughes"/>
    <s v="Multi-tiered radical definition"/>
    <n v="189400"/>
    <n v="176112"/>
    <n v="9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  <d v="2012-10-19T05:00:00"/>
  </r>
  <r>
    <n v="154"/>
    <s v="Rodriguez-Brown"/>
    <s v="Devolved foreground benchmark"/>
    <n v="171300"/>
    <n v="100650"/>
    <n v="59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  <d v="2016-05-12T05:00:00"/>
  </r>
  <r>
    <n v="155"/>
    <s v="Hall-Schaefer"/>
    <s v="Distributed eco-centric methodology"/>
    <n v="139500"/>
    <n v="90706"/>
    <n v="65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  <d v="2010-03-25T05:00:00"/>
  </r>
  <r>
    <n v="156"/>
    <s v="Meza-Rogers"/>
    <s v="Streamlined encompassing encryption"/>
    <n v="36400"/>
    <n v="26914"/>
    <n v="74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  <d v="2019-10-05T05:00:00"/>
  </r>
  <r>
    <n v="157"/>
    <s v="Curtis-Curtis"/>
    <s v="User-friendly reciprocal initiative"/>
    <n v="4200"/>
    <n v="2212"/>
    <n v="53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  <d v="2013-12-30T06:00:00"/>
  </r>
  <r>
    <n v="158"/>
    <s v="Carlson Inc"/>
    <s v="Ergonomic fresh-thinking installation"/>
    <n v="2100"/>
    <n v="4640"/>
    <n v="221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  <d v="2015-12-08T06:00:00"/>
  </r>
  <r>
    <n v="159"/>
    <s v="Clarke, Anderson and Lee"/>
    <s v="Robust explicit hardware"/>
    <n v="191200"/>
    <n v="191222"/>
    <n v="100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  <d v="2019-03-27T05:00:00"/>
  </r>
  <r>
    <n v="160"/>
    <s v="Evans Group"/>
    <s v="Stand-alone actuating support"/>
    <n v="8000"/>
    <n v="12985"/>
    <n v="162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  <d v="2019-04-27T05:00:00"/>
  </r>
  <r>
    <n v="161"/>
    <s v="Bruce Group"/>
    <s v="Cross-platform methodical process improvement"/>
    <n v="5500"/>
    <n v="4300"/>
    <n v="78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  <d v="2015-09-23T05:00:00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  <d v="2018-12-08T06:00:00"/>
  </r>
  <r>
    <n v="163"/>
    <s v="Burton-Watkins"/>
    <s v="Extended reciprocal circuit"/>
    <n v="3500"/>
    <n v="8864"/>
    <n v="253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  <d v="2017-10-20T05:00:00"/>
  </r>
  <r>
    <n v="164"/>
    <s v="Lopez and Sons"/>
    <s v="Polarized human-resource protocol"/>
    <n v="150500"/>
    <n v="150755"/>
    <n v="100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  <d v="2017-10-08T05:00:00"/>
  </r>
  <r>
    <n v="165"/>
    <s v="Cordova Ltd"/>
    <s v="Synergized radical product"/>
    <n v="90400"/>
    <n v="110279"/>
    <n v="122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  <d v="2017-08-01T05:00:00"/>
  </r>
  <r>
    <n v="166"/>
    <s v="Brown-Vang"/>
    <s v="Robust heuristic artificial intelligence"/>
    <n v="9800"/>
    <n v="13439"/>
    <n v="137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  <d v="2010-12-22T06:00:00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  <d v="2013-06-10T05:00:00"/>
  </r>
  <r>
    <n v="168"/>
    <s v="Hernandez Group"/>
    <s v="Ergonomic uniform open system"/>
    <n v="128100"/>
    <n v="40107"/>
    <n v="31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  <d v="2019-02-22T06:00:00"/>
  </r>
  <r>
    <n v="169"/>
    <s v="Tran, Steele and Wilson"/>
    <s v="Profit-focused modular product"/>
    <n v="23300"/>
    <n v="98811"/>
    <n v="424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  <d v="2012-06-17T05:00:00"/>
  </r>
  <r>
    <n v="170"/>
    <s v="Summers, Gallegos and Stein"/>
    <s v="Mandatory mobile product"/>
    <n v="188100"/>
    <n v="5528"/>
    <n v="3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  <d v="2017-08-03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  <d v="2014-03-20T05:00:00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  <d v="2014-07-19T05:00:00"/>
  </r>
  <r>
    <n v="173"/>
    <s v="White LLC"/>
    <s v="Cross-group 4thgeneration middleware"/>
    <n v="96700"/>
    <n v="157635"/>
    <n v="163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  <d v="2013-05-18T05:00:00"/>
  </r>
  <r>
    <n v="174"/>
    <s v="Santos, Black and Donovan"/>
    <s v="Pre-emptive scalable access"/>
    <n v="600"/>
    <n v="5368"/>
    <n v="895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  <d v="2015-10-05T05:00:00"/>
  </r>
  <r>
    <n v="175"/>
    <s v="Jones, Contreras and Burnett"/>
    <s v="Sharable intangible migration"/>
    <n v="181200"/>
    <n v="47459"/>
    <n v="2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  <d v="2016-08-31T05:00:00"/>
  </r>
  <r>
    <n v="176"/>
    <s v="Stone-Orozco"/>
    <s v="Proactive scalable Graphical User Interface"/>
    <n v="115000"/>
    <n v="86060"/>
    <n v="75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  <d v="2016-09-03T05:00:00"/>
  </r>
  <r>
    <n v="177"/>
    <s v="Lee, Gibson and Morgan"/>
    <s v="Digitized solution-oriented product"/>
    <n v="38800"/>
    <n v="161593"/>
    <n v="41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  <d v="2010-11-15T06:00:00"/>
  </r>
  <r>
    <n v="178"/>
    <s v="Alexander-Williams"/>
    <s v="Triple-buffered cohesive structure"/>
    <n v="7200"/>
    <n v="6927"/>
    <n v="96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  <d v="2017-09-21T05:00:00"/>
  </r>
  <r>
    <n v="179"/>
    <s v="Marks Ltd"/>
    <s v="Realigned human-resource orchestration"/>
    <n v="44500"/>
    <n v="159185"/>
    <n v="35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  <d v="2013-03-17T05:00:00"/>
  </r>
  <r>
    <n v="180"/>
    <s v="Olsen, Edwards and Reid"/>
    <s v="Optional clear-thinking software"/>
    <n v="56000"/>
    <n v="172736"/>
    <n v="308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  <d v="2010-03-22T05:00:00"/>
  </r>
  <r>
    <n v="181"/>
    <s v="Daniels, Rose and Tyler"/>
    <s v="Centralized global approach"/>
    <n v="8600"/>
    <n v="5315"/>
    <n v="62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  <d v="2017-10-04T05:00:00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  <d v="2019-06-15T05:00:00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  <d v="2010-09-09T05:00:00"/>
  </r>
  <r>
    <n v="184"/>
    <s v="Howard, Carter and Griffith"/>
    <s v="Adaptive asynchronous emulation"/>
    <n v="3600"/>
    <n v="10550"/>
    <n v="293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  <d v="2019-05-03T05:00:00"/>
  </r>
  <r>
    <n v="185"/>
    <s v="Bailey PLC"/>
    <s v="Innovative actuating conglomeration"/>
    <n v="1000"/>
    <n v="718"/>
    <n v="72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  <d v="2018-05-13T05:00:00"/>
  </r>
  <r>
    <n v="186"/>
    <s v="Parker Group"/>
    <s v="Grass-roots foreground policy"/>
    <n v="88800"/>
    <n v="28358"/>
    <n v="32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  <d v="2014-05-23T05:00:00"/>
  </r>
  <r>
    <n v="187"/>
    <s v="Fox Group"/>
    <s v="Horizontal transitional paradigm"/>
    <n v="60200"/>
    <n v="138384"/>
    <n v="230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  <d v="2013-02-23T06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  <d v="2014-12-02T06:00:00"/>
  </r>
  <r>
    <n v="189"/>
    <s v="Anthony-Shaw"/>
    <s v="Switchable contextually-based access"/>
    <n v="191300"/>
    <n v="45004"/>
    <n v="24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  <d v="2013-06-04T05:00:00"/>
  </r>
  <r>
    <n v="191"/>
    <s v="Sutton PLC"/>
    <s v="Mandatory reciprocal superstructure"/>
    <n v="8400"/>
    <n v="3188"/>
    <n v="38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  <d v="2019-03-12T05:00:00"/>
  </r>
  <r>
    <n v="192"/>
    <s v="Long, Morgan and Mitchell"/>
    <s v="Upgradable 4thgeneration productivity"/>
    <n v="42600"/>
    <n v="8517"/>
    <n v="20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  <d v="2014-06-27T05:00:00"/>
  </r>
  <r>
    <n v="193"/>
    <s v="Calhoun, Rogers and Long"/>
    <s v="Progressive discrete hub"/>
    <n v="6600"/>
    <n v="3012"/>
    <n v="4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  <d v="2018-04-08T05:00:00"/>
  </r>
  <r>
    <n v="194"/>
    <s v="Sandoval Group"/>
    <s v="Assimilated multi-tasking archive"/>
    <n v="7100"/>
    <n v="8716"/>
    <n v="123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  <d v="2015-09-14T05:00:00"/>
  </r>
  <r>
    <n v="195"/>
    <s v="Smith and Sons"/>
    <s v="Upgradable high-level solution"/>
    <n v="15800"/>
    <n v="57157"/>
    <n v="3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  <d v="2018-07-29T05:00:00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  <d v="2016-09-03T05:00:00"/>
  </r>
  <r>
    <n v="197"/>
    <s v="Perry and Sons"/>
    <s v="Business-focused logistical framework"/>
    <n v="54700"/>
    <n v="163118"/>
    <n v="298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  <d v="2017-06-23T05:00:00"/>
  </r>
  <r>
    <n v="198"/>
    <s v="Palmer Inc"/>
    <s v="Universal multi-state capability"/>
    <n v="63200"/>
    <n v="6041"/>
    <n v="10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  <d v="2010-08-06T05:00:00"/>
  </r>
  <r>
    <n v="199"/>
    <s v="Hull, Baker and Martinez"/>
    <s v="Digitized reciprocal infrastructure"/>
    <n v="1800"/>
    <n v="968"/>
    <n v="54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  <d v="2015-07-07T05:00:00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  <d v="2010-03-25T05:00:00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  <d v="2014-07-25T05:00:00"/>
  </r>
  <r>
    <n v="202"/>
    <s v="Mcknight-Freeman"/>
    <s v="Upgradable scalable methodology"/>
    <n v="8300"/>
    <n v="6543"/>
    <n v="79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  <d v="2011-10-02T05:00:00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  <d v="2017-01-17T06:00:00"/>
  </r>
  <r>
    <n v="204"/>
    <s v="Daniel-Luna"/>
    <s v="Mandatory multimedia leverage"/>
    <n v="75000"/>
    <n v="2529"/>
    <n v="3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  <d v="2011-04-03T05:00:00"/>
  </r>
  <r>
    <n v="205"/>
    <s v="Weaver-Marquez"/>
    <s v="Focused analyzing circuit"/>
    <n v="1300"/>
    <n v="5614"/>
    <n v="432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  <d v="2018-10-17T05:00:00"/>
  </r>
  <r>
    <n v="206"/>
    <s v="Austin, Baker and Kelley"/>
    <s v="Fundamental grid-enabled strategy"/>
    <n v="9000"/>
    <n v="3496"/>
    <n v="39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  <d v="2010-02-27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  <d v="2018-08-28T05:00:00"/>
  </r>
  <r>
    <n v="208"/>
    <s v="Jackson Inc"/>
    <s v="Mandatory multi-tasking encryption"/>
    <n v="196900"/>
    <n v="199110"/>
    <n v="10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  <d v="2017-11-09T06:00:00"/>
  </r>
  <r>
    <n v="209"/>
    <s v="Warren Ltd"/>
    <s v="Distributed system-worthy application"/>
    <n v="194500"/>
    <n v="41212"/>
    <n v="21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  <d v="2016-05-06T05:00:00"/>
  </r>
  <r>
    <n v="210"/>
    <s v="Schultz Inc"/>
    <s v="Synergistic tertiary time-frame"/>
    <n v="9400"/>
    <n v="6338"/>
    <n v="67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  <d v="2017-03-03T06:00:00"/>
  </r>
  <r>
    <n v="211"/>
    <s v="Thompson LLC"/>
    <s v="Customer-focused impactful benchmark"/>
    <n v="104400"/>
    <n v="99100"/>
    <n v="95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  <d v="2013-08-27T05:00:00"/>
  </r>
  <r>
    <n v="212"/>
    <s v="Johnson Inc"/>
    <s v="Profound next generation infrastructure"/>
    <n v="8100"/>
    <n v="12300"/>
    <n v="152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  <d v="2019-12-15T06:00:00"/>
  </r>
  <r>
    <n v="213"/>
    <s v="Morgan-Warren"/>
    <s v="Face-to-face encompassing info-mediaries"/>
    <n v="87900"/>
    <n v="171549"/>
    <n v="195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  <d v="2010-11-06T05:00:00"/>
  </r>
  <r>
    <n v="214"/>
    <s v="Sullivan Group"/>
    <s v="Open-source fresh-thinking policy"/>
    <n v="1400"/>
    <n v="14324"/>
    <n v="1023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  <d v="2010-08-19T05:00:00"/>
  </r>
  <r>
    <n v="215"/>
    <s v="Vargas, Banks and Palmer"/>
    <s v="Extended 24/7 implementation"/>
    <n v="156800"/>
    <n v="6024"/>
    <n v="4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  <d v="2019-02-13T06:00:00"/>
  </r>
  <r>
    <n v="216"/>
    <s v="Johnson, Dixon and Zimmerman"/>
    <s v="Organic dynamic algorithm"/>
    <n v="121700"/>
    <n v="188721"/>
    <n v="155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  <d v="2011-11-22T06:00:00"/>
  </r>
  <r>
    <n v="217"/>
    <s v="Moore, Dudley and Navarro"/>
    <s v="Organic multi-tasking focus group"/>
    <n v="129400"/>
    <n v="57911"/>
    <n v="4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  <d v="2019-04-28T05:00:00"/>
  </r>
  <r>
    <n v="218"/>
    <s v="Price-Rodriguez"/>
    <s v="Adaptive logistical initiative"/>
    <n v="5700"/>
    <n v="12309"/>
    <n v="216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  <d v="2011-11-11T06:00:00"/>
  </r>
  <r>
    <n v="219"/>
    <s v="Huang-Henderson"/>
    <s v="Stand-alone mobile customer loyalty"/>
    <n v="41700"/>
    <n v="138497"/>
    <n v="332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  <d v="2012-08-16T05:00:00"/>
  </r>
  <r>
    <n v="220"/>
    <s v="Owens-Le"/>
    <s v="Focused composite approach"/>
    <n v="7900"/>
    <n v="667"/>
    <n v="8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  <d v="2011-07-01T05:00:00"/>
  </r>
  <r>
    <n v="221"/>
    <s v="Huff LLC"/>
    <s v="Face-to-face clear-thinking Local Area Network"/>
    <n v="121500"/>
    <n v="119830"/>
    <n v="99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  <d v="2012-06-21T05:00:00"/>
  </r>
  <r>
    <n v="222"/>
    <s v="Johnson LLC"/>
    <s v="Cross-group cohesive circuit"/>
    <n v="4800"/>
    <n v="6623"/>
    <n v="138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  <d v="2014-10-02T05:00:00"/>
  </r>
  <r>
    <n v="223"/>
    <s v="Chavez, Garcia and Cantu"/>
    <s v="Synergistic explicit capability"/>
    <n v="87300"/>
    <n v="81897"/>
    <n v="94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  <d v="2016-03-16T05:00:00"/>
  </r>
  <r>
    <n v="224"/>
    <s v="Lester-Moore"/>
    <s v="Diverse analyzing definition"/>
    <n v="46300"/>
    <n v="186885"/>
    <n v="404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  <d v="2014-09-24T05:00:00"/>
  </r>
  <r>
    <n v="225"/>
    <s v="Fox-Quinn"/>
    <s v="Enterprise-wide reciprocal success"/>
    <n v="67800"/>
    <n v="176398"/>
    <n v="260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  <d v="2014-05-03T05:00:00"/>
  </r>
  <r>
    <n v="226"/>
    <s v="Garcia Inc"/>
    <s v="Progressive neutral middleware"/>
    <n v="3000"/>
    <n v="10999"/>
    <n v="367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  <d v="2010-04-08T05:00:00"/>
  </r>
  <r>
    <n v="227"/>
    <s v="Johnson-Lee"/>
    <s v="Intuitive exuding process improvement"/>
    <n v="60900"/>
    <n v="102751"/>
    <n v="16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  <d v="2015-05-15T05:00:00"/>
  </r>
  <r>
    <n v="228"/>
    <s v="Pineda Group"/>
    <s v="Exclusive real-time protocol"/>
    <n v="137900"/>
    <n v="165352"/>
    <n v="120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  <d v="2016-08-31T05:00:00"/>
  </r>
  <r>
    <n v="229"/>
    <s v="Hoffman-Howard"/>
    <s v="Extended encompassing application"/>
    <n v="85600"/>
    <n v="165798"/>
    <n v="194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  <d v="2017-06-01T05:00:00"/>
  </r>
  <r>
    <n v="230"/>
    <s v="Miranda, Hall and Mcgrath"/>
    <s v="Progressive value-added ability"/>
    <n v="2400"/>
    <n v="10084"/>
    <n v="420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  <d v="2019-12-06T06:00:00"/>
  </r>
  <r>
    <n v="231"/>
    <s v="Williams, Carter and Gonzalez"/>
    <s v="Cross-platform uniform hardware"/>
    <n v="7200"/>
    <n v="5523"/>
    <n v="77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  <d v="2013-05-21T05:00:00"/>
  </r>
  <r>
    <n v="232"/>
    <s v="Davis-Rodriguez"/>
    <s v="Progressive secondary portal"/>
    <n v="3400"/>
    <n v="5823"/>
    <n v="171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  <d v="2016-07-25T05:00:00"/>
  </r>
  <r>
    <n v="233"/>
    <s v="Reid, Rivera and Perry"/>
    <s v="Multi-lateral national adapter"/>
    <n v="3800"/>
    <n v="6000"/>
    <n v="158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  <d v="2011-06-12T05:00:00"/>
  </r>
  <r>
    <n v="234"/>
    <s v="Mendoza-Parker"/>
    <s v="Enterprise-wide motivating matrices"/>
    <n v="7500"/>
    <n v="8181"/>
    <n v="109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  <d v="2017-08-22T05:00:00"/>
  </r>
  <r>
    <n v="235"/>
    <s v="Lee, Ali and Guzman"/>
    <s v="Polarized upward-trending Local Area Network"/>
    <n v="8600"/>
    <n v="3589"/>
    <n v="42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  <d v="2017-02-13T06:00:00"/>
  </r>
  <r>
    <n v="236"/>
    <s v="Gallegos-Cobb"/>
    <s v="Object-based directional function"/>
    <n v="39500"/>
    <n v="4323"/>
    <n v="11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  <d v="2019-06-25T05:00:00"/>
  </r>
  <r>
    <n v="237"/>
    <s v="Ellison PLC"/>
    <s v="Re-contextualized tangible open architecture"/>
    <n v="9300"/>
    <n v="14822"/>
    <n v="159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  <d v="2014-04-25T05:00:00"/>
  </r>
  <r>
    <n v="238"/>
    <s v="Bolton, Sanchez and Carrillo"/>
    <s v="Distributed systemic adapter"/>
    <n v="2400"/>
    <n v="10138"/>
    <n v="422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  <d v="2017-12-14T06:00:00"/>
  </r>
  <r>
    <n v="239"/>
    <s v="Mason-Sanders"/>
    <s v="Networked web-enabled instruction set"/>
    <n v="3200"/>
    <n v="3127"/>
    <n v="98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  <d v="2015-08-29T05:00:00"/>
  </r>
  <r>
    <n v="240"/>
    <s v="Pitts-Reed"/>
    <s v="Vision-oriented dynamic service-desk"/>
    <n v="29400"/>
    <n v="123124"/>
    <n v="41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  <d v="2010-08-06T05:00:00"/>
  </r>
  <r>
    <n v="241"/>
    <s v="Gonzalez-Martinez"/>
    <s v="Vision-oriented actuating open system"/>
    <n v="168500"/>
    <n v="171729"/>
    <n v="102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  <d v="2014-04-13T05:00:00"/>
  </r>
  <r>
    <n v="242"/>
    <s v="Hill, Martin and Garcia"/>
    <s v="Sharable scalable core"/>
    <n v="8400"/>
    <n v="10729"/>
    <n v="128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  <d v="2017-05-10T05:00:00"/>
  </r>
  <r>
    <n v="243"/>
    <s v="Garcia PLC"/>
    <s v="Customer-focused attitude-oriented function"/>
    <n v="2300"/>
    <n v="10240"/>
    <n v="445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  <d v="2018-03-04T06:00:00"/>
  </r>
  <r>
    <n v="244"/>
    <s v="Herring-Bailey"/>
    <s v="Reverse-engineered system-worthy extranet"/>
    <n v="700"/>
    <n v="3988"/>
    <n v="570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  <d v="2014-07-14T05:00:00"/>
  </r>
  <r>
    <n v="245"/>
    <s v="Russell-Gardner"/>
    <s v="Re-engineered systematic monitoring"/>
    <n v="2900"/>
    <n v="14771"/>
    <n v="509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  <d v="2014-04-07T05:00:00"/>
  </r>
  <r>
    <n v="246"/>
    <s v="Walters-Carter"/>
    <s v="Seamless value-added standardization"/>
    <n v="4500"/>
    <n v="14649"/>
    <n v="326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  <d v="2013-08-05T05:00:00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  <d v="2016-12-22T06:00:00"/>
  </r>
  <r>
    <n v="248"/>
    <s v="Roberts and Sons"/>
    <s v="Streamlined holistic knowledgebase"/>
    <n v="6200"/>
    <n v="13103"/>
    <n v="211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  <d v="2014-12-31T06:00:00"/>
  </r>
  <r>
    <n v="249"/>
    <s v="Avila-Nelson"/>
    <s v="Up-sized intermediate website"/>
    <n v="61500"/>
    <n v="168095"/>
    <n v="27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  <d v="2015-01-02T06:00:00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  <d v="2010-01-25T06:00:00"/>
  </r>
  <r>
    <n v="251"/>
    <s v="Singleton Ltd"/>
    <s v="Enhanced user-facing function"/>
    <n v="7100"/>
    <n v="3840"/>
    <n v="54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  <d v="2012-12-09T06:00:00"/>
  </r>
  <r>
    <n v="252"/>
    <s v="Perez PLC"/>
    <s v="Operative bandwidth-monitored interface"/>
    <n v="1000"/>
    <n v="6263"/>
    <n v="626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  <d v="2013-10-25T05:00:00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  <d v="2011-04-08T05:00:00"/>
  </r>
  <r>
    <n v="254"/>
    <s v="Barry Group"/>
    <s v="De-engineered static Local Area Network"/>
    <n v="4600"/>
    <n v="8505"/>
    <n v="185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  <d v="2017-02-21T06:00:00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  <d v="2011-02-16T06:00:00"/>
  </r>
  <r>
    <n v="256"/>
    <s v="Smith-Reid"/>
    <s v="Optimized actuating toolset"/>
    <n v="4100"/>
    <n v="959"/>
    <n v="23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  <d v="2016-01-24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  <d v="2013-03-05T06:00:00"/>
  </r>
  <r>
    <n v="258"/>
    <s v="Duncan, Mcdonald and Miller"/>
    <s v="Assimilated coherent hardware"/>
    <n v="5000"/>
    <n v="13424"/>
    <n v="26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  <d v="2016-12-08T06:00:00"/>
  </r>
  <r>
    <n v="259"/>
    <s v="Watkins Ltd"/>
    <s v="Multi-channeled responsive implementation"/>
    <n v="1800"/>
    <n v="10755"/>
    <n v="598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  <d v="2012-12-08T06:00:00"/>
  </r>
  <r>
    <n v="260"/>
    <s v="Allen-Jones"/>
    <s v="Centralized modular initiative"/>
    <n v="6300"/>
    <n v="9935"/>
    <n v="15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  <d v="2012-09-28T05:00:00"/>
  </r>
  <r>
    <n v="261"/>
    <s v="Mason-Smith"/>
    <s v="Reverse-engineered cohesive migration"/>
    <n v="84300"/>
    <n v="26303"/>
    <n v="31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  <d v="2010-08-25T05:00:00"/>
  </r>
  <r>
    <n v="262"/>
    <s v="Lloyd, Kennedy and Davis"/>
    <s v="Compatible multimedia hub"/>
    <n v="1700"/>
    <n v="5328"/>
    <n v="313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  <d v="2011-04-05T05:00:00"/>
  </r>
  <r>
    <n v="263"/>
    <s v="Walker Ltd"/>
    <s v="Organic eco-centric success"/>
    <n v="2900"/>
    <n v="10756"/>
    <n v="37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  <d v="2010-01-09T06:00:00"/>
  </r>
  <r>
    <n v="264"/>
    <s v="Gordon PLC"/>
    <s v="Virtual reciprocal policy"/>
    <n v="45600"/>
    <n v="165375"/>
    <n v="36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  <d v="2013-02-12T06:00:00"/>
  </r>
  <r>
    <n v="265"/>
    <s v="Lee and Sons"/>
    <s v="Persevering interactive emulation"/>
    <n v="4900"/>
    <n v="6031"/>
    <n v="123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  <d v="2016-01-03T06:00:00"/>
  </r>
  <r>
    <n v="266"/>
    <s v="Cole LLC"/>
    <s v="Proactive responsive emulation"/>
    <n v="111900"/>
    <n v="85902"/>
    <n v="77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  <d v="2014-11-07T06:00:00"/>
  </r>
  <r>
    <n v="267"/>
    <s v="Acosta PLC"/>
    <s v="Extended eco-centric function"/>
    <n v="61600"/>
    <n v="143910"/>
    <n v="234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  <d v="2012-10-24T05:00:00"/>
  </r>
  <r>
    <n v="268"/>
    <s v="Brown-Mckee"/>
    <s v="Networked optimal productivity"/>
    <n v="1500"/>
    <n v="2708"/>
    <n v="181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  <d v="2012-10-04T05:00:00"/>
  </r>
  <r>
    <n v="269"/>
    <s v="Miles and Sons"/>
    <s v="Persistent attitude-oriented approach"/>
    <n v="3500"/>
    <n v="8842"/>
    <n v="25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  <d v="2019-01-31T06:00:00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  <d v="2010-12-02T06:00:00"/>
  </r>
  <r>
    <n v="271"/>
    <s v="Foley-Cox"/>
    <s v="Progressive zero administration leverage"/>
    <n v="153700"/>
    <n v="1953"/>
    <n v="1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  <d v="2015-12-07T06:00:00"/>
  </r>
  <r>
    <n v="272"/>
    <s v="Horton, Morrison and Clark"/>
    <s v="Networked radical neural-net"/>
    <n v="51100"/>
    <n v="155349"/>
    <n v="304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  <d v="2019-07-10T05:00:00"/>
  </r>
  <r>
    <n v="273"/>
    <s v="Thomas and Sons"/>
    <s v="Re-engineered heuristic forecast"/>
    <n v="7800"/>
    <n v="10704"/>
    <n v="137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  <d v="2017-09-17T05:00:00"/>
  </r>
  <r>
    <n v="274"/>
    <s v="Morgan-Jenkins"/>
    <s v="Fully-configurable background algorithm"/>
    <n v="2400"/>
    <n v="773"/>
    <n v="32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  <d v="2017-11-06T06:00:00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  <d v="2019-04-06T05:00:00"/>
  </r>
  <r>
    <n v="276"/>
    <s v="Fields Ltd"/>
    <s v="Front-line foreground project"/>
    <n v="5500"/>
    <n v="5324"/>
    <n v="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  <d v="2012-04-19T05:00:00"/>
  </r>
  <r>
    <n v="277"/>
    <s v="Ramos-Mitchell"/>
    <s v="Persevering system-worthy info-mediaries"/>
    <n v="700"/>
    <n v="7465"/>
    <n v="106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  <d v="2010-07-19T05:00:00"/>
  </r>
  <r>
    <n v="278"/>
    <s v="Higgins, Davis and Salazar"/>
    <s v="Distributed multi-tasking strategy"/>
    <n v="2700"/>
    <n v="8799"/>
    <n v="326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  <d v="2012-11-26T06:00:00"/>
  </r>
  <r>
    <n v="279"/>
    <s v="Smith-Jenkins"/>
    <s v="Vision-oriented methodical application"/>
    <n v="8000"/>
    <n v="13656"/>
    <n v="17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  <d v="2018-09-03T05:00:00"/>
  </r>
  <r>
    <n v="280"/>
    <s v="Braun PLC"/>
    <s v="Function-based high-level infrastructure"/>
    <n v="2500"/>
    <n v="14536"/>
    <n v="581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  <d v="2017-11-21T06:00:00"/>
  </r>
  <r>
    <n v="281"/>
    <s v="Drake PLC"/>
    <s v="Profound object-oriented paradigm"/>
    <n v="164500"/>
    <n v="150552"/>
    <n v="92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  <d v="2012-03-11T06:00:00"/>
  </r>
  <r>
    <n v="282"/>
    <s v="Ross, Kelly and Brown"/>
    <s v="Virtual contextually-based circuit"/>
    <n v="8400"/>
    <n v="9076"/>
    <n v="108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  <d v="2016-11-27T06:00:00"/>
  </r>
  <r>
    <n v="283"/>
    <s v="Lucas-Mullins"/>
    <s v="Business-focused dynamic instruction set"/>
    <n v="8100"/>
    <n v="1517"/>
    <n v="19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  <d v="2016-05-30T05:00:00"/>
  </r>
  <r>
    <n v="284"/>
    <s v="Tran LLC"/>
    <s v="Ameliorated fresh-thinking protocol"/>
    <n v="9800"/>
    <n v="8153"/>
    <n v="83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  <d v="2012-05-01T05:00:00"/>
  </r>
  <r>
    <n v="285"/>
    <s v="Dawson, Brady and Gilbert"/>
    <s v="Front-line optimizing emulation"/>
    <n v="900"/>
    <n v="6357"/>
    <n v="706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  <d v="2016-09-10T05:00:00"/>
  </r>
  <r>
    <n v="286"/>
    <s v="Obrien-Aguirre"/>
    <s v="Devolved uniform complexity"/>
    <n v="112100"/>
    <n v="19557"/>
    <n v="17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  <d v="2016-11-23T06:00:00"/>
  </r>
  <r>
    <n v="287"/>
    <s v="Ferguson PLC"/>
    <s v="Public-key intangible superstructure"/>
    <n v="6300"/>
    <n v="13213"/>
    <n v="210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  <d v="2015-04-28T05:00:00"/>
  </r>
  <r>
    <n v="288"/>
    <s v="Garcia Ltd"/>
    <s v="Secured global success"/>
    <n v="5600"/>
    <n v="5476"/>
    <n v="98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  <d v="2012-03-14T05:00:00"/>
  </r>
  <r>
    <n v="289"/>
    <s v="Smith, Love and Smith"/>
    <s v="Grass-roots mission-critical capability"/>
    <n v="800"/>
    <n v="13474"/>
    <n v="1684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  <d v="2015-08-03T05:00:00"/>
  </r>
  <r>
    <n v="290"/>
    <s v="Wilson, Hall and Osborne"/>
    <s v="Advanced global data-warehouse"/>
    <n v="168600"/>
    <n v="91722"/>
    <n v="54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  <d v="2013-05-10T05:00:00"/>
  </r>
  <r>
    <n v="291"/>
    <s v="Bell, Grimes and Kerr"/>
    <s v="Self-enabling uniform complexity"/>
    <n v="1800"/>
    <n v="8219"/>
    <n v="457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  <d v="2011-10-15T05:00:00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  <d v="2012-03-16T05:00:00"/>
  </r>
  <r>
    <n v="293"/>
    <s v="Ross Group"/>
    <s v="Organized executive solution"/>
    <n v="6500"/>
    <n v="1065"/>
    <n v="16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  <d v="2010-10-05T05:00:00"/>
  </r>
  <r>
    <n v="294"/>
    <s v="Turner-Davis"/>
    <s v="Automated local emulation"/>
    <n v="600"/>
    <n v="8038"/>
    <n v="1340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  <d v="2018-10-26T05:00:00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  <d v="2013-10-15T05:00:00"/>
  </r>
  <r>
    <n v="296"/>
    <s v="Smith-Hess"/>
    <s v="Grass-roots real-time Local Area Network"/>
    <n v="6100"/>
    <n v="3352"/>
    <n v="55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  <d v="2019-01-28T06:00:00"/>
  </r>
  <r>
    <n v="297"/>
    <s v="Brown, Herring and Bass"/>
    <s v="Organized client-driven capacity"/>
    <n v="7200"/>
    <n v="6785"/>
    <n v="9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  <d v="2014-01-14T06:00:00"/>
  </r>
  <r>
    <n v="298"/>
    <s v="Chase, Garcia and Johnson"/>
    <s v="Adaptive intangible database"/>
    <n v="3500"/>
    <n v="5037"/>
    <n v="144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  <d v="2016-02-26T06:00:00"/>
  </r>
  <r>
    <n v="299"/>
    <s v="Ramsey and Sons"/>
    <s v="Grass-roots contextually-based algorithm"/>
    <n v="3800"/>
    <n v="1954"/>
    <n v="51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  <d v="2016-03-03T06:00:00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  <d v="2017-08-30T05:00:00"/>
  </r>
  <r>
    <n v="301"/>
    <s v="Wong-Walker"/>
    <s v="Multi-channeled disintermediate policy"/>
    <n v="900"/>
    <n v="12102"/>
    <n v="1345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  <d v="2015-02-26T06:00:00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  <d v="2018-09-02T05:00:00"/>
  </r>
  <r>
    <n v="303"/>
    <s v="Guerrero, Flores and Jenkins"/>
    <s v="Networked optimal architecture"/>
    <n v="3400"/>
    <n v="2809"/>
    <n v="83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  <d v="2016-01-07T06:00:00"/>
  </r>
  <r>
    <n v="304"/>
    <s v="Peterson PLC"/>
    <s v="User-friendly discrete benchmark"/>
    <n v="2100"/>
    <n v="11469"/>
    <n v="546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  <d v="2016-08-07T05:00:00"/>
  </r>
  <r>
    <n v="305"/>
    <s v="Townsend Ltd"/>
    <s v="Grass-roots actuating policy"/>
    <n v="2800"/>
    <n v="8014"/>
    <n v="286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  <d v="2016-03-19T05:00:00"/>
  </r>
  <r>
    <n v="306"/>
    <s v="Rush, Reed and Hall"/>
    <s v="Enterprise-wide 3rdgeneration knowledge user"/>
    <n v="6500"/>
    <n v="514"/>
    <n v="8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  <d v="2017-07-14T05:00:00"/>
  </r>
  <r>
    <n v="307"/>
    <s v="Salazar-Dodson"/>
    <s v="Face-to-face zero tolerance moderator"/>
    <n v="32900"/>
    <n v="43473"/>
    <n v="132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  <d v="2012-06-06T05:00:00"/>
  </r>
  <r>
    <n v="308"/>
    <s v="Davis Ltd"/>
    <s v="Grass-roots optimizing projection"/>
    <n v="118200"/>
    <n v="87560"/>
    <n v="74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  <d v="2011-04-18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  <d v="2011-09-21T05:00:00"/>
  </r>
  <r>
    <n v="310"/>
    <s v="Velazquez, Hunt and Ortiz"/>
    <s v="Switchable zero tolerance website"/>
    <n v="7800"/>
    <n v="1586"/>
    <n v="20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  <d v="2010-04-09T05:00:00"/>
  </r>
  <r>
    <n v="311"/>
    <s v="Flores PLC"/>
    <s v="Focused real-time help-desk"/>
    <n v="6300"/>
    <n v="12812"/>
    <n v="203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  <d v="2011-02-16T06:00:00"/>
  </r>
  <r>
    <n v="312"/>
    <s v="Martinez LLC"/>
    <s v="Robust impactful approach"/>
    <n v="59100"/>
    <n v="183345"/>
    <n v="310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  <d v="2013-10-25T05:00:00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  <d v="2012-02-27T06:00:00"/>
  </r>
  <r>
    <n v="314"/>
    <s v="Sanchez-Morgan"/>
    <s v="Realigned upward-trending strategy"/>
    <n v="1400"/>
    <n v="4126"/>
    <n v="295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  <d v="2019-03-12T05:00:00"/>
  </r>
  <r>
    <n v="315"/>
    <s v="Lopez, Adams and Johnson"/>
    <s v="Open-source interactive knowledge user"/>
    <n v="9500"/>
    <n v="3220"/>
    <n v="34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  <d v="2014-05-24T05:00:00"/>
  </r>
  <r>
    <n v="316"/>
    <s v="Martin-Marshall"/>
    <s v="Configurable demand-driven matrix"/>
    <n v="9600"/>
    <n v="6401"/>
    <n v="67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  <d v="2019-11-19T06:00:00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  <d v="2017-05-14T05:00:00"/>
  </r>
  <r>
    <n v="318"/>
    <s v="Young, Hart and Ryan"/>
    <s v="Decentralized demand-driven open system"/>
    <n v="5700"/>
    <n v="903"/>
    <n v="16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  <d v="2014-02-14T06:00:00"/>
  </r>
  <r>
    <n v="319"/>
    <s v="Mills Group"/>
    <s v="Advanced empowering matrix"/>
    <n v="8400"/>
    <n v="3251"/>
    <n v="39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  <d v="2010-08-12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  <d v="2011-05-10T05:00:00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  <d v="2011-04-01T05:00:00"/>
  </r>
  <r>
    <n v="322"/>
    <s v="Hebert Group"/>
    <s v="Visionary asymmetric Graphical User Interface"/>
    <n v="117900"/>
    <n v="196377"/>
    <n v="167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  <d v="2010-11-25T06:00:00"/>
  </r>
  <r>
    <n v="323"/>
    <s v="Cole, Smith and Wood"/>
    <s v="Integrated zero-defect help-desk"/>
    <n v="8900"/>
    <n v="2148"/>
    <n v="24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  <d v="2014-03-27T05:00:00"/>
  </r>
  <r>
    <n v="324"/>
    <s v="Harris, Hall and Harris"/>
    <s v="Inverse analyzing matrices"/>
    <n v="7100"/>
    <n v="11648"/>
    <n v="164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  <d v="2015-06-21T05:00:00"/>
  </r>
  <r>
    <n v="325"/>
    <s v="Saunders Group"/>
    <s v="Programmable systemic implementation"/>
    <n v="6500"/>
    <n v="5897"/>
    <n v="9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  <d v="2018-06-16T05:00:00"/>
  </r>
  <r>
    <n v="326"/>
    <s v="Pham, Avila and Nash"/>
    <s v="Multi-channeled next generation architecture"/>
    <n v="7200"/>
    <n v="3326"/>
    <n v="46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  <d v="2015-12-26T06:00:00"/>
  </r>
  <r>
    <n v="327"/>
    <s v="Patterson, Salinas and Lucas"/>
    <s v="Digitized 3rdgeneration encoding"/>
    <n v="2600"/>
    <n v="1002"/>
    <n v="39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  <d v="2019-08-28T05:00:00"/>
  </r>
  <r>
    <n v="328"/>
    <s v="Young PLC"/>
    <s v="Innovative well-modulated functionalities"/>
    <n v="98700"/>
    <n v="131826"/>
    <n v="13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  <d v="2018-11-30T06:00:00"/>
  </r>
  <r>
    <n v="329"/>
    <s v="Willis and Sons"/>
    <s v="Fundamental incremental database"/>
    <n v="93800"/>
    <n v="21477"/>
    <n v="23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  <d v="2016-12-12T06:00:00"/>
  </r>
  <r>
    <n v="330"/>
    <s v="Thompson-Bates"/>
    <s v="Expanded encompassing open architecture"/>
    <n v="33700"/>
    <n v="62330"/>
    <n v="185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  <d v="2017-12-08T06:00:00"/>
  </r>
  <r>
    <n v="331"/>
    <s v="Rose-Silva"/>
    <s v="Intuitive static portal"/>
    <n v="3300"/>
    <n v="14643"/>
    <n v="444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  <d v="2011-12-19T06:00:00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  <d v="2013-03-28T05:00:00"/>
  </r>
  <r>
    <n v="333"/>
    <s v="Carlson, Dixon and Jones"/>
    <s v="Persistent well-modulated synergy"/>
    <n v="9600"/>
    <n v="11900"/>
    <n v="124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  <d v="2018-11-20T06:00:00"/>
  </r>
  <r>
    <n v="334"/>
    <s v="Mcgee Group"/>
    <s v="Assimilated discrete algorithm"/>
    <n v="66200"/>
    <n v="123538"/>
    <n v="187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  <d v="2018-01-10T06:00:00"/>
  </r>
  <r>
    <n v="335"/>
    <s v="Jordan-Acosta"/>
    <s v="Operative uniform hub"/>
    <n v="173800"/>
    <n v="198628"/>
    <n v="114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  <d v="2019-11-15T06:00:00"/>
  </r>
  <r>
    <n v="336"/>
    <s v="Nunez Inc"/>
    <s v="Customizable intangible capability"/>
    <n v="70700"/>
    <n v="68602"/>
    <n v="97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  <d v="2010-12-15T06:00:00"/>
  </r>
  <r>
    <n v="337"/>
    <s v="Hayden Ltd"/>
    <s v="Innovative didactic analyzer"/>
    <n v="94500"/>
    <n v="116064"/>
    <n v="12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  <d v="2019-11-11T06:00:00"/>
  </r>
  <r>
    <n v="338"/>
    <s v="Gonzalez-Burton"/>
    <s v="Decentralized intangible encoding"/>
    <n v="69800"/>
    <n v="125042"/>
    <n v="17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  <d v="2011-10-05T05:00:00"/>
  </r>
  <r>
    <n v="339"/>
    <s v="Lewis, Taylor and Rivers"/>
    <s v="Front-line transitional algorithm"/>
    <n v="136300"/>
    <n v="108974"/>
    <n v="80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  <d v="2017-08-02T05:00:00"/>
  </r>
  <r>
    <n v="340"/>
    <s v="Butler, Henry and Espinoza"/>
    <s v="Switchable didactic matrices"/>
    <n v="37100"/>
    <n v="34964"/>
    <n v="94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  <d v="2011-12-12T06:00:00"/>
  </r>
  <r>
    <n v="341"/>
    <s v="Guzman Group"/>
    <s v="Ameliorated disintermediate utilization"/>
    <n v="114300"/>
    <n v="96777"/>
    <n v="8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  <d v="2015-08-28T05:00:00"/>
  </r>
  <r>
    <n v="342"/>
    <s v="Gibson-Hernandez"/>
    <s v="Visionary foreground middleware"/>
    <n v="47900"/>
    <n v="31864"/>
    <n v="67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  <d v="2013-07-20T05:00:00"/>
  </r>
  <r>
    <n v="343"/>
    <s v="Spencer-Weber"/>
    <s v="Optional zero-defect task-force"/>
    <n v="9000"/>
    <n v="4853"/>
    <n v="5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  <d v="2013-11-19T06:00:00"/>
  </r>
  <r>
    <n v="344"/>
    <s v="Berger, Johnson and Marshall"/>
    <s v="Devolved exuding emulation"/>
    <n v="197600"/>
    <n v="82959"/>
    <n v="4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  <d v="2018-01-22T06:00:00"/>
  </r>
  <r>
    <n v="345"/>
    <s v="Taylor, Cisneros and Romero"/>
    <s v="Open-source neutral task-force"/>
    <n v="157600"/>
    <n v="23159"/>
    <n v="15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  <d v="2015-07-09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  <d v="2017-08-24T05:00:00"/>
  </r>
  <r>
    <n v="347"/>
    <s v="Petersen and Sons"/>
    <s v="Open-source full-range portal"/>
    <n v="900"/>
    <n v="12607"/>
    <n v="1401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  <d v="2015-02-11T06:00:00"/>
  </r>
  <r>
    <n v="348"/>
    <s v="Hensley Ltd"/>
    <s v="Versatile cohesive open system"/>
    <n v="199000"/>
    <n v="142823"/>
    <n v="72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  <d v="2017-02-16T06:00:00"/>
  </r>
  <r>
    <n v="349"/>
    <s v="Navarro and Sons"/>
    <s v="Multi-layered bottom-line frame"/>
    <n v="180800"/>
    <n v="95958"/>
    <n v="5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  <d v="2017-07-14T05:00:00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  <d v="2015-05-20T05:00:00"/>
  </r>
  <r>
    <n v="351"/>
    <s v="Young LLC"/>
    <s v="Universal maximized methodology"/>
    <n v="74100"/>
    <n v="94631"/>
    <n v="12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  <d v="2015-08-24T05:00:00"/>
  </r>
  <r>
    <n v="352"/>
    <s v="Adams, Willis and Sanchez"/>
    <s v="Expanded hybrid hardware"/>
    <n v="2800"/>
    <n v="977"/>
    <n v="35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  <d v="2015-11-07T06:00:00"/>
  </r>
  <r>
    <n v="353"/>
    <s v="Mills-Roy"/>
    <s v="Profit-focused multi-tasking access"/>
    <n v="33600"/>
    <n v="137961"/>
    <n v="411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  <d v="2019-07-05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  <d v="2013-09-03T05:00:00"/>
  </r>
  <r>
    <n v="355"/>
    <s v="Burns-Burnett"/>
    <s v="Front-line scalable definition"/>
    <n v="3800"/>
    <n v="2241"/>
    <n v="59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  <d v="2017-01-22T06:00:00"/>
  </r>
  <r>
    <n v="356"/>
    <s v="Glass, Nunez and Mcdonald"/>
    <s v="Open-source systematic protocol"/>
    <n v="9300"/>
    <n v="3431"/>
    <n v="3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  <d v="2012-01-14T06:00:00"/>
  </r>
  <r>
    <n v="357"/>
    <s v="Perez, Davis and Wilson"/>
    <s v="Implemented tangible algorithm"/>
    <n v="2300"/>
    <n v="4253"/>
    <n v="185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  <d v="2015-09-03T05:00:00"/>
  </r>
  <r>
    <n v="358"/>
    <s v="Diaz-Garcia"/>
    <s v="Profit-focused 3rdgeneration circuit"/>
    <n v="9700"/>
    <n v="1146"/>
    <n v="1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  <d v="2018-08-10T05:00:00"/>
  </r>
  <r>
    <n v="359"/>
    <s v="Salazar-Moon"/>
    <s v="Compatible needs-based architecture"/>
    <n v="4000"/>
    <n v="11948"/>
    <n v="299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  <d v="2011-08-27T05:00:00"/>
  </r>
  <r>
    <n v="360"/>
    <s v="Larsen-Chung"/>
    <s v="Right-sized zero tolerance migration"/>
    <n v="59700"/>
    <n v="135132"/>
    <n v="226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  <d v="2011-01-01T06:00:00"/>
  </r>
  <r>
    <n v="361"/>
    <s v="Anderson and Sons"/>
    <s v="Quality-focused reciprocal structure"/>
    <n v="5500"/>
    <n v="9546"/>
    <n v="174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  <d v="2017-10-07T05:00:00"/>
  </r>
  <r>
    <n v="362"/>
    <s v="Lawrence Group"/>
    <s v="Automated actuating conglomeration"/>
    <n v="3700"/>
    <n v="13755"/>
    <n v="372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  <d v="2011-01-27T06:00:00"/>
  </r>
  <r>
    <n v="363"/>
    <s v="Gray-Davis"/>
    <s v="Re-contextualized local initiative"/>
    <n v="5200"/>
    <n v="8330"/>
    <n v="160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  <d v="2011-12-27T06:00:00"/>
  </r>
  <r>
    <n v="364"/>
    <s v="Ramirez-Myers"/>
    <s v="Switchable intangible definition"/>
    <n v="900"/>
    <n v="14547"/>
    <n v="1616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  <d v="2018-03-05T06:00:00"/>
  </r>
  <r>
    <n v="365"/>
    <s v="Lucas, Hall and Bonilla"/>
    <s v="Networked bottom-line initiative"/>
    <n v="1600"/>
    <n v="11735"/>
    <n v="733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  <d v="2016-12-29T06:00:00"/>
  </r>
  <r>
    <n v="366"/>
    <s v="Williams, Perez and Villegas"/>
    <s v="Robust directional system engine"/>
    <n v="1800"/>
    <n v="10658"/>
    <n v="59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  <d v="2011-01-03T06:00:00"/>
  </r>
  <r>
    <n v="367"/>
    <s v="Brooks, Jones and Ingram"/>
    <s v="Triple-buffered explicit methodology"/>
    <n v="9900"/>
    <n v="1870"/>
    <n v="1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  <d v="2014-10-18T05:00:00"/>
  </r>
  <r>
    <n v="368"/>
    <s v="Whitaker, Wallace and Daniels"/>
    <s v="Reactive directional capacity"/>
    <n v="5200"/>
    <n v="14394"/>
    <n v="277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  <d v="2010-10-13T05:00:00"/>
  </r>
  <r>
    <n v="369"/>
    <s v="Smith-Gonzalez"/>
    <s v="Polarized needs-based approach"/>
    <n v="5400"/>
    <n v="14743"/>
    <n v="273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  <d v="2013-02-03T06:00:00"/>
  </r>
  <r>
    <n v="370"/>
    <s v="Skinner PLC"/>
    <s v="Intuitive well-modulated middleware"/>
    <n v="112300"/>
    <n v="178965"/>
    <n v="15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  <d v="2019-04-15T05:00:00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  <d v="2015-02-08T06:00:00"/>
  </r>
  <r>
    <n v="372"/>
    <s v="Green-Carr"/>
    <s v="Pre-emptive bifurcated artificial intelligence"/>
    <n v="900"/>
    <n v="14324"/>
    <n v="1592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  <d v="2015-01-08T06:00:00"/>
  </r>
  <r>
    <n v="373"/>
    <s v="Brown-Parker"/>
    <s v="Down-sized coherent toolset"/>
    <n v="22500"/>
    <n v="164291"/>
    <n v="730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  <d v="2017-08-17T05:00:00"/>
  </r>
  <r>
    <n v="374"/>
    <s v="Marshall Inc"/>
    <s v="Open-source multi-tasking data-warehouse"/>
    <n v="167400"/>
    <n v="22073"/>
    <n v="13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  <d v="2019-01-11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  <d v="2015-10-16T05:00:00"/>
  </r>
  <r>
    <n v="376"/>
    <s v="Perry PLC"/>
    <s v="Mandatory uniform matrix"/>
    <n v="3400"/>
    <n v="12275"/>
    <n v="36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  <d v="2014-07-06T05:00:00"/>
  </r>
  <r>
    <n v="377"/>
    <s v="Klein, Stark and Livingston"/>
    <s v="Phased methodical initiative"/>
    <n v="49700"/>
    <n v="5098"/>
    <n v="10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  <d v="2019-10-22T05:00:00"/>
  </r>
  <r>
    <n v="378"/>
    <s v="Fleming-Oliver"/>
    <s v="Managed stable function"/>
    <n v="178200"/>
    <n v="24882"/>
    <n v="1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  <d v="2018-05-21T05:00:00"/>
  </r>
  <r>
    <n v="379"/>
    <s v="Reilly, Aguirre and Johnson"/>
    <s v="Realigned clear-thinking migration"/>
    <n v="7200"/>
    <n v="2912"/>
    <n v="40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  <d v="2011-10-27T05:00:00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  <d v="2013-06-23T05:00:00"/>
  </r>
  <r>
    <n v="381"/>
    <s v="Michael, Anderson and Vincent"/>
    <s v="Cross-group global moratorium"/>
    <n v="5300"/>
    <n v="9749"/>
    <n v="184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  <d v="2015-06-08T05:00:00"/>
  </r>
  <r>
    <n v="382"/>
    <s v="King Ltd"/>
    <s v="Visionary systemic process improvement"/>
    <n v="9100"/>
    <n v="5803"/>
    <n v="64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  <d v="2017-10-16T05:00:00"/>
  </r>
  <r>
    <n v="383"/>
    <s v="Baker Ltd"/>
    <s v="Progressive intangible flexibility"/>
    <n v="6300"/>
    <n v="14199"/>
    <n v="225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  <d v="2019-02-13T06:00:00"/>
  </r>
  <r>
    <n v="384"/>
    <s v="Baker, Collins and Smith"/>
    <s v="Reactive real-time software"/>
    <n v="114400"/>
    <n v="196779"/>
    <n v="172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  <d v="2017-02-10T06:00:00"/>
  </r>
  <r>
    <n v="385"/>
    <s v="Warren-Harrison"/>
    <s v="Programmable incremental knowledge user"/>
    <n v="38900"/>
    <n v="56859"/>
    <n v="146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  <d v="2019-03-29T05:00:00"/>
  </r>
  <r>
    <n v="386"/>
    <s v="Gardner Group"/>
    <s v="Progressive 5thgeneration customer loyalty"/>
    <n v="135500"/>
    <n v="103554"/>
    <n v="7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  <d v="2010-06-26T05:00:00"/>
  </r>
  <r>
    <n v="387"/>
    <s v="Flores-Lambert"/>
    <s v="Triple-buffered logistical frame"/>
    <n v="109000"/>
    <n v="42795"/>
    <n v="39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  <d v="2012-06-12T05:00:00"/>
  </r>
  <r>
    <n v="388"/>
    <s v="Cruz Ltd"/>
    <s v="Exclusive dynamic adapter"/>
    <n v="114800"/>
    <n v="12938"/>
    <n v="11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  <d v="2012-01-04T06:00:00"/>
  </r>
  <r>
    <n v="389"/>
    <s v="Knox-Garner"/>
    <s v="Automated systemic hierarchy"/>
    <n v="83000"/>
    <n v="101352"/>
    <n v="122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  <d v="2010-10-28T05:00:00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  <d v="2013-09-13T05:00:00"/>
  </r>
  <r>
    <n v="391"/>
    <s v="Miller-Patel"/>
    <s v="Mandatory uniform strategy"/>
    <n v="60400"/>
    <n v="4393"/>
    <n v="7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  <d v="2014-01-14T06:00:00"/>
  </r>
  <r>
    <n v="392"/>
    <s v="Hernandez-Grimes"/>
    <s v="Profit-focused zero administration forecast"/>
    <n v="102900"/>
    <n v="67546"/>
    <n v="66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  <d v="2011-01-06T06:00:00"/>
  </r>
  <r>
    <n v="393"/>
    <s v="Owens, Hall and Gonzalez"/>
    <s v="De-engineered static orchestration"/>
    <n v="62800"/>
    <n v="143788"/>
    <n v="229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  <d v="2017-07-17T05:00:00"/>
  </r>
  <r>
    <n v="394"/>
    <s v="Noble-Bailey"/>
    <s v="Customizable dynamic info-mediaries"/>
    <n v="800"/>
    <n v="3755"/>
    <n v="469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  <d v="2013-07-29T05:00:00"/>
  </r>
  <r>
    <n v="395"/>
    <s v="Taylor PLC"/>
    <s v="Enhanced incremental budgetary management"/>
    <n v="7100"/>
    <n v="9238"/>
    <n v="130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  <d v="2011-12-08T06:00:00"/>
  </r>
  <r>
    <n v="396"/>
    <s v="Holmes PLC"/>
    <s v="Digitized local info-mediaries"/>
    <n v="46100"/>
    <n v="77012"/>
    <n v="16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  <d v="2018-10-05T05:00:00"/>
  </r>
  <r>
    <n v="397"/>
    <s v="Jones-Martin"/>
    <s v="Virtual systematic monitoring"/>
    <n v="8100"/>
    <n v="14083"/>
    <n v="174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  <d v="2013-05-23T05:00:00"/>
  </r>
  <r>
    <n v="398"/>
    <s v="Myers LLC"/>
    <s v="Reactive bottom-line open architecture"/>
    <n v="1700"/>
    <n v="12202"/>
    <n v="718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  <d v="2018-05-08T05:00:00"/>
  </r>
  <r>
    <n v="399"/>
    <s v="Acosta, Mullins and Morris"/>
    <s v="Pre-emptive interactive model"/>
    <n v="97300"/>
    <n v="62127"/>
    <n v="64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  <d v="2011-02-02T06:00:00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  <d v="2013-08-16T05:00:00"/>
  </r>
  <r>
    <n v="401"/>
    <s v="Smith-Schmidt"/>
    <s v="Inverse radical hierarchy"/>
    <n v="900"/>
    <n v="13772"/>
    <n v="1530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  <d v="2012-01-06T06:00:00"/>
  </r>
  <r>
    <n v="403"/>
    <s v="Leonard-Mcclain"/>
    <s v="Virtual foreground throughput"/>
    <n v="195800"/>
    <n v="168820"/>
    <n v="86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  <d v="2010-05-12T05:00:00"/>
  </r>
  <r>
    <n v="404"/>
    <s v="Bailey-Boyer"/>
    <s v="Visionary exuding Internet solution"/>
    <n v="48900"/>
    <n v="154321"/>
    <n v="316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  <d v="2017-11-14T06:00:00"/>
  </r>
  <r>
    <n v="405"/>
    <s v="Lee LLC"/>
    <s v="Synchronized secondary analyzer"/>
    <n v="29600"/>
    <n v="26527"/>
    <n v="90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  <d v="2018-06-04T05:00:00"/>
  </r>
  <r>
    <n v="406"/>
    <s v="Lyons Inc"/>
    <s v="Balanced attitude-oriented parallelism"/>
    <n v="39300"/>
    <n v="71583"/>
    <n v="18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  <d v="2013-01-30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  <d v="2019-10-13T05:00:00"/>
  </r>
  <r>
    <n v="408"/>
    <s v="Mahoney, Adams and Lucas"/>
    <s v="Cloned leadingedge utilization"/>
    <n v="9200"/>
    <n v="12129"/>
    <n v="13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  <d v="2016-06-20T05:00:00"/>
  </r>
  <r>
    <n v="409"/>
    <s v="Stewart LLC"/>
    <s v="Secured asymmetric projection"/>
    <n v="135600"/>
    <n v="62804"/>
    <n v="46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  <d v="2017-04-18T05:00:00"/>
  </r>
  <r>
    <n v="410"/>
    <s v="Mcmillan Group"/>
    <s v="Advanced cohesive Graphic Interface"/>
    <n v="153700"/>
    <n v="55536"/>
    <n v="36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  <d v="2015-04-28T05:00:00"/>
  </r>
  <r>
    <n v="411"/>
    <s v="Beck, Thompson and Martinez"/>
    <s v="Down-sized maximized function"/>
    <n v="7800"/>
    <n v="8161"/>
    <n v="105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  <d v="2017-05-29T05:00:00"/>
  </r>
  <r>
    <n v="412"/>
    <s v="Rodriguez-Scott"/>
    <s v="Realigned zero tolerance software"/>
    <n v="2100"/>
    <n v="14046"/>
    <n v="66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  <d v="2014-01-03T06:00:00"/>
  </r>
  <r>
    <n v="413"/>
    <s v="Rush-Bowers"/>
    <s v="Persevering analyzing extranet"/>
    <n v="189500"/>
    <n v="117628"/>
    <n v="62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  <d v="2018-11-27T06:00:00"/>
  </r>
  <r>
    <n v="414"/>
    <s v="Davis and Sons"/>
    <s v="Innovative human-resource migration"/>
    <n v="188200"/>
    <n v="159405"/>
    <n v="85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  <d v="2010-04-20T05:00:00"/>
  </r>
  <r>
    <n v="415"/>
    <s v="Anderson-Pham"/>
    <s v="Intuitive needs-based monitoring"/>
    <n v="113500"/>
    <n v="12552"/>
    <n v="11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  <d v="2012-01-13T06:00:00"/>
  </r>
  <r>
    <n v="416"/>
    <s v="Stewart-Coleman"/>
    <s v="Customer-focused disintermediate toolset"/>
    <n v="134600"/>
    <n v="59007"/>
    <n v="44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  <d v="2011-01-17T06:00:00"/>
  </r>
  <r>
    <n v="417"/>
    <s v="Bradshaw, Smith and Ryan"/>
    <s v="Upgradable 24/7 emulation"/>
    <n v="1700"/>
    <n v="943"/>
    <n v="55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  <d v="2018-11-03T05:00:00"/>
  </r>
  <r>
    <n v="418"/>
    <s v="Jackson PLC"/>
    <s v="Quality-focused client-server core"/>
    <n v="163700"/>
    <n v="93963"/>
    <n v="57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  <d v="2012-05-06T05:00:00"/>
  </r>
  <r>
    <n v="419"/>
    <s v="Ware-Arias"/>
    <s v="Upgradable maximized protocol"/>
    <n v="113800"/>
    <n v="140469"/>
    <n v="123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  <d v="2011-12-22T06:00:00"/>
  </r>
  <r>
    <n v="420"/>
    <s v="Blair, Reyes and Woods"/>
    <s v="Cross-platform interactive synergy"/>
    <n v="5000"/>
    <n v="6423"/>
    <n v="128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  <d v="2017-06-25T05:00:00"/>
  </r>
  <r>
    <n v="421"/>
    <s v="Thomas-Lopez"/>
    <s v="User-centric fault-tolerant archive"/>
    <n v="9400"/>
    <n v="6015"/>
    <n v="64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  <d v="2017-06-29T05:00:00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  <d v="2010-04-17T05:00:00"/>
  </r>
  <r>
    <n v="423"/>
    <s v="Jones-Riddle"/>
    <s v="Self-enabling real-time definition"/>
    <n v="147800"/>
    <n v="15723"/>
    <n v="11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  <d v="2011-09-22T05:00:00"/>
  </r>
  <r>
    <n v="424"/>
    <s v="Schmidt-Gomez"/>
    <s v="User-centric impactful projection"/>
    <n v="5100"/>
    <n v="2064"/>
    <n v="40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  <d v="2018-04-18T05:00:00"/>
  </r>
  <r>
    <n v="425"/>
    <s v="Sullivan, Davis and Booth"/>
    <s v="Vision-oriented actuating hardware"/>
    <n v="2700"/>
    <n v="7767"/>
    <n v="288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  <d v="2015-07-28T05:00:00"/>
  </r>
  <r>
    <n v="426"/>
    <s v="Edwards-Kane"/>
    <s v="Virtual leadingedge framework"/>
    <n v="1800"/>
    <n v="10313"/>
    <n v="573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  <d v="2013-02-27T06:00:00"/>
  </r>
  <r>
    <n v="427"/>
    <s v="Hicks, Wall and Webb"/>
    <s v="Managed discrete framework"/>
    <n v="174500"/>
    <n v="197018"/>
    <n v="11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  <d v="2014-09-13T05:00:00"/>
  </r>
  <r>
    <n v="428"/>
    <s v="Mayer-Richmond"/>
    <s v="Progressive zero-defect capability"/>
    <n v="101400"/>
    <n v="47037"/>
    <n v="46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  <d v="2011-02-11T06:00:00"/>
  </r>
  <r>
    <n v="429"/>
    <s v="Robles Ltd"/>
    <s v="Right-sized demand-driven adapter"/>
    <n v="191000"/>
    <n v="173191"/>
    <n v="91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  <d v="2014-02-10T06:00:00"/>
  </r>
  <r>
    <n v="430"/>
    <s v="Cochran Ltd"/>
    <s v="Re-engineered attitude-oriented frame"/>
    <n v="8100"/>
    <n v="5487"/>
    <n v="6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  <d v="2019-09-29T05:00:00"/>
  </r>
  <r>
    <n v="431"/>
    <s v="Rosales LLC"/>
    <s v="Compatible multimedia utilization"/>
    <n v="5100"/>
    <n v="9817"/>
    <n v="192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  <d v="2018-06-22T05:00:00"/>
  </r>
  <r>
    <n v="432"/>
    <s v="Harper-Bryan"/>
    <s v="Re-contextualized dedicated hardware"/>
    <n v="7700"/>
    <n v="6369"/>
    <n v="83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  <d v="2014-05-02T05:00:00"/>
  </r>
  <r>
    <n v="433"/>
    <s v="Potter, Harper and Everett"/>
    <s v="Decentralized composite paradigm"/>
    <n v="121400"/>
    <n v="65755"/>
    <n v="54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  <d v="2013-11-25T06:00:00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  <d v="2016-12-01T06:00:00"/>
  </r>
  <r>
    <n v="435"/>
    <s v="Spence, Jackson and Kelly"/>
    <s v="Advanced discrete leverage"/>
    <n v="152400"/>
    <n v="178120"/>
    <n v="117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  <d v="2014-12-15T06:00:00"/>
  </r>
  <r>
    <n v="436"/>
    <s v="King-Nguyen"/>
    <s v="Open-source incremental throughput"/>
    <n v="1300"/>
    <n v="13678"/>
    <n v="105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  <d v="2019-04-20T05:00:00"/>
  </r>
  <r>
    <n v="437"/>
    <s v="Hansen Group"/>
    <s v="Centralized regional interface"/>
    <n v="8100"/>
    <n v="9969"/>
    <n v="123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  <d v="2015-09-13T05:00:00"/>
  </r>
  <r>
    <n v="438"/>
    <s v="Mathis, Hall and Hansen"/>
    <s v="Streamlined web-enabled knowledgebase"/>
    <n v="8300"/>
    <n v="14827"/>
    <n v="179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  <d v="2013-03-04T06:00:00"/>
  </r>
  <r>
    <n v="439"/>
    <s v="Cummings Inc"/>
    <s v="Digitized transitional monitoring"/>
    <n v="28400"/>
    <n v="100900"/>
    <n v="35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  <d v="2016-11-06T05:00:00"/>
  </r>
  <r>
    <n v="440"/>
    <s v="Miller-Poole"/>
    <s v="Networked optimal adapter"/>
    <n v="102500"/>
    <n v="165954"/>
    <n v="162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  <d v="2017-06-30T05:00:00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  <d v="2012-04-26T05:00:00"/>
  </r>
  <r>
    <n v="442"/>
    <s v="Calderon, Bradford and Dean"/>
    <s v="Devolved system-worthy framework"/>
    <n v="5400"/>
    <n v="10731"/>
    <n v="199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  <d v="2017-09-02T05:00:00"/>
  </r>
  <r>
    <n v="443"/>
    <s v="Clark-Bowman"/>
    <s v="Stand-alone user-facing service-desk"/>
    <n v="9300"/>
    <n v="3232"/>
    <n v="35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  <d v="2010-09-30T05:00:00"/>
  </r>
  <r>
    <n v="444"/>
    <s v="Hensley Ltd"/>
    <s v="Versatile global attitude"/>
    <n v="6200"/>
    <n v="10938"/>
    <n v="176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  <d v="2011-07-24T05:00:00"/>
  </r>
  <r>
    <n v="445"/>
    <s v="Anderson-Pearson"/>
    <s v="Intuitive demand-driven Local Area Network"/>
    <n v="2100"/>
    <n v="10739"/>
    <n v="511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  <d v="2010-12-03T06:00:00"/>
  </r>
  <r>
    <n v="446"/>
    <s v="Martin, Martin and Solis"/>
    <s v="Assimilated uniform methodology"/>
    <n v="6800"/>
    <n v="5579"/>
    <n v="82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  <d v="2012-12-18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  <d v="2017-12-19T06:00:00"/>
  </r>
  <r>
    <n v="448"/>
    <s v="Price and Sons"/>
    <s v="Object-based demand-driven strategy"/>
    <n v="89900"/>
    <n v="45384"/>
    <n v="50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  <d v="2013-04-14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  <d v="2019-03-06T06:00:00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  <d v="2018-10-21T05:00:00"/>
  </r>
  <r>
    <n v="451"/>
    <s v="Padilla-Porter"/>
    <s v="Innovative exuding matrix"/>
    <n v="148400"/>
    <n v="182302"/>
    <n v="123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  <d v="2017-07-19T05:00:00"/>
  </r>
  <r>
    <n v="452"/>
    <s v="Morris Group"/>
    <s v="Realigned impactful artificial intelligence"/>
    <n v="4800"/>
    <n v="3045"/>
    <n v="63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  <d v="2010-07-06T05:00:00"/>
  </r>
  <r>
    <n v="453"/>
    <s v="Saunders Ltd"/>
    <s v="Multi-layered multi-tasking secured line"/>
    <n v="182400"/>
    <n v="102749"/>
    <n v="5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  <d v="2016-12-01T06:00:00"/>
  </r>
  <r>
    <n v="454"/>
    <s v="Woods Inc"/>
    <s v="Upgradable upward-trending portal"/>
    <n v="4000"/>
    <n v="1763"/>
    <n v="44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  <d v="2013-10-21T05:00:00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  <d v="2011-09-23T05:00:00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  <d v="2018-02-10T06:00:00"/>
  </r>
  <r>
    <n v="457"/>
    <s v="Sheppard, Smith and Spence"/>
    <s v="Cloned asymmetric functionalities"/>
    <n v="5000"/>
    <n v="1332"/>
    <n v="27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  <d v="2016-10-14T05:00:00"/>
  </r>
  <r>
    <n v="458"/>
    <s v="Wise, Thompson and Allen"/>
    <s v="Pre-emptive neutral portal"/>
    <n v="33800"/>
    <n v="118706"/>
    <n v="351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  <d v="2010-03-28T05:00:00"/>
  </r>
  <r>
    <n v="459"/>
    <s v="Lane, Ryan and Chapman"/>
    <s v="Switchable demand-driven help-desk"/>
    <n v="6300"/>
    <n v="5674"/>
    <n v="90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  <d v="2014-12-28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  <d v="2010-08-09T05:00:00"/>
  </r>
  <r>
    <n v="461"/>
    <s v="Terry-Salinas"/>
    <s v="Networked secondary structure"/>
    <n v="98800"/>
    <n v="139354"/>
    <n v="141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  <d v="2014-04-28T05:00:00"/>
  </r>
  <r>
    <n v="462"/>
    <s v="Wang-Rodriguez"/>
    <s v="Total multimedia website"/>
    <n v="188800"/>
    <n v="57734"/>
    <n v="3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  <d v="2013-01-30T06:00:00"/>
  </r>
  <r>
    <n v="463"/>
    <s v="Mckee-Hill"/>
    <s v="Cross-platform upward-trending parallelism"/>
    <n v="134300"/>
    <n v="145265"/>
    <n v="108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  <d v="2013-12-31T06:00:00"/>
  </r>
  <r>
    <n v="464"/>
    <s v="Gomez LLC"/>
    <s v="Pre-emptive mission-critical hardware"/>
    <n v="71200"/>
    <n v="95020"/>
    <n v="133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  <d v="2018-02-11T06:00:00"/>
  </r>
  <r>
    <n v="465"/>
    <s v="Gonzalez-Robbins"/>
    <s v="Up-sized responsive protocol"/>
    <n v="4700"/>
    <n v="8829"/>
    <n v="188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  <d v="2018-01-27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  <d v="2013-05-15T05:00:00"/>
  </r>
  <r>
    <n v="467"/>
    <s v="Shaw Ltd"/>
    <s v="Profit-focused content-based application"/>
    <n v="1400"/>
    <n v="8053"/>
    <n v="575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  <d v="2015-11-23T06:00:00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  <d v="2019-04-14T05:00:00"/>
  </r>
  <r>
    <n v="469"/>
    <s v="Olsen-Ryan"/>
    <s v="Assimilated neutral utilization"/>
    <n v="5600"/>
    <n v="10328"/>
    <n v="18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  <d v="2015-05-18T05:00:00"/>
  </r>
  <r>
    <n v="470"/>
    <s v="Grimes, Holland and Sloan"/>
    <s v="Extended dedicated archive"/>
    <n v="3600"/>
    <n v="10289"/>
    <n v="28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  <d v="2016-12-12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  <d v="2012-05-02T05:00:00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  <d v="2019-03-11T05:00:00"/>
  </r>
  <r>
    <n v="473"/>
    <s v="Richardson Inc"/>
    <s v="Assimilated fault-tolerant capacity"/>
    <n v="5000"/>
    <n v="8907"/>
    <n v="178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  <d v="2018-06-26T05:00:00"/>
  </r>
  <r>
    <n v="474"/>
    <s v="Santos-Young"/>
    <s v="Enhanced neutral ability"/>
    <n v="4000"/>
    <n v="14606"/>
    <n v="36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  <d v="2014-12-16T06:00:00"/>
  </r>
  <r>
    <n v="475"/>
    <s v="Nichols Ltd"/>
    <s v="Function-based attitude-oriented groupware"/>
    <n v="7400"/>
    <n v="8432"/>
    <n v="11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  <d v="2013-06-25T05:00:00"/>
  </r>
  <r>
    <n v="476"/>
    <s v="Murphy PLC"/>
    <s v="Optional solution-oriented instruction set"/>
    <n v="191500"/>
    <n v="57122"/>
    <n v="30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  <d v="2018-08-10T05:00:00"/>
  </r>
  <r>
    <n v="477"/>
    <s v="Hogan, Porter and Rivera"/>
    <s v="Organic object-oriented core"/>
    <n v="8500"/>
    <n v="4613"/>
    <n v="54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  <d v="2011-06-26T05:00:00"/>
  </r>
  <r>
    <n v="478"/>
    <s v="Lyons LLC"/>
    <s v="Balanced impactful circuit"/>
    <n v="68800"/>
    <n v="162603"/>
    <n v="236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  <d v="2015-03-09T05:00:00"/>
  </r>
  <r>
    <n v="479"/>
    <s v="Long-Greene"/>
    <s v="Future-proofed heuristic encryption"/>
    <n v="2400"/>
    <n v="12310"/>
    <n v="51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  <d v="2017-07-29T05:00:00"/>
  </r>
  <r>
    <n v="480"/>
    <s v="Robles-Hudson"/>
    <s v="Balanced bifurcated leverage"/>
    <n v="8600"/>
    <n v="8656"/>
    <n v="101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  <d v="2010-03-11T06:00:00"/>
  </r>
  <r>
    <n v="481"/>
    <s v="Mcclure LLC"/>
    <s v="Sharable discrete budgetary management"/>
    <n v="196600"/>
    <n v="159931"/>
    <n v="81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  <d v="2014-10-01T05:00:00"/>
  </r>
  <r>
    <n v="482"/>
    <s v="Martin, Russell and Baker"/>
    <s v="Focused solution-oriented instruction set"/>
    <n v="4200"/>
    <n v="689"/>
    <n v="16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  <d v="2012-02-24T06:00:00"/>
  </r>
  <r>
    <n v="483"/>
    <s v="Rice-Parker"/>
    <s v="Down-sized actuating infrastructure"/>
    <n v="91400"/>
    <n v="48236"/>
    <n v="53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  <d v="2019-12-12T06:00:00"/>
  </r>
  <r>
    <n v="484"/>
    <s v="Landry Inc"/>
    <s v="Synergistic cohesive adapter"/>
    <n v="29600"/>
    <n v="77021"/>
    <n v="260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  <d v="2014-08-04T05:00:00"/>
  </r>
  <r>
    <n v="485"/>
    <s v="Richards-Davis"/>
    <s v="Quality-focused mission-critical structure"/>
    <n v="90600"/>
    <n v="27844"/>
    <n v="3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  <d v="2019-06-10T05:00:00"/>
  </r>
  <r>
    <n v="486"/>
    <s v="Davis, Cox and Fox"/>
    <s v="Compatible exuding Graphical User Interface"/>
    <n v="5200"/>
    <n v="702"/>
    <n v="14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  <d v="2018-03-09T06:00:00"/>
  </r>
  <r>
    <n v="487"/>
    <s v="Smith-Wallace"/>
    <s v="Monitored 24/7 time-frame"/>
    <n v="110300"/>
    <n v="197024"/>
    <n v="179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  <d v="2017-04-20T05:00:00"/>
  </r>
  <r>
    <n v="488"/>
    <s v="Cordova, Shaw and Wang"/>
    <s v="Virtual secondary open architecture"/>
    <n v="5300"/>
    <n v="11663"/>
    <n v="220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  <d v="2016-02-03T06:00:00"/>
  </r>
  <r>
    <n v="489"/>
    <s v="Clark Inc"/>
    <s v="Down-sized mobile time-frame"/>
    <n v="9200"/>
    <n v="9339"/>
    <n v="102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  <d v="2010-08-16T05:00:00"/>
  </r>
  <r>
    <n v="490"/>
    <s v="Young and Sons"/>
    <s v="Innovative disintermediate encryption"/>
    <n v="2400"/>
    <n v="4596"/>
    <n v="192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  <d v="2019-11-17T06:00:00"/>
  </r>
  <r>
    <n v="491"/>
    <s v="Henson PLC"/>
    <s v="Universal contextually-based knowledgebase"/>
    <n v="56800"/>
    <n v="173437"/>
    <n v="305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  <d v="2013-07-01T05:00:00"/>
  </r>
  <r>
    <n v="492"/>
    <s v="Garcia Group"/>
    <s v="Persevering interactive matrix"/>
    <n v="191000"/>
    <n v="45831"/>
    <n v="24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  <d v="2010-06-07T05:00:00"/>
  </r>
  <r>
    <n v="493"/>
    <s v="Adams, Walker and Wong"/>
    <s v="Seamless background framework"/>
    <n v="900"/>
    <n v="6514"/>
    <n v="724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  <d v="2019-06-29T05:00:00"/>
  </r>
  <r>
    <n v="494"/>
    <s v="Hopkins-Browning"/>
    <s v="Balanced upward-trending productivity"/>
    <n v="2500"/>
    <n v="13684"/>
    <n v="547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  <d v="2012-03-22T05:00:00"/>
  </r>
  <r>
    <n v="495"/>
    <s v="Bell, Edwards and Andersen"/>
    <s v="Centralized clear-thinking solution"/>
    <n v="3200"/>
    <n v="13264"/>
    <n v="415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  <d v="2014-06-10T05:00:00"/>
  </r>
  <r>
    <n v="496"/>
    <s v="Morales Group"/>
    <s v="Optimized bi-directional extranet"/>
    <n v="183800"/>
    <n v="1667"/>
    <n v="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  <d v="2017-05-21T05:00:00"/>
  </r>
  <r>
    <n v="497"/>
    <s v="Lucero Group"/>
    <s v="Intuitive actuating benchmark"/>
    <n v="9800"/>
    <n v="3349"/>
    <n v="34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  <d v="2016-12-20T06:00:00"/>
  </r>
  <r>
    <n v="498"/>
    <s v="Smith, Brown and Davis"/>
    <s v="Devolved background project"/>
    <n v="193400"/>
    <n v="46317"/>
    <n v="24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  <d v="2015-01-01T06:00:00"/>
  </r>
  <r>
    <n v="499"/>
    <s v="Hunt Group"/>
    <s v="Reverse-engineered executive emulation"/>
    <n v="163800"/>
    <n v="78743"/>
    <n v="48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  <d v="2016-03-15T05:00:00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  <d v="2013-05-01T05:00:00"/>
  </r>
  <r>
    <n v="501"/>
    <s v="Mccann-Le"/>
    <s v="Focused coherent methodology"/>
    <n v="153600"/>
    <n v="107743"/>
    <n v="70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  <d v="2013-03-12T05:00:00"/>
  </r>
  <r>
    <n v="502"/>
    <s v="Johnson Inc"/>
    <s v="Reduced context-sensitive complexity"/>
    <n v="1300"/>
    <n v="6889"/>
    <n v="530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  <d v="2012-07-27T05:00:00"/>
  </r>
  <r>
    <n v="503"/>
    <s v="Collins LLC"/>
    <s v="Decentralized 4thgeneration time-frame"/>
    <n v="25500"/>
    <n v="45983"/>
    <n v="180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  <d v="2015-07-01T05:00:00"/>
  </r>
  <r>
    <n v="504"/>
    <s v="Smith-Miller"/>
    <s v="De-engineered cohesive moderator"/>
    <n v="7500"/>
    <n v="6924"/>
    <n v="9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  <d v="2015-05-18T05:00:00"/>
  </r>
  <r>
    <n v="505"/>
    <s v="Jensen-Vargas"/>
    <s v="Ameliorated explicit parallelism"/>
    <n v="89900"/>
    <n v="12497"/>
    <n v="14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  <d v="2013-03-08T06:00:00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  <d v="2017-11-23T06:00:00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  <d v="2013-04-09T05:00:00"/>
  </r>
  <r>
    <n v="508"/>
    <s v="Roberts Group"/>
    <s v="Up-sized radical pricing structure"/>
    <n v="172700"/>
    <n v="193820"/>
    <n v="11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  <d v="2018-07-29T05:00:00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  <d v="2012-05-05T05:00:00"/>
  </r>
  <r>
    <n v="510"/>
    <s v="Best, Miller and Thomas"/>
    <s v="Re-engineered mobile task-force"/>
    <n v="7800"/>
    <n v="9289"/>
    <n v="119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  <d v="2018-05-31T05:00:00"/>
  </r>
  <r>
    <n v="511"/>
    <s v="Smith-Mullins"/>
    <s v="User-centric intangible neural-net"/>
    <n v="147800"/>
    <n v="35498"/>
    <n v="2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  <d v="2019-07-25T05:00:00"/>
  </r>
  <r>
    <n v="512"/>
    <s v="Williams-Walsh"/>
    <s v="Organized explicit core"/>
    <n v="9100"/>
    <n v="12678"/>
    <n v="139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  <d v="2014-07-05T05:00:00"/>
  </r>
  <r>
    <n v="513"/>
    <s v="Harrison, Blackwell and Mendez"/>
    <s v="Synchronized 6thgeneration adapter"/>
    <n v="8300"/>
    <n v="3260"/>
    <n v="39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  <d v="2010-09-09T05:00:00"/>
  </r>
  <r>
    <n v="514"/>
    <s v="Sanchez, Bradley and Flores"/>
    <s v="Centralized motivating capacity"/>
    <n v="138700"/>
    <n v="31123"/>
    <n v="22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  <d v="2013-12-06T06:00:00"/>
  </r>
  <r>
    <n v="515"/>
    <s v="Cox LLC"/>
    <s v="Phased 24hour flexibility"/>
    <n v="8600"/>
    <n v="4797"/>
    <n v="56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  <d v="2011-12-23T06:00:00"/>
  </r>
  <r>
    <n v="516"/>
    <s v="Morales-Odonnell"/>
    <s v="Exclusive 5thgeneration structure"/>
    <n v="125400"/>
    <n v="53324"/>
    <n v="43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  <d v="2010-08-06T05:00:00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  <d v="2017-05-05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  <d v="2018-02-23T06:00:00"/>
  </r>
  <r>
    <n v="519"/>
    <s v="Marsh-Coleman"/>
    <s v="Exclusive asymmetric analyzer"/>
    <n v="177700"/>
    <n v="180802"/>
    <n v="102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  <d v="2015-01-08T06:00:00"/>
  </r>
  <r>
    <n v="520"/>
    <s v="Frederick, Jenkins and Collins"/>
    <s v="Organic radical collaboration"/>
    <n v="800"/>
    <n v="3406"/>
    <n v="426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  <d v="2019-04-19T05:00:00"/>
  </r>
  <r>
    <n v="521"/>
    <s v="Wilson Ltd"/>
    <s v="Function-based multi-state software"/>
    <n v="7600"/>
    <n v="11061"/>
    <n v="146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  <d v="2016-08-23T05:00:00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  <d v="2012-07-03T05:00:00"/>
  </r>
  <r>
    <n v="523"/>
    <s v="Underwood, James and Jones"/>
    <s v="Triple-buffered holistic ability"/>
    <n v="900"/>
    <n v="6303"/>
    <n v="700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  <d v="2010-03-04T06:00:00"/>
  </r>
  <r>
    <n v="524"/>
    <s v="Johnson-Contreras"/>
    <s v="Diverse scalable superstructure"/>
    <n v="96700"/>
    <n v="81136"/>
    <n v="84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  <d v="2010-04-26T05:00:00"/>
  </r>
  <r>
    <n v="525"/>
    <s v="Greene, Lloyd and Sims"/>
    <s v="Balanced leadingedge data-warehouse"/>
    <n v="2100"/>
    <n v="1768"/>
    <n v="84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  <d v="2010-11-23T06:00:00"/>
  </r>
  <r>
    <n v="526"/>
    <s v="Smith-Sparks"/>
    <s v="Digitized bandwidth-monitored open architecture"/>
    <n v="8300"/>
    <n v="12944"/>
    <n v="15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  <d v="2015-12-26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  <d v="2016-02-05T06:00:00"/>
  </r>
  <r>
    <n v="528"/>
    <s v="Avila, Ford and Welch"/>
    <s v="Focused leadingedge matrix"/>
    <n v="9000"/>
    <n v="7227"/>
    <n v="80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  <d v="2013-11-23T06:00:00"/>
  </r>
  <r>
    <n v="529"/>
    <s v="Gallegos Inc"/>
    <s v="Seamless logistical encryption"/>
    <n v="5100"/>
    <n v="574"/>
    <n v="11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  <d v="2014-05-10T05:00:00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  <d v="2010-08-31T05:00:00"/>
  </r>
  <r>
    <n v="531"/>
    <s v="Berry-Richardson"/>
    <s v="Automated zero tolerance implementation"/>
    <n v="186700"/>
    <n v="178338"/>
    <n v="96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  <d v="2013-11-11T06:00:00"/>
  </r>
  <r>
    <n v="532"/>
    <s v="Cordova-Torres"/>
    <s v="Pre-emptive grid-enabled contingency"/>
    <n v="1600"/>
    <n v="8046"/>
    <n v="503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  <d v="2018-01-25T06:00:00"/>
  </r>
  <r>
    <n v="533"/>
    <s v="Holt, Bernard and Johnson"/>
    <s v="Multi-lateral didactic encoding"/>
    <n v="115600"/>
    <n v="184086"/>
    <n v="15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  <d v="2013-07-24T05:00:00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  <d v="2018-08-17T05:00:00"/>
  </r>
  <r>
    <n v="535"/>
    <s v="Garrison LLC"/>
    <s v="Profit-focused 24/7 data-warehouse"/>
    <n v="2600"/>
    <n v="12533"/>
    <n v="482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  <d v="2018-06-08T05:00:00"/>
  </r>
  <r>
    <n v="536"/>
    <s v="Shannon-Olson"/>
    <s v="Enhanced methodical middleware"/>
    <n v="9800"/>
    <n v="14697"/>
    <n v="150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  <d v="2010-08-24T05:00:00"/>
  </r>
  <r>
    <n v="537"/>
    <s v="Murillo-Mcfarland"/>
    <s v="Synchronized client-driven projection"/>
    <n v="84400"/>
    <n v="98935"/>
    <n v="117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  <d v="2018-08-30T05:00:00"/>
  </r>
  <r>
    <n v="538"/>
    <s v="Young, Gilbert and Escobar"/>
    <s v="Networked didactic time-frame"/>
    <n v="151300"/>
    <n v="57034"/>
    <n v="38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  <d v="2013-09-22T05:00:00"/>
  </r>
  <r>
    <n v="539"/>
    <s v="Thomas, Welch and Santana"/>
    <s v="Assimilated exuding toolset"/>
    <n v="9800"/>
    <n v="7120"/>
    <n v="73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  <d v="2019-07-01T05:00:00"/>
  </r>
  <r>
    <n v="540"/>
    <s v="Brown-Pena"/>
    <s v="Front-line client-server secured line"/>
    <n v="5300"/>
    <n v="14097"/>
    <n v="266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  <d v="2018-05-05T05:00:00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  <d v="2015-06-10T05:00:00"/>
  </r>
  <r>
    <n v="542"/>
    <s v="Harrison-Bridges"/>
    <s v="Profit-focused exuding moderator"/>
    <n v="77000"/>
    <n v="1930"/>
    <n v="3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  <d v="2016-01-22T06:00:00"/>
  </r>
  <r>
    <n v="543"/>
    <s v="Johnson, Murphy and Peterson"/>
    <s v="Cross-group high-level moderator"/>
    <n v="84900"/>
    <n v="13864"/>
    <n v="16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  <d v="2013-09-11T05:00:00"/>
  </r>
  <r>
    <n v="544"/>
    <s v="Taylor Inc"/>
    <s v="Public-key 3rdgeneration system engine"/>
    <n v="2800"/>
    <n v="7742"/>
    <n v="277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  <d v="2016-01-08T06:00:00"/>
  </r>
  <r>
    <n v="545"/>
    <s v="Deleon and Sons"/>
    <s v="Organized value-added access"/>
    <n v="184800"/>
    <n v="164109"/>
    <n v="89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  <d v="2019-12-25T06:00:00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  <d v="2018-09-17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  <d v="2015-01-25T06:00:00"/>
  </r>
  <r>
    <n v="548"/>
    <s v="York-Pitts"/>
    <s v="Monitored discrete toolset"/>
    <n v="66100"/>
    <n v="179074"/>
    <n v="271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  <d v="2016-04-01T05:00:00"/>
  </r>
  <r>
    <n v="549"/>
    <s v="Jarvis and Sons"/>
    <s v="Business-focused intermediate system engine"/>
    <n v="29500"/>
    <n v="83843"/>
    <n v="284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  <d v="2013-05-28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  <d v="2012-02-29T06:00:00"/>
  </r>
  <r>
    <n v="551"/>
    <s v="Martin-James"/>
    <s v="Streamlined upward-trending analyzer"/>
    <n v="180100"/>
    <n v="105598"/>
    <n v="59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  <d v="2014-12-20T06:00:00"/>
  </r>
  <r>
    <n v="552"/>
    <s v="Mercer, Solomon and Singleton"/>
    <s v="Distributed human-resource policy"/>
    <n v="9000"/>
    <n v="8866"/>
    <n v="99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  <d v="2016-11-26T06:00:00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  <d v="2011-01-02T06:00:00"/>
  </r>
  <r>
    <n v="554"/>
    <s v="Ritter PLC"/>
    <s v="Multi-channeled upward-trending application"/>
    <n v="9500"/>
    <n v="14408"/>
    <n v="152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  <d v="2016-12-19T06:00:00"/>
  </r>
  <r>
    <n v="555"/>
    <s v="Anderson Group"/>
    <s v="Organic maximized database"/>
    <n v="6300"/>
    <n v="14089"/>
    <n v="224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  <d v="2014-04-02T05:00:00"/>
  </r>
  <r>
    <n v="556"/>
    <s v="Smith and Sons"/>
    <s v="Grass-roots 24/7 attitude"/>
    <n v="5200"/>
    <n v="12467"/>
    <n v="240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  <d v="2011-09-06T05:00:00"/>
  </r>
  <r>
    <n v="557"/>
    <s v="Lam-Hamilton"/>
    <s v="Team-oriented global strategy"/>
    <n v="6000"/>
    <n v="11960"/>
    <n v="199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  <d v="2015-10-02T05:00:00"/>
  </r>
  <r>
    <n v="558"/>
    <s v="Ho Ltd"/>
    <s v="Enhanced client-driven capacity"/>
    <n v="5800"/>
    <n v="7966"/>
    <n v="137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  <d v="2016-02-24T06:00:00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  <d v="2016-08-02T05:00:00"/>
  </r>
  <r>
    <n v="560"/>
    <s v="Hunt LLC"/>
    <s v="Re-engineered radical policy"/>
    <n v="20000"/>
    <n v="158832"/>
    <n v="794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  <d v="2011-11-18T06:00:00"/>
  </r>
  <r>
    <n v="561"/>
    <s v="Fowler-Smith"/>
    <s v="Down-sized logistical adapter"/>
    <n v="3000"/>
    <n v="11091"/>
    <n v="370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  <d v="2011-10-17T05:00:00"/>
  </r>
  <r>
    <n v="562"/>
    <s v="Blair Inc"/>
    <s v="Configurable bandwidth-monitored throughput"/>
    <n v="9900"/>
    <n v="1269"/>
    <n v="13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  <d v="2019-03-12T05:00:00"/>
  </r>
  <r>
    <n v="563"/>
    <s v="Kelley, Stanton and Sanchez"/>
    <s v="Optional tangible pricing structure"/>
    <n v="3700"/>
    <n v="5107"/>
    <n v="138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  <d v="2018-11-13T06:00:00"/>
  </r>
  <r>
    <n v="564"/>
    <s v="Hernandez-Macdonald"/>
    <s v="Organic high-level implementation"/>
    <n v="168700"/>
    <n v="141393"/>
    <n v="84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  <d v="2015-03-15T05:00:00"/>
  </r>
  <r>
    <n v="565"/>
    <s v="Joseph LLC"/>
    <s v="Decentralized logistical collaboration"/>
    <n v="94900"/>
    <n v="194166"/>
    <n v="205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  <d v="2011-11-15T06:00:00"/>
  </r>
  <r>
    <n v="566"/>
    <s v="Webb-Smith"/>
    <s v="Advanced content-based installation"/>
    <n v="9300"/>
    <n v="4124"/>
    <n v="4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  <d v="2016-02-24T06:00:00"/>
  </r>
  <r>
    <n v="567"/>
    <s v="Johns PLC"/>
    <s v="Distributed high-level open architecture"/>
    <n v="6800"/>
    <n v="14865"/>
    <n v="21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  <d v="2014-07-10T05:00:00"/>
  </r>
  <r>
    <n v="568"/>
    <s v="Hardin-Foley"/>
    <s v="Synergized zero tolerance help-desk"/>
    <n v="72400"/>
    <n v="134688"/>
    <n v="186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  <d v="2010-07-15T05:00:00"/>
  </r>
  <r>
    <n v="569"/>
    <s v="Fischer, Fowler and Arnold"/>
    <s v="Extended multi-tasking definition"/>
    <n v="20100"/>
    <n v="47705"/>
    <n v="237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  <d v="2011-01-11T06:00:00"/>
  </r>
  <r>
    <n v="570"/>
    <s v="Martinez-Juarez"/>
    <s v="Realigned uniform knowledge user"/>
    <n v="31200"/>
    <n v="95364"/>
    <n v="306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  <d v="2014-12-20T06:00:00"/>
  </r>
  <r>
    <n v="571"/>
    <s v="Wilson and Sons"/>
    <s v="Monitored grid-enabled model"/>
    <n v="3500"/>
    <n v="3295"/>
    <n v="94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  <d v="2015-06-19T05:00:00"/>
  </r>
  <r>
    <n v="572"/>
    <s v="Clements Group"/>
    <s v="Assimilated actuating policy"/>
    <n v="9000"/>
    <n v="4896"/>
    <n v="5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  <d v="2015-09-28T05:00:00"/>
  </r>
  <r>
    <n v="573"/>
    <s v="Valenzuela-Cook"/>
    <s v="Total incremental productivity"/>
    <n v="6700"/>
    <n v="7496"/>
    <n v="112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  <d v="2014-05-02T05:00:00"/>
  </r>
  <r>
    <n v="574"/>
    <s v="Parker, Haley and Foster"/>
    <s v="Adaptive local task-force"/>
    <n v="2700"/>
    <n v="9967"/>
    <n v="369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  <d v="2019-12-07T06:00:00"/>
  </r>
  <r>
    <n v="575"/>
    <s v="Fuentes LLC"/>
    <s v="Universal zero-defect concept"/>
    <n v="83300"/>
    <n v="52421"/>
    <n v="63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  <d v="2014-05-20T05:00:00"/>
  </r>
  <r>
    <n v="576"/>
    <s v="Moran and Sons"/>
    <s v="Object-based bottom-line superstructure"/>
    <n v="9700"/>
    <n v="6298"/>
    <n v="65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  <d v="2017-11-01T05:00:00"/>
  </r>
  <r>
    <n v="577"/>
    <s v="Stevens Inc"/>
    <s v="Adaptive 24hour projection"/>
    <n v="8200"/>
    <n v="1546"/>
    <n v="19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  <d v="2011-03-11T06:00:00"/>
  </r>
  <r>
    <n v="578"/>
    <s v="Martinez-Johnson"/>
    <s v="Sharable radical toolset"/>
    <n v="96500"/>
    <n v="16168"/>
    <n v="17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  <d v="2011-12-01T06:00:00"/>
  </r>
  <r>
    <n v="579"/>
    <s v="Franklin Inc"/>
    <s v="Focused multimedia knowledgebase"/>
    <n v="6200"/>
    <n v="6269"/>
    <n v="101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  <d v="2011-08-07T05:00:00"/>
  </r>
  <r>
    <n v="580"/>
    <s v="Perez PLC"/>
    <s v="Seamless 6thgeneration extranet"/>
    <n v="43800"/>
    <n v="149578"/>
    <n v="34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  <d v="2014-02-26T06:00:00"/>
  </r>
  <r>
    <n v="581"/>
    <s v="Sanchez, Cross and Savage"/>
    <s v="Sharable mobile knowledgebase"/>
    <n v="6000"/>
    <n v="3841"/>
    <n v="64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  <d v="2011-04-29T05:00:00"/>
  </r>
  <r>
    <n v="582"/>
    <s v="Pineda Ltd"/>
    <s v="Cross-group global system engine"/>
    <n v="8700"/>
    <n v="4531"/>
    <n v="5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  <d v="2015-06-10T05:00:00"/>
  </r>
  <r>
    <n v="583"/>
    <s v="Powell and Sons"/>
    <s v="Centralized clear-thinking conglomeration"/>
    <n v="18900"/>
    <n v="60934"/>
    <n v="32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  <d v="2012-02-20T06:00:00"/>
  </r>
  <r>
    <n v="584"/>
    <s v="Nunez-Richards"/>
    <s v="De-engineered cohesive system engine"/>
    <n v="86400"/>
    <n v="103255"/>
    <n v="120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  <d v="2012-04-25T05:00:00"/>
  </r>
  <r>
    <n v="585"/>
    <s v="Pugh LLC"/>
    <s v="Reactive analyzing function"/>
    <n v="8900"/>
    <n v="13065"/>
    <n v="14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  <d v="2010-03-18T05:00:00"/>
  </r>
  <r>
    <n v="586"/>
    <s v="Rowe-Wong"/>
    <s v="Robust hybrid budgetary management"/>
    <n v="700"/>
    <n v="6654"/>
    <n v="951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  <d v="2010-11-17T06:00:00"/>
  </r>
  <r>
    <n v="587"/>
    <s v="Williams-Santos"/>
    <s v="Open-source analyzing monitoring"/>
    <n v="9400"/>
    <n v="6852"/>
    <n v="73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  <d v="2019-01-19T06:00:00"/>
  </r>
  <r>
    <n v="588"/>
    <s v="Weber Inc"/>
    <s v="Up-sized discrete firmware"/>
    <n v="157600"/>
    <n v="124517"/>
    <n v="79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  <d v="2010-03-25T05:00:00"/>
  </r>
  <r>
    <n v="589"/>
    <s v="Avery, Brown and Parker"/>
    <s v="Exclusive intangible extranet"/>
    <n v="7900"/>
    <n v="5113"/>
    <n v="6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  <d v="2015-07-05T05:00:00"/>
  </r>
  <r>
    <n v="590"/>
    <s v="Cox Group"/>
    <s v="Synergized analyzing process improvement"/>
    <n v="7100"/>
    <n v="5824"/>
    <n v="82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  <d v="2014-12-21T06:00:00"/>
  </r>
  <r>
    <n v="591"/>
    <s v="Jensen LLC"/>
    <s v="Realigned dedicated system engine"/>
    <n v="600"/>
    <n v="6226"/>
    <n v="1038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  <d v="2010-07-14T05:00:00"/>
  </r>
  <r>
    <n v="592"/>
    <s v="Brown Inc"/>
    <s v="Object-based bandwidth-monitored concept"/>
    <n v="156800"/>
    <n v="20243"/>
    <n v="13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  <d v="2014-05-30T05:00:00"/>
  </r>
  <r>
    <n v="593"/>
    <s v="Hale-Hayes"/>
    <s v="Ameliorated client-driven open system"/>
    <n v="121600"/>
    <n v="188288"/>
    <n v="155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  <d v="2014-03-26T05:00:00"/>
  </r>
  <r>
    <n v="594"/>
    <s v="Mcbride PLC"/>
    <s v="Upgradable leadingedge Local Area Network"/>
    <n v="157300"/>
    <n v="11167"/>
    <n v="7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  <d v="2016-06-27T05:00:00"/>
  </r>
  <r>
    <n v="595"/>
    <s v="Harris-Jennings"/>
    <s v="Customizable intermediate data-warehouse"/>
    <n v="70300"/>
    <n v="146595"/>
    <n v="209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  <d v="2010-03-16T05:00:00"/>
  </r>
  <r>
    <n v="596"/>
    <s v="Becker-Scott"/>
    <s v="Managed optimizing archive"/>
    <n v="7900"/>
    <n v="7875"/>
    <n v="100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  <d v="2016-03-05T06:00:00"/>
  </r>
  <r>
    <n v="597"/>
    <s v="Todd, Freeman and Henry"/>
    <s v="Diverse systematic projection"/>
    <n v="73800"/>
    <n v="148779"/>
    <n v="202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  <d v="2019-11-17T06:00:00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  <d v="2010-06-15T05:00:00"/>
  </r>
  <r>
    <n v="599"/>
    <s v="Smith-Ramos"/>
    <s v="Persevering optimizing Graphical User Interface"/>
    <n v="140300"/>
    <n v="5112"/>
    <n v="4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  <d v="2015-02-12T06:00:00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  <d v="2013-07-30T05:00:00"/>
  </r>
  <r>
    <n v="601"/>
    <s v="Waters and Sons"/>
    <s v="Inverse neutral structure"/>
    <n v="6300"/>
    <n v="13018"/>
    <n v="207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  <d v="2014-05-30T05:00:00"/>
  </r>
  <r>
    <n v="602"/>
    <s v="Brown Ltd"/>
    <s v="Quality-focused system-worthy support"/>
    <n v="71100"/>
    <n v="91176"/>
    <n v="128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  <d v="2015-06-05T05:00:00"/>
  </r>
  <r>
    <n v="603"/>
    <s v="Christian, Yates and Greer"/>
    <s v="Vision-oriented 5thgeneration array"/>
    <n v="5300"/>
    <n v="6342"/>
    <n v="120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  <d v="2019-04-18T05:00:00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  <d v="2011-01-22T06:00:00"/>
  </r>
  <r>
    <n v="605"/>
    <s v="Ortiz, Valenzuela and Collins"/>
    <s v="Profound solution-oriented matrix"/>
    <n v="3300"/>
    <n v="6178"/>
    <n v="187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  <d v="2015-10-03T05:00:00"/>
  </r>
  <r>
    <n v="606"/>
    <s v="Valencia PLC"/>
    <s v="Extended asynchronous initiative"/>
    <n v="3400"/>
    <n v="6405"/>
    <n v="188"/>
    <x v="1"/>
    <n v="160"/>
    <n v="40.03125"/>
    <s v="GB"/>
    <s v="GBP"/>
    <n v="1457330400"/>
    <x v="558"/>
    <n v="1458277200"/>
    <d v="2016-03-18T05:00:00"/>
    <b v="0"/>
    <b v="0"/>
    <s v="music/rock"/>
    <x v="1"/>
    <s v="rock"/>
    <d v="2016-03-07T06:00:00"/>
  </r>
  <r>
    <n v="607"/>
    <s v="Gordon, Mendez and Johnson"/>
    <s v="Fundamental needs-based frame"/>
    <n v="137600"/>
    <n v="180667"/>
    <n v="13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  <d v="2014-03-23T05:00:00"/>
  </r>
  <r>
    <n v="608"/>
    <s v="Johnson Group"/>
    <s v="Compatible full-range leverage"/>
    <n v="3900"/>
    <n v="11075"/>
    <n v="284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  <d v="2019-03-06T06:00:00"/>
  </r>
  <r>
    <n v="609"/>
    <s v="Rose-Fuller"/>
    <s v="Upgradable holistic system engine"/>
    <n v="10000"/>
    <n v="12042"/>
    <n v="120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  <d v="2019-01-16T06:00:00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  <d v="2012-12-16T06:00:00"/>
  </r>
  <r>
    <n v="611"/>
    <s v="Brady, Cortez and Rodriguez"/>
    <s v="Multi-lateral maximized core"/>
    <n v="8200"/>
    <n v="1136"/>
    <n v="14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  <d v="2013-07-25T05:00:00"/>
  </r>
  <r>
    <n v="612"/>
    <s v="Wang, Nguyen and Horton"/>
    <s v="Innovative holistic hub"/>
    <n v="6200"/>
    <n v="8645"/>
    <n v="139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  <d v="2010-10-23T05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  <d v="2017-08-26T05:00:00"/>
  </r>
  <r>
    <n v="614"/>
    <s v="Barnett and Sons"/>
    <s v="Business-focused dynamic info-mediaries"/>
    <n v="26500"/>
    <n v="41205"/>
    <n v="15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  <d v="2017-01-11T06:00:00"/>
  </r>
  <r>
    <n v="615"/>
    <s v="Petersen-Rodriguez"/>
    <s v="Digitized clear-thinking installation"/>
    <n v="8500"/>
    <n v="14488"/>
    <n v="170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  <d v="2016-04-29T05:00:00"/>
  </r>
  <r>
    <n v="616"/>
    <s v="Burnett-Mora"/>
    <s v="Quality-focused 24/7 superstructure"/>
    <n v="6400"/>
    <n v="12129"/>
    <n v="190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  <d v="2013-09-20T05:00:00"/>
  </r>
  <r>
    <n v="617"/>
    <s v="King LLC"/>
    <s v="Multi-channeled local intranet"/>
    <n v="1400"/>
    <n v="3496"/>
    <n v="250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  <d v="2014-06-04T05:00:00"/>
  </r>
  <r>
    <n v="618"/>
    <s v="Miller Ltd"/>
    <s v="Open-architected mobile emulation"/>
    <n v="198600"/>
    <n v="97037"/>
    <n v="49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  <d v="2013-05-02T05:00:00"/>
  </r>
  <r>
    <n v="619"/>
    <s v="Case LLC"/>
    <s v="Ameliorated foreground methodology"/>
    <n v="195900"/>
    <n v="55757"/>
    <n v="28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  <d v="2011-05-06T05:00:00"/>
  </r>
  <r>
    <n v="620"/>
    <s v="Swanson, Wilson and Baker"/>
    <s v="Synergized well-modulated project"/>
    <n v="4300"/>
    <n v="11525"/>
    <n v="26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  <d v="2016-07-08T05:00:00"/>
  </r>
  <r>
    <n v="621"/>
    <s v="Dean, Fox and Phillips"/>
    <s v="Extended context-sensitive forecast"/>
    <n v="25600"/>
    <n v="158669"/>
    <n v="620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  <d v="2016-09-13T05:00:00"/>
  </r>
  <r>
    <n v="622"/>
    <s v="Smith-Smith"/>
    <s v="Total leadingedge neural-net"/>
    <n v="189000"/>
    <n v="5916"/>
    <n v="3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  <d v="2018-04-15T05:00:00"/>
  </r>
  <r>
    <n v="623"/>
    <s v="Smith, Scott and Rodriguez"/>
    <s v="Organic actuating protocol"/>
    <n v="94300"/>
    <n v="150806"/>
    <n v="160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  <d v="2015-07-16T05:00:00"/>
  </r>
  <r>
    <n v="624"/>
    <s v="White, Robertson and Roberts"/>
    <s v="Down-sized national software"/>
    <n v="5100"/>
    <n v="14249"/>
    <n v="279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  <d v="2015-01-25T06:00:00"/>
  </r>
  <r>
    <n v="625"/>
    <s v="Martinez Inc"/>
    <s v="Organic upward-trending Graphical User Interface"/>
    <n v="7500"/>
    <n v="5803"/>
    <n v="77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  <d v="2020-01-27T06:00:00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  <d v="2010-09-28T05:00:00"/>
  </r>
  <r>
    <n v="627"/>
    <s v="Martin, Lee and Armstrong"/>
    <s v="Open-architected incremental ability"/>
    <n v="1600"/>
    <n v="11108"/>
    <n v="694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  <d v="2010-06-16T05:00:00"/>
  </r>
  <r>
    <n v="628"/>
    <s v="Dunn, Moreno and Green"/>
    <s v="Intuitive object-oriented task-force"/>
    <n v="1900"/>
    <n v="2884"/>
    <n v="1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  <d v="2010-10-04T05:00:00"/>
  </r>
  <r>
    <n v="629"/>
    <s v="Jackson, Martinez and Ray"/>
    <s v="Multi-tiered executive toolset"/>
    <n v="85900"/>
    <n v="55476"/>
    <n v="6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  <d v="2016-07-06T05:00:00"/>
  </r>
  <r>
    <n v="630"/>
    <s v="Patterson-Johnson"/>
    <s v="Grass-roots directional workforce"/>
    <n v="9500"/>
    <n v="5973"/>
    <n v="63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  <d v="2019-05-01T05:00:00"/>
  </r>
  <r>
    <n v="631"/>
    <s v="Carlson-Hernandez"/>
    <s v="Quality-focused real-time solution"/>
    <n v="59200"/>
    <n v="183756"/>
    <n v="310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  <d v="2019-03-26T05:00:00"/>
  </r>
  <r>
    <n v="632"/>
    <s v="Parker PLC"/>
    <s v="Reduced interactive matrix"/>
    <n v="72100"/>
    <n v="30902"/>
    <n v="43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  <d v="2014-11-02T05:00:00"/>
  </r>
  <r>
    <n v="633"/>
    <s v="Yu and Sons"/>
    <s v="Adaptive context-sensitive architecture"/>
    <n v="6700"/>
    <n v="5569"/>
    <n v="83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  <d v="2015-11-07T06:00:00"/>
  </r>
  <r>
    <n v="634"/>
    <s v="Taylor, Johnson and Hernandez"/>
    <s v="Polarized incremental portal"/>
    <n v="118200"/>
    <n v="92824"/>
    <n v="79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  <d v="2017-03-25T05:00:00"/>
  </r>
  <r>
    <n v="635"/>
    <s v="Mack Ltd"/>
    <s v="Reactive regional access"/>
    <n v="139000"/>
    <n v="158590"/>
    <n v="114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  <d v="2013-02-09T06:00:00"/>
  </r>
  <r>
    <n v="636"/>
    <s v="Lamb-Sanders"/>
    <s v="Stand-alone reciprocal frame"/>
    <n v="197700"/>
    <n v="127591"/>
    <n v="65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  <d v="2012-01-18T06:00:00"/>
  </r>
  <r>
    <n v="637"/>
    <s v="Williams-Ramirez"/>
    <s v="Open-architected 24/7 throughput"/>
    <n v="8500"/>
    <n v="6750"/>
    <n v="79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  <d v="2016-11-14T06:00:00"/>
  </r>
  <r>
    <n v="638"/>
    <s v="Weaver Ltd"/>
    <s v="Monitored 24/7 approach"/>
    <n v="81600"/>
    <n v="9318"/>
    <n v="11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  <d v="2010-07-27T05:00:00"/>
  </r>
  <r>
    <n v="639"/>
    <s v="Barnes-Williams"/>
    <s v="Upgradable explicit forecast"/>
    <n v="8600"/>
    <n v="4832"/>
    <n v="56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  <d v="2018-07-28T05:00:00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  <d v="2016-01-18T06:00:00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  <d v="2017-02-20T06:00:00"/>
  </r>
  <r>
    <n v="642"/>
    <s v="Ramos, Moreno and Lewis"/>
    <s v="Extended multi-state knowledge user"/>
    <n v="9200"/>
    <n v="13382"/>
    <n v="145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  <d v="2018-12-17T06:00:00"/>
  </r>
  <r>
    <n v="643"/>
    <s v="Harris Inc"/>
    <s v="Future-proofed modular groupware"/>
    <n v="14900"/>
    <n v="32986"/>
    <n v="221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  <d v="2017-03-01T06:00:00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  <d v="2018-12-18T06:00:00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  <d v="2018-09-26T05:00:00"/>
  </r>
  <r>
    <n v="646"/>
    <s v="Robinson Group"/>
    <s v="Switchable reciprocal middleware"/>
    <n v="98700"/>
    <n v="87448"/>
    <n v="89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  <d v="2013-03-13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  <d v="2018-04-09T05:00:00"/>
  </r>
  <r>
    <n v="648"/>
    <s v="Vargas-Cox"/>
    <s v="Vision-oriented local contingency"/>
    <n v="98600"/>
    <n v="62174"/>
    <n v="63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  <d v="2017-07-06T05:00:00"/>
  </r>
  <r>
    <n v="649"/>
    <s v="Yang and Sons"/>
    <s v="Reactive 6thgeneration hub"/>
    <n v="121700"/>
    <n v="59003"/>
    <n v="48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  <d v="2010-10-20T05:00:00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  <d v="2014-07-08T05:00:00"/>
  </r>
  <r>
    <n v="651"/>
    <s v="Wang, Koch and Weaver"/>
    <s v="Digitized analyzing capacity"/>
    <n v="196700"/>
    <n v="174039"/>
    <n v="88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  <d v="2014-02-22T06:00:00"/>
  </r>
  <r>
    <n v="652"/>
    <s v="Cisneros Ltd"/>
    <s v="Vision-oriented regional hub"/>
    <n v="10000"/>
    <n v="12684"/>
    <n v="127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  <d v="2016-08-05T05:00:00"/>
  </r>
  <r>
    <n v="653"/>
    <s v="Williams-Jones"/>
    <s v="Monitored incremental info-mediaries"/>
    <n v="600"/>
    <n v="14033"/>
    <n v="2339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  <d v="2016-04-08T05:00:00"/>
  </r>
  <r>
    <n v="654"/>
    <s v="Roberts, Hinton and Williams"/>
    <s v="Programmable static middleware"/>
    <n v="35000"/>
    <n v="177936"/>
    <n v="50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  <d v="2015-08-24T05:00:00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  <d v="2017-03-02T06:00:00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  <d v="2017-12-28T06:00:00"/>
  </r>
  <r>
    <n v="657"/>
    <s v="Russo, Kim and Mccoy"/>
    <s v="Balanced optimal hardware"/>
    <n v="10000"/>
    <n v="824"/>
    <n v="8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  <d v="2017-12-27T06:00:00"/>
  </r>
  <r>
    <n v="658"/>
    <s v="Howell, Myers and Olson"/>
    <s v="Self-enabling mission-critical success"/>
    <n v="52600"/>
    <n v="31594"/>
    <n v="60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  <d v="2015-08-30T05:00:00"/>
  </r>
  <r>
    <n v="659"/>
    <s v="Bailey and Sons"/>
    <s v="Grass-roots dynamic emulation"/>
    <n v="120700"/>
    <n v="57010"/>
    <n v="47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  <d v="2011-01-27T06:00:00"/>
  </r>
  <r>
    <n v="660"/>
    <s v="Jensen-Brown"/>
    <s v="Fundamental disintermediate matrix"/>
    <n v="9100"/>
    <n v="7438"/>
    <n v="82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  <d v="2015-08-21T05:00:00"/>
  </r>
  <r>
    <n v="661"/>
    <s v="Smith Group"/>
    <s v="Right-sized secondary challenge"/>
    <n v="106800"/>
    <n v="57872"/>
    <n v="54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  <d v="2012-03-28T05:00:00"/>
  </r>
  <r>
    <n v="662"/>
    <s v="Murphy-Farrell"/>
    <s v="Implemented exuding software"/>
    <n v="9100"/>
    <n v="8906"/>
    <n v="98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  <d v="2018-12-09T06:00:00"/>
  </r>
  <r>
    <n v="663"/>
    <s v="Everett-Wolfe"/>
    <s v="Total optimizing software"/>
    <n v="10000"/>
    <n v="7724"/>
    <n v="77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  <d v="2010-10-07T05:00:00"/>
  </r>
  <r>
    <n v="664"/>
    <s v="Young PLC"/>
    <s v="Optional maximized attitude"/>
    <n v="79400"/>
    <n v="26571"/>
    <n v="33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  <d v="2012-02-20T06:00:00"/>
  </r>
  <r>
    <n v="665"/>
    <s v="Park-Goodman"/>
    <s v="Customer-focused impactful extranet"/>
    <n v="5100"/>
    <n v="12219"/>
    <n v="240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  <d v="2011-07-09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  <d v="2013-08-30T05:00:00"/>
  </r>
  <r>
    <n v="667"/>
    <s v="Little Ltd"/>
    <s v="Decentralized bandwidth-monitored ability"/>
    <n v="6900"/>
    <n v="12155"/>
    <n v="17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  <d v="2014-09-10T05:00:00"/>
  </r>
  <r>
    <n v="668"/>
    <s v="Brown and Sons"/>
    <s v="Programmable leadingedge budgetary management"/>
    <n v="27500"/>
    <n v="5593"/>
    <n v="20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  <d v="2012-08-01T05:00:00"/>
  </r>
  <r>
    <n v="669"/>
    <s v="Payne, Garrett and Thomas"/>
    <s v="Upgradable bi-directional concept"/>
    <n v="48800"/>
    <n v="175020"/>
    <n v="359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  <d v="2017-06-26T05:00:00"/>
  </r>
  <r>
    <n v="670"/>
    <s v="Robinson Group"/>
    <s v="Re-contextualized homogeneous flexibility"/>
    <n v="16200"/>
    <n v="75955"/>
    <n v="469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  <d v="2016-02-25T06:00:00"/>
  </r>
  <r>
    <n v="671"/>
    <s v="Robinson-Kelly"/>
    <s v="Monitored bi-directional standardization"/>
    <n v="97600"/>
    <n v="119127"/>
    <n v="122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  <d v="2010-07-31T05:00:00"/>
  </r>
  <r>
    <n v="672"/>
    <s v="Kelly-Colon"/>
    <s v="Stand-alone grid-enabled leverage"/>
    <n v="197900"/>
    <n v="110689"/>
    <n v="56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  <d v="2018-03-21T05:00:00"/>
  </r>
  <r>
    <n v="673"/>
    <s v="Turner, Scott and Gentry"/>
    <s v="Assimilated regional groupware"/>
    <n v="5600"/>
    <n v="2445"/>
    <n v="44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  <d v="2016-04-15T05:00:00"/>
  </r>
  <r>
    <n v="674"/>
    <s v="Sanchez Ltd"/>
    <s v="Up-sized 24hour instruction set"/>
    <n v="170700"/>
    <n v="57250"/>
    <n v="34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  <d v="2011-08-19T05:00:00"/>
  </r>
  <r>
    <n v="675"/>
    <s v="Giles-Smith"/>
    <s v="Right-sized web-enabled intranet"/>
    <n v="9700"/>
    <n v="11929"/>
    <n v="123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  <d v="2019-09-11T05:00:00"/>
  </r>
  <r>
    <n v="676"/>
    <s v="Thompson-Moreno"/>
    <s v="Expanded needs-based orchestration"/>
    <n v="62300"/>
    <n v="118214"/>
    <n v="190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  <d v="2012-09-26T05:00:00"/>
  </r>
  <r>
    <n v="677"/>
    <s v="Murphy-Fox"/>
    <s v="Organic system-worthy orchestration"/>
    <n v="5300"/>
    <n v="4432"/>
    <n v="84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  <d v="2016-07-10T05:00:00"/>
  </r>
  <r>
    <n v="678"/>
    <s v="Rodriguez-Patterson"/>
    <s v="Inverse static standardization"/>
    <n v="99500"/>
    <n v="17879"/>
    <n v="18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  <d v="2019-01-19T06:00:00"/>
  </r>
  <r>
    <n v="679"/>
    <s v="Davis Ltd"/>
    <s v="Synchronized motivating solution"/>
    <n v="1400"/>
    <n v="14511"/>
    <n v="1037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  <d v="2019-10-18T05:00:00"/>
  </r>
  <r>
    <n v="680"/>
    <s v="Nelson-Valdez"/>
    <s v="Open-source 4thgeneration open system"/>
    <n v="145600"/>
    <n v="141822"/>
    <n v="97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  <d v="2019-12-14T06:00:00"/>
  </r>
  <r>
    <n v="681"/>
    <s v="Kelly PLC"/>
    <s v="Decentralized context-sensitive superstructure"/>
    <n v="184100"/>
    <n v="159037"/>
    <n v="86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  <d v="2011-12-21T06:00:00"/>
  </r>
  <r>
    <n v="682"/>
    <s v="Nguyen and Sons"/>
    <s v="Compatible 5thgeneration concept"/>
    <n v="5400"/>
    <n v="8109"/>
    <n v="150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  <d v="2013-12-11T06:00:00"/>
  </r>
  <r>
    <n v="683"/>
    <s v="Jones PLC"/>
    <s v="Virtual systemic intranet"/>
    <n v="2300"/>
    <n v="8244"/>
    <n v="358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  <d v="2018-09-16T05:00:00"/>
  </r>
  <r>
    <n v="684"/>
    <s v="Gilmore LLC"/>
    <s v="Optimized systemic algorithm"/>
    <n v="1400"/>
    <n v="7600"/>
    <n v="543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  <d v="2010-06-29T05:00:00"/>
  </r>
  <r>
    <n v="685"/>
    <s v="Lee-Cobb"/>
    <s v="Customizable homogeneous firmware"/>
    <n v="140000"/>
    <n v="94501"/>
    <n v="68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  <d v="2015-08-23T05:00:00"/>
  </r>
  <r>
    <n v="686"/>
    <s v="Jones, Wiley and Robbins"/>
    <s v="Front-line cohesive extranet"/>
    <n v="7500"/>
    <n v="14381"/>
    <n v="192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  <d v="2018-03-2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  <d v="2017-03-12T06:00:00"/>
  </r>
  <r>
    <n v="688"/>
    <s v="Bowen, Davies and Burns"/>
    <s v="Devolved client-server monitoring"/>
    <n v="2900"/>
    <n v="12449"/>
    <n v="429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  <d v="2019-01-10T06:00:00"/>
  </r>
  <r>
    <n v="689"/>
    <s v="Nguyen Inc"/>
    <s v="Seamless directional capacity"/>
    <n v="7300"/>
    <n v="7348"/>
    <n v="101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  <d v="2013-10-29T05:00:00"/>
  </r>
  <r>
    <n v="690"/>
    <s v="Walsh-Watts"/>
    <s v="Polarized actuating implementation"/>
    <n v="3600"/>
    <n v="8158"/>
    <n v="227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  <d v="2011-11-27T06:00:00"/>
  </r>
  <r>
    <n v="691"/>
    <s v="Ray, Li and Li"/>
    <s v="Front-line disintermediate hub"/>
    <n v="5000"/>
    <n v="7119"/>
    <n v="142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  <d v="2012-10-03T05:00:00"/>
  </r>
  <r>
    <n v="692"/>
    <s v="Murray Ltd"/>
    <s v="Decentralized 4thgeneration challenge"/>
    <n v="6000"/>
    <n v="5438"/>
    <n v="91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  <d v="2019-07-09T05:00:00"/>
  </r>
  <r>
    <n v="693"/>
    <s v="Bradford-Silva"/>
    <s v="Reverse-engineered composite hierarchy"/>
    <n v="180400"/>
    <n v="115396"/>
    <n v="64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  <d v="2017-10-17T05:00:00"/>
  </r>
  <r>
    <n v="694"/>
    <s v="Mora-Bradley"/>
    <s v="Programmable tangible ability"/>
    <n v="9100"/>
    <n v="7656"/>
    <n v="84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  <d v="2017-11-27T06:00:00"/>
  </r>
  <r>
    <n v="695"/>
    <s v="Cardenas, Thompson and Carey"/>
    <s v="Configurable full-range emulation"/>
    <n v="9200"/>
    <n v="12322"/>
    <n v="134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  <d v="2015-11-14T06:00:00"/>
  </r>
  <r>
    <n v="696"/>
    <s v="Lopez, Reid and Johnson"/>
    <s v="Total real-time hardware"/>
    <n v="164100"/>
    <n v="96888"/>
    <n v="59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  <d v="2015-04-20T05:00:00"/>
  </r>
  <r>
    <n v="697"/>
    <s v="Fox-Williams"/>
    <s v="Profound system-worthy functionalities"/>
    <n v="128900"/>
    <n v="196960"/>
    <n v="153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  <d v="2018-03-31T05:00:00"/>
  </r>
  <r>
    <n v="698"/>
    <s v="Taylor, Wood and Taylor"/>
    <s v="Cloned hybrid focus group"/>
    <n v="42100"/>
    <n v="188057"/>
    <n v="447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  <d v="2011-11-24T06:00:00"/>
  </r>
  <r>
    <n v="699"/>
    <s v="King Inc"/>
    <s v="Ergonomic dedicated focus group"/>
    <n v="7400"/>
    <n v="6245"/>
    <n v="84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  <d v="2019-06-25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  <d v="2010-01-25T06:00:00"/>
  </r>
  <r>
    <n v="701"/>
    <s v="Mcclain LLC"/>
    <s v="Open-source multi-tasking methodology"/>
    <n v="52000"/>
    <n v="91014"/>
    <n v="175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  <d v="2011-03-27T05:00:00"/>
  </r>
  <r>
    <n v="702"/>
    <s v="Sims-Gross"/>
    <s v="Object-based attitude-oriented analyzer"/>
    <n v="8700"/>
    <n v="4710"/>
    <n v="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  <d v="2013-07-22T05:00:00"/>
  </r>
  <r>
    <n v="703"/>
    <s v="Perez Group"/>
    <s v="Cross-platform tertiary hub"/>
    <n v="63400"/>
    <n v="197728"/>
    <n v="31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  <d v="2012-04-21T05:00:00"/>
  </r>
  <r>
    <n v="704"/>
    <s v="Haynes-Williams"/>
    <s v="Seamless clear-thinking artificial intelligence"/>
    <n v="8700"/>
    <n v="10682"/>
    <n v="123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  <d v="2016-07-04T05:00:00"/>
  </r>
  <r>
    <n v="705"/>
    <s v="Ford LLC"/>
    <s v="Centralized tangible success"/>
    <n v="169700"/>
    <n v="168048"/>
    <n v="99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  <d v="2013-12-11T06:00:00"/>
  </r>
  <r>
    <n v="706"/>
    <s v="Moreno Ltd"/>
    <s v="Customer-focused multimedia methodology"/>
    <n v="108400"/>
    <n v="138586"/>
    <n v="128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  <d v="2019-01-06T06:00:00"/>
  </r>
  <r>
    <n v="707"/>
    <s v="Moore, Cook and Wright"/>
    <s v="Visionary maximized Local Area Network"/>
    <n v="7300"/>
    <n v="11579"/>
    <n v="15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  <d v="2018-12-08T06:00:00"/>
  </r>
  <r>
    <n v="708"/>
    <s v="Ortega LLC"/>
    <s v="Secured bifurcated intranet"/>
    <n v="1700"/>
    <n v="12020"/>
    <n v="707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  <d v="2017-05-22T05:00:00"/>
  </r>
  <r>
    <n v="709"/>
    <s v="Silva, Walker and Martin"/>
    <s v="Grass-roots 4thgeneration product"/>
    <n v="9800"/>
    <n v="13954"/>
    <n v="14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  <d v="2012-04-19T05:00:00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  <d v="2018-07-14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  <d v="2016-01-24T06:00:00"/>
  </r>
  <r>
    <n v="712"/>
    <s v="Garza-Bryant"/>
    <s v="Programmable leadingedge contingency"/>
    <n v="800"/>
    <n v="14725"/>
    <n v="1841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  <d v="2016-07-08T05:00:00"/>
  </r>
  <r>
    <n v="713"/>
    <s v="Mays LLC"/>
    <s v="Multi-layered global groupware"/>
    <n v="6900"/>
    <n v="11174"/>
    <n v="162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  <d v="2016-08-22T05:00:00"/>
  </r>
  <r>
    <n v="714"/>
    <s v="Evans-Jones"/>
    <s v="Switchable methodical superstructure"/>
    <n v="38500"/>
    <n v="182036"/>
    <n v="47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  <d v="2014-08-19T05:00:00"/>
  </r>
  <r>
    <n v="715"/>
    <s v="Fischer, Torres and Walker"/>
    <s v="Expanded even-keeled portal"/>
    <n v="118000"/>
    <n v="28870"/>
    <n v="2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  <d v="2010-08-07T05:00:00"/>
  </r>
  <r>
    <n v="716"/>
    <s v="Tapia, Kramer and Hicks"/>
    <s v="Advanced modular moderator"/>
    <n v="2000"/>
    <n v="10353"/>
    <n v="518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  <d v="2013-07-10T05:00:00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  <d v="2011-08-22T05:00:00"/>
  </r>
  <r>
    <n v="718"/>
    <s v="Reyes PLC"/>
    <s v="Expanded optimal pricing structure"/>
    <n v="8300"/>
    <n v="8317"/>
    <n v="100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  <d v="2013-06-17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  <d v="2012-05-29T05:00:00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  <d v="2018-02-21T06:00:00"/>
  </r>
  <r>
    <n v="721"/>
    <s v="Dominguez-Owens"/>
    <s v="Open-architected systematic intranet"/>
    <n v="123600"/>
    <n v="5429"/>
    <n v="4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  <d v="2018-04-04T05:00:00"/>
  </r>
  <r>
    <n v="722"/>
    <s v="Thomas-Simmons"/>
    <s v="Proactive 24hour frame"/>
    <n v="48500"/>
    <n v="75906"/>
    <n v="157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  <d v="2017-11-06T06:00:00"/>
  </r>
  <r>
    <n v="723"/>
    <s v="Beck-Knight"/>
    <s v="Exclusive fresh-thinking model"/>
    <n v="4900"/>
    <n v="13250"/>
    <n v="270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  <d v="2016-03-02T06:00:00"/>
  </r>
  <r>
    <n v="724"/>
    <s v="Mccoy Ltd"/>
    <s v="Business-focused encompassing intranet"/>
    <n v="8400"/>
    <n v="11261"/>
    <n v="134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  <d v="2014-10-22T05:00:00"/>
  </r>
  <r>
    <n v="725"/>
    <s v="Dawson-Tyler"/>
    <s v="Optional 6thgeneration access"/>
    <n v="193200"/>
    <n v="97369"/>
    <n v="50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  <d v="2014-11-15T06:00:00"/>
  </r>
  <r>
    <n v="726"/>
    <s v="Johns-Thomas"/>
    <s v="Realigned web-enabled functionalities"/>
    <n v="54300"/>
    <n v="48227"/>
    <n v="8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  <d v="2010-10-25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  <d v="2019-01-20T06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  <d v="2016-05-25T05:00:00"/>
  </r>
  <r>
    <n v="729"/>
    <s v="Moore Group"/>
    <s v="Multi-lateral object-oriented open system"/>
    <n v="5600"/>
    <n v="10397"/>
    <n v="186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  <d v="2013-02-04T06:00:00"/>
  </r>
  <r>
    <n v="730"/>
    <s v="Carson PLC"/>
    <s v="Visionary system-worthy attitude"/>
    <n v="28800"/>
    <n v="118847"/>
    <n v="413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  <d v="2015-05-23T05:00:00"/>
  </r>
  <r>
    <n v="731"/>
    <s v="Cruz, Hall and Mason"/>
    <s v="Synergized content-based hierarchy"/>
    <n v="8000"/>
    <n v="7220"/>
    <n v="90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  <d v="2017-07-23T05:00:00"/>
  </r>
  <r>
    <n v="732"/>
    <s v="Glass, Baker and Jones"/>
    <s v="Business-focused 24hour access"/>
    <n v="117000"/>
    <n v="107622"/>
    <n v="92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  <d v="2017-03-22T05:00:00"/>
  </r>
  <r>
    <n v="733"/>
    <s v="Marquez-Kerr"/>
    <s v="Automated hybrid orchestration"/>
    <n v="15800"/>
    <n v="83267"/>
    <n v="527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  <d v="2014-07-24T05:00:00"/>
  </r>
  <r>
    <n v="734"/>
    <s v="Stone PLC"/>
    <s v="Exclusive 5thgeneration leverage"/>
    <n v="4200"/>
    <n v="13404"/>
    <n v="319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  <d v="2017-01-28T06:00:00"/>
  </r>
  <r>
    <n v="735"/>
    <s v="Caldwell PLC"/>
    <s v="Grass-roots zero administration alliance"/>
    <n v="37100"/>
    <n v="131404"/>
    <n v="354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  <d v="2016-03-30T05:00:00"/>
  </r>
  <r>
    <n v="736"/>
    <s v="Silva-Hawkins"/>
    <s v="Proactive heuristic orchestration"/>
    <n v="7700"/>
    <n v="2533"/>
    <n v="33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  <d v="2015-02-20T06:00:00"/>
  </r>
  <r>
    <n v="737"/>
    <s v="Gardner Inc"/>
    <s v="Function-based systematic Graphical User Interface"/>
    <n v="3700"/>
    <n v="5028"/>
    <n v="136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  <d v="2016-11-11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  <d v="2014-11-16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  <d v="2012-06-29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  <d v="2017-02-03T06:00:00"/>
  </r>
  <r>
    <n v="741"/>
    <s v="Garcia Ltd"/>
    <s v="Balanced mobile alliance"/>
    <n v="1200"/>
    <n v="14150"/>
    <n v="1179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  <d v="2010-05-23T05:00:00"/>
  </r>
  <r>
    <n v="742"/>
    <s v="West-Stevens"/>
    <s v="Reactive solution-oriented groupware"/>
    <n v="1200"/>
    <n v="13513"/>
    <n v="1126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  <d v="2010-01-19T06:00:00"/>
  </r>
  <r>
    <n v="743"/>
    <s v="Clark-Conrad"/>
    <s v="Exclusive bandwidth-monitored orchestration"/>
    <n v="3900"/>
    <n v="504"/>
    <n v="1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  <d v="2015-10-21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  <d v="2018-08-10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  <d v="2010-05-30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  <d v="2011-10-09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  <d v="2010-09-02T05:00:00"/>
  </r>
  <r>
    <n v="748"/>
    <s v="Martinez PLC"/>
    <s v="Cloned actuating architecture"/>
    <n v="194900"/>
    <n v="68137"/>
    <n v="3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  <d v="2010-03-01T06:00:00"/>
  </r>
  <r>
    <n v="749"/>
    <s v="Hunter-Logan"/>
    <s v="Down-sized needs-based task-force"/>
    <n v="8600"/>
    <n v="13527"/>
    <n v="157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  <d v="2014-10-08T05:00:00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  <d v="2010-07-01T05:00:00"/>
  </r>
  <r>
    <n v="751"/>
    <s v="Lane-Barber"/>
    <s v="Universal value-added moderator"/>
    <n v="3600"/>
    <n v="8363"/>
    <n v="232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  <d v="2016-03-17T05:00:00"/>
  </r>
  <r>
    <n v="752"/>
    <s v="Lowery Group"/>
    <s v="Sharable motivating emulation"/>
    <n v="5800"/>
    <n v="5362"/>
    <n v="92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  <d v="2010-08-05T05:00:00"/>
  </r>
  <r>
    <n v="753"/>
    <s v="Guerrero-Griffin"/>
    <s v="Networked web-enabled product"/>
    <n v="4700"/>
    <n v="12065"/>
    <n v="257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  <d v="2010-05-23T05:00:00"/>
  </r>
  <r>
    <n v="754"/>
    <s v="Perez, Reed and Lee"/>
    <s v="Advanced dedicated encoding"/>
    <n v="70400"/>
    <n v="118603"/>
    <n v="168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  <d v="2012-10-28T05:00:00"/>
  </r>
  <r>
    <n v="755"/>
    <s v="Chen, Pollard and Clarke"/>
    <s v="Stand-alone multi-state project"/>
    <n v="4500"/>
    <n v="7496"/>
    <n v="167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  <d v="2017-12-27T06:00:00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  <d v="2015-01-20T06:00:00"/>
  </r>
  <r>
    <n v="757"/>
    <s v="Callahan-Gilbert"/>
    <s v="Profit-focused motivating function"/>
    <n v="1400"/>
    <n v="5696"/>
    <n v="407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  <d v="2011-05-12T05:00:00"/>
  </r>
  <r>
    <n v="758"/>
    <s v="Logan-Miranda"/>
    <s v="Proactive systemic firmware"/>
    <n v="29600"/>
    <n v="167005"/>
    <n v="564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  <d v="2014-10-24T05:00:00"/>
  </r>
  <r>
    <n v="759"/>
    <s v="Rodriguez PLC"/>
    <s v="Grass-roots upward-trending installation"/>
    <n v="167500"/>
    <n v="114615"/>
    <n v="68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  <d v="2018-02-05T06:00:00"/>
  </r>
  <r>
    <n v="760"/>
    <s v="Smith-Kennedy"/>
    <s v="Virtual heuristic hub"/>
    <n v="48300"/>
    <n v="16592"/>
    <n v="3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  <d v="2019-08-01T05:00:00"/>
  </r>
  <r>
    <n v="761"/>
    <s v="Mitchell-Lee"/>
    <s v="Customizable leadingedge model"/>
    <n v="2200"/>
    <n v="14420"/>
    <n v="6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  <d v="2017-07-22T05:00:00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  <d v="2012-11-28T06:00:00"/>
  </r>
  <r>
    <n v="763"/>
    <s v="Rowland PLC"/>
    <s v="Inverse client-driven product"/>
    <n v="5600"/>
    <n v="6338"/>
    <n v="113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  <d v="2012-05-08T05:00:00"/>
  </r>
  <r>
    <n v="764"/>
    <s v="Shaffer-Mason"/>
    <s v="Managed bandwidth-monitored system engine"/>
    <n v="1100"/>
    <n v="8010"/>
    <n v="728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  <d v="2011-05-13T05:00:00"/>
  </r>
  <r>
    <n v="765"/>
    <s v="Matthews LLC"/>
    <s v="Advanced transitional help-desk"/>
    <n v="3900"/>
    <n v="8125"/>
    <n v="208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  <d v="2017-04-15T05:00:00"/>
  </r>
  <r>
    <n v="766"/>
    <s v="Montgomery-Castro"/>
    <s v="De-engineered disintermediate encryption"/>
    <n v="43800"/>
    <n v="13653"/>
    <n v="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  <d v="2018-09-19T05:00:00"/>
  </r>
  <r>
    <n v="767"/>
    <s v="Hale, Pearson and Jenkins"/>
    <s v="Upgradable attitude-oriented project"/>
    <n v="97200"/>
    <n v="55372"/>
    <n v="57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  <d v="2015-10-06T05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  <d v="2013-12-11T06:00:00"/>
  </r>
  <r>
    <n v="769"/>
    <s v="Johnson-Morales"/>
    <s v="Devolved 24hour forecast"/>
    <n v="125600"/>
    <n v="109106"/>
    <n v="87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  <d v="2013-08-15T05:00:00"/>
  </r>
  <r>
    <n v="770"/>
    <s v="Mathis-Rodriguez"/>
    <s v="User-centric attitude-oriented intranet"/>
    <n v="4300"/>
    <n v="11642"/>
    <n v="271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  <d v="2014-04-14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  <d v="2019-01-26T06:00:00"/>
  </r>
  <r>
    <n v="772"/>
    <s v="Johnson-Pace"/>
    <s v="Persistent 3rdgeneration moratorium"/>
    <n v="149600"/>
    <n v="169586"/>
    <n v="113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  <d v="2019-02-09T06:00:00"/>
  </r>
  <r>
    <n v="773"/>
    <s v="Meza, Kirby and Patel"/>
    <s v="Cross-platform empowering project"/>
    <n v="53100"/>
    <n v="101185"/>
    <n v="191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  <d v="2017-04-13T05:00:00"/>
  </r>
  <r>
    <n v="774"/>
    <s v="Gonzalez-Snow"/>
    <s v="Polarized user-facing interface"/>
    <n v="5000"/>
    <n v="6775"/>
    <n v="136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  <d v="2016-05-2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  <d v="2014-11-06T06:00:00"/>
  </r>
  <r>
    <n v="776"/>
    <s v="Taylor-Rowe"/>
    <s v="Synchronized multimedia frame"/>
    <n v="110800"/>
    <n v="72623"/>
    <n v="66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  <d v="2019-07-04T05:00:00"/>
  </r>
  <r>
    <n v="777"/>
    <s v="Henderson Ltd"/>
    <s v="Open-architected stable algorithm"/>
    <n v="93800"/>
    <n v="45987"/>
    <n v="49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  <d v="2011-09-23T05:00:00"/>
  </r>
  <r>
    <n v="778"/>
    <s v="Moss-Guzman"/>
    <s v="Cross-platform optimizing website"/>
    <n v="1300"/>
    <n v="10243"/>
    <n v="788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  <d v="2011-08-13T05:00:00"/>
  </r>
  <r>
    <n v="779"/>
    <s v="Webb Group"/>
    <s v="Public-key actuating projection"/>
    <n v="108700"/>
    <n v="87293"/>
    <n v="80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  <d v="2015-08-14T05:00:00"/>
  </r>
  <r>
    <n v="780"/>
    <s v="Brooks-Rodriguez"/>
    <s v="Implemented intangible instruction set"/>
    <n v="5100"/>
    <n v="5421"/>
    <n v="106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  <d v="2016-07-22T05:00:00"/>
  </r>
  <r>
    <n v="781"/>
    <s v="Thomas Ltd"/>
    <s v="Cross-group interactive architecture"/>
    <n v="8700"/>
    <n v="4414"/>
    <n v="51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  <d v="2010-10-31T05:00:00"/>
  </r>
  <r>
    <n v="782"/>
    <s v="Williams and Sons"/>
    <s v="Centralized asymmetric framework"/>
    <n v="5100"/>
    <n v="10981"/>
    <n v="215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  <d v="2011-03-01T06:00:00"/>
  </r>
  <r>
    <n v="783"/>
    <s v="Vega, Chan and Carney"/>
    <s v="Down-sized systematic utilization"/>
    <n v="7400"/>
    <n v="10451"/>
    <n v="141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  <d v="2013-12-17T06:00:00"/>
  </r>
  <r>
    <n v="784"/>
    <s v="Byrd Group"/>
    <s v="Profound fault-tolerant model"/>
    <n v="88900"/>
    <n v="102535"/>
    <n v="115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  <d v="2016-03-06T06:00:00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  <d v="2019-04-27T05:00:00"/>
  </r>
  <r>
    <n v="786"/>
    <s v="Smith-Brown"/>
    <s v="Object-based content-based ability"/>
    <n v="1500"/>
    <n v="10946"/>
    <n v="730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  <d v="2018-03-27T05:00:00"/>
  </r>
  <r>
    <n v="787"/>
    <s v="Vance-Glover"/>
    <s v="Progressive coherent secured line"/>
    <n v="61200"/>
    <n v="60994"/>
    <n v="100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  <d v="2011-05-21T05:00:00"/>
  </r>
  <r>
    <n v="788"/>
    <s v="Joyce PLC"/>
    <s v="Synchronized directional capability"/>
    <n v="3600"/>
    <n v="3174"/>
    <n v="88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  <d v="2012-10-20T05:00:00"/>
  </r>
  <r>
    <n v="789"/>
    <s v="Kennedy-Miller"/>
    <s v="Cross-platform composite migration"/>
    <n v="9000"/>
    <n v="3351"/>
    <n v="37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  <d v="2014-05-27T05:00:00"/>
  </r>
  <r>
    <n v="790"/>
    <s v="White-Obrien"/>
    <s v="Operative local pricing structure"/>
    <n v="185900"/>
    <n v="56774"/>
    <n v="3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  <d v="2010-02-14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  <d v="2016-12-11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  <d v="2013-06-26T05:00:00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  <d v="2013-06-25T05:00:00"/>
  </r>
  <r>
    <n v="794"/>
    <s v="Welch Inc"/>
    <s v="Optional optimal website"/>
    <n v="6600"/>
    <n v="8276"/>
    <n v="125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  <d v="2017-12-22T06:00:00"/>
  </r>
  <r>
    <n v="795"/>
    <s v="Vasquez Inc"/>
    <s v="Stand-alone asynchronous functionalities"/>
    <n v="7100"/>
    <n v="1022"/>
    <n v="14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  <d v="2016-11-01T05:00:00"/>
  </r>
  <r>
    <n v="796"/>
    <s v="Freeman-Ferguson"/>
    <s v="Profound full-range open system"/>
    <n v="7800"/>
    <n v="4275"/>
    <n v="55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  <d v="2014-08-08T05:00:00"/>
  </r>
  <r>
    <n v="797"/>
    <s v="Houston, Moore and Rogers"/>
    <s v="Optional tangible utilization"/>
    <n v="7600"/>
    <n v="8332"/>
    <n v="110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  <d v="2018-12-30T06:00:00"/>
  </r>
  <r>
    <n v="798"/>
    <s v="Small-Fuentes"/>
    <s v="Seamless maximized product"/>
    <n v="3400"/>
    <n v="6408"/>
    <n v="188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  <d v="2012-05-31T05:00:00"/>
  </r>
  <r>
    <n v="799"/>
    <s v="Reid-Day"/>
    <s v="Devolved tertiary time-frame"/>
    <n v="84500"/>
    <n v="73522"/>
    <n v="8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  <d v="2016-01-30T06:00:00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  <d v="2015-06-12T05:00:00"/>
  </r>
  <r>
    <n v="801"/>
    <s v="Olson-Bishop"/>
    <s v="User-friendly high-level initiative"/>
    <n v="2300"/>
    <n v="4667"/>
    <n v="203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  <d v="2019-12-31T06:00:00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  <d v="2019-07-04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  <d v="2019-01-27T06:00:00"/>
  </r>
  <r>
    <n v="804"/>
    <s v="English-Mccullough"/>
    <s v="Business-focused discrete software"/>
    <n v="2600"/>
    <n v="6987"/>
    <n v="269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  <d v="2018-01-02T06:00:00"/>
  </r>
  <r>
    <n v="805"/>
    <s v="Smith-Nguyen"/>
    <s v="Advanced intermediate Graphic Interface"/>
    <n v="9700"/>
    <n v="4932"/>
    <n v="51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  <d v="2014-11-15T06:00:00"/>
  </r>
  <r>
    <n v="806"/>
    <s v="Harmon-Madden"/>
    <s v="Adaptive holistic hub"/>
    <n v="700"/>
    <n v="8262"/>
    <n v="1180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  <d v="2012-03-05T06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  <d v="2019-10-15T05:00:00"/>
  </r>
  <r>
    <n v="808"/>
    <s v="Harris, Medina and Mitchell"/>
    <s v="Enhanced regional flexibility"/>
    <n v="5200"/>
    <n v="1583"/>
    <n v="30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  <d v="2016-05-17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  <d v="2012-08-14T05:00:00"/>
  </r>
  <r>
    <n v="810"/>
    <s v="Ball-Fisher"/>
    <s v="Multi-layered intangible instruction set"/>
    <n v="6400"/>
    <n v="12360"/>
    <n v="193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  <d v="2017-11-28T06:00:00"/>
  </r>
  <r>
    <n v="811"/>
    <s v="Page, Holt and Mack"/>
    <s v="Fundamental methodical emulation"/>
    <n v="92500"/>
    <n v="71320"/>
    <n v="77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  <d v="2016-01-09T06:00:00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  <d v="2018-04-16T05:00:00"/>
  </r>
  <r>
    <n v="813"/>
    <s v="Buckley Group"/>
    <s v="Diverse high-level attitude"/>
    <n v="3200"/>
    <n v="7661"/>
    <n v="239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  <d v="2012-08-27T05:00:00"/>
  </r>
  <r>
    <n v="814"/>
    <s v="Vincent PLC"/>
    <s v="Visionary 24hour analyzer"/>
    <n v="3200"/>
    <n v="2950"/>
    <n v="92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  <d v="2016-05-27T05:00:00"/>
  </r>
  <r>
    <n v="815"/>
    <s v="Watson-Douglas"/>
    <s v="Centralized bandwidth-monitored leverage"/>
    <n v="9000"/>
    <n v="11721"/>
    <n v="130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  <d v="2017-11-29T06:00:00"/>
  </r>
  <r>
    <n v="816"/>
    <s v="Jones, Casey and Jones"/>
    <s v="Ergonomic mission-critical moratorium"/>
    <n v="2300"/>
    <n v="14150"/>
    <n v="61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  <d v="2014-02-10T06:00:00"/>
  </r>
  <r>
    <n v="817"/>
    <s v="Alvarez-Bauer"/>
    <s v="Front-line intermediate moderator"/>
    <n v="51300"/>
    <n v="189192"/>
    <n v="3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  <d v="2019-05-04T05:00:00"/>
  </r>
  <r>
    <n v="818"/>
    <s v="Martinez LLC"/>
    <s v="Automated local secured line"/>
    <n v="700"/>
    <n v="7664"/>
    <n v="1095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  <d v="2019-01-21T06:00:00"/>
  </r>
  <r>
    <n v="819"/>
    <s v="Buck-Khan"/>
    <s v="Integrated bandwidth-monitored alliance"/>
    <n v="8900"/>
    <n v="4509"/>
    <n v="51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  <d v="2012-11-24T06:00:00"/>
  </r>
  <r>
    <n v="820"/>
    <s v="Valdez, Williams and Meyer"/>
    <s v="Cross-group heuristic forecast"/>
    <n v="1500"/>
    <n v="12009"/>
    <n v="801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  <d v="2018-07-29T05:00:00"/>
  </r>
  <r>
    <n v="821"/>
    <s v="Alvarez-Andrews"/>
    <s v="Extended impactful secured line"/>
    <n v="4900"/>
    <n v="14273"/>
    <n v="291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  <d v="2017-02-28T06:00:00"/>
  </r>
  <r>
    <n v="822"/>
    <s v="Stewart and Sons"/>
    <s v="Distributed optimizing protocol"/>
    <n v="54000"/>
    <n v="188982"/>
    <n v="350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  <d v="2014-02-28T06:00:00"/>
  </r>
  <r>
    <n v="823"/>
    <s v="Dyer Inc"/>
    <s v="Secured well-modulated system engine"/>
    <n v="4100"/>
    <n v="14640"/>
    <n v="357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  <d v="2014-09-10T05:00:00"/>
  </r>
  <r>
    <n v="824"/>
    <s v="Anderson, Williams and Cox"/>
    <s v="Streamlined national benchmark"/>
    <n v="85000"/>
    <n v="107516"/>
    <n v="126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  <d v="2010-06-19T05:00:00"/>
  </r>
  <r>
    <n v="825"/>
    <s v="Solomon PLC"/>
    <s v="Open-architected 24/7 infrastructure"/>
    <n v="3600"/>
    <n v="13950"/>
    <n v="388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  <d v="2017-07-25T05:00:00"/>
  </r>
  <r>
    <n v="826"/>
    <s v="Miller-Hubbard"/>
    <s v="Digitized 6thgeneration Local Area Network"/>
    <n v="2800"/>
    <n v="12797"/>
    <n v="457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  <d v="2010-12-13T06:00:00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  <d v="2011-05-03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  <d v="2018-08-28T05:00:00"/>
  </r>
  <r>
    <n v="829"/>
    <s v="Baker-Higgins"/>
    <s v="Vision-oriented scalable portal"/>
    <n v="9600"/>
    <n v="4929"/>
    <n v="51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  <d v="2015-06-09T05:00:00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  <d v="2018-01-03T06:00:00"/>
  </r>
  <r>
    <n v="831"/>
    <s v="Ward PLC"/>
    <s v="Front-line bottom-line Graphic Interface"/>
    <n v="97100"/>
    <n v="105817"/>
    <n v="1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  <d v="2012-03-26T05:00:00"/>
  </r>
  <r>
    <n v="832"/>
    <s v="Bradley, Beck and Mayo"/>
    <s v="Synergized fault-tolerant hierarchy"/>
    <n v="43200"/>
    <n v="136156"/>
    <n v="315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  <d v="2015-10-22T05:00:00"/>
  </r>
  <r>
    <n v="833"/>
    <s v="Levine, Martin and Hernandez"/>
    <s v="Expanded asynchronous groupware"/>
    <n v="6800"/>
    <n v="10723"/>
    <n v="158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  <d v="2011-02-14T06:00:00"/>
  </r>
  <r>
    <n v="834"/>
    <s v="Gallegos, Wagner and Gaines"/>
    <s v="Expanded fault-tolerant emulation"/>
    <n v="7300"/>
    <n v="11228"/>
    <n v="154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  <d v="2013-06-23T05:00:00"/>
  </r>
  <r>
    <n v="835"/>
    <s v="Hodges, Smith and Kelly"/>
    <s v="Future-proofed 24hour model"/>
    <n v="86200"/>
    <n v="77355"/>
    <n v="90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  <d v="2015-02-28T06:00:00"/>
  </r>
  <r>
    <n v="836"/>
    <s v="Macias Inc"/>
    <s v="Optimized didactic intranet"/>
    <n v="8100"/>
    <n v="6086"/>
    <n v="75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  <d v="2010-02-05T06:00:00"/>
  </r>
  <r>
    <n v="837"/>
    <s v="Cook-Ortiz"/>
    <s v="Right-sized dedicated standardization"/>
    <n v="17700"/>
    <n v="150960"/>
    <n v="853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  <d v="2011-03-27T05:00:00"/>
  </r>
  <r>
    <n v="838"/>
    <s v="Jordan-Fischer"/>
    <s v="Vision-oriented high-level extranet"/>
    <n v="6400"/>
    <n v="8890"/>
    <n v="139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  <d v="2018-09-27T05:00:00"/>
  </r>
  <r>
    <n v="839"/>
    <s v="Pierce-Ramirez"/>
    <s v="Organized scalable initiative"/>
    <n v="7700"/>
    <n v="14644"/>
    <n v="190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  <d v="2014-03-17T05:00:00"/>
  </r>
  <r>
    <n v="840"/>
    <s v="Howell and Sons"/>
    <s v="Enhanced regional moderator"/>
    <n v="116300"/>
    <n v="116583"/>
    <n v="100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  <d v="2014-07-16T05:00:00"/>
  </r>
  <r>
    <n v="841"/>
    <s v="Garcia, Dunn and Richardson"/>
    <s v="Automated even-keeled emulation"/>
    <n v="9100"/>
    <n v="12991"/>
    <n v="143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  <d v="2016-02-19T06:00:00"/>
  </r>
  <r>
    <n v="842"/>
    <s v="Lawson and Sons"/>
    <s v="Reverse-engineered multi-tasking product"/>
    <n v="1500"/>
    <n v="8447"/>
    <n v="56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  <d v="2018-06-15T05:00:00"/>
  </r>
  <r>
    <n v="843"/>
    <s v="Porter-Hicks"/>
    <s v="De-engineered next generation parallelism"/>
    <n v="8800"/>
    <n v="2703"/>
    <n v="31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  <d v="2018-08-26T05:00:00"/>
  </r>
  <r>
    <n v="844"/>
    <s v="Rodriguez-Hansen"/>
    <s v="Intuitive cohesive groupware"/>
    <n v="8800"/>
    <n v="8747"/>
    <n v="99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  <d v="2012-01-22T06:00:00"/>
  </r>
  <r>
    <n v="845"/>
    <s v="Williams LLC"/>
    <s v="Up-sized high-level access"/>
    <n v="69900"/>
    <n v="138087"/>
    <n v="1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  <d v="2018-05-15T05:00:00"/>
  </r>
  <r>
    <n v="846"/>
    <s v="Cooper, Stanley and Bryant"/>
    <s v="Phased empowering success"/>
    <n v="1000"/>
    <n v="5085"/>
    <n v="509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  <d v="2018-07-21T05:00:00"/>
  </r>
  <r>
    <n v="847"/>
    <s v="Miller, Glenn and Adams"/>
    <s v="Distributed actuating project"/>
    <n v="4700"/>
    <n v="11174"/>
    <n v="238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  <d v="2018-01-07T06:00:00"/>
  </r>
  <r>
    <n v="848"/>
    <s v="Cole, Salazar and Moreno"/>
    <s v="Robust motivating orchestration"/>
    <n v="3200"/>
    <n v="10831"/>
    <n v="338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  <d v="2010-06-12T05:00:00"/>
  </r>
  <r>
    <n v="849"/>
    <s v="Jones-Ryan"/>
    <s v="Vision-oriented uniform instruction set"/>
    <n v="6700"/>
    <n v="8917"/>
    <n v="133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  <d v="2012-02-09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  <d v="2011-11-19T06:00:00"/>
  </r>
  <r>
    <n v="851"/>
    <s v="Bright and Sons"/>
    <s v="Object-based needs-based info-mediaries"/>
    <n v="6000"/>
    <n v="12468"/>
    <n v="20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  <d v="2012-05-02T05:00:00"/>
  </r>
  <r>
    <n v="852"/>
    <s v="Brady Ltd"/>
    <s v="Open-source reciprocal standardization"/>
    <n v="4900"/>
    <n v="2505"/>
    <n v="51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  <d v="2011-07-16T05:00:00"/>
  </r>
  <r>
    <n v="853"/>
    <s v="Collier LLC"/>
    <s v="Secured well-modulated projection"/>
    <n v="17100"/>
    <n v="111502"/>
    <n v="652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  <d v="2011-06-20T05:00:00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  <d v="2019-11-18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  <d v="2011-06-18T05:00:00"/>
  </r>
  <r>
    <n v="856"/>
    <s v="Williams and Sons"/>
    <s v="Profound composite core"/>
    <n v="2400"/>
    <n v="8558"/>
    <n v="357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  <d v="2012-04-24T05:00:00"/>
  </r>
  <r>
    <n v="857"/>
    <s v="Miranda, Gray and Hale"/>
    <s v="Programmable disintermediate matrices"/>
    <n v="5300"/>
    <n v="7413"/>
    <n v="140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  <d v="2012-02-05T06:00:00"/>
  </r>
  <r>
    <n v="858"/>
    <s v="Ayala, Crawford and Taylor"/>
    <s v="Realigned 5thgeneration knowledge user"/>
    <n v="4000"/>
    <n v="2778"/>
    <n v="69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  <d v="2018-04-21T05:00:00"/>
  </r>
  <r>
    <n v="859"/>
    <s v="Martinez Ltd"/>
    <s v="Multi-layered upward-trending groupware"/>
    <n v="7300"/>
    <n v="2594"/>
    <n v="36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  <d v="2013-03-01T06:00:00"/>
  </r>
  <r>
    <n v="860"/>
    <s v="Lee PLC"/>
    <s v="Re-contextualized leadingedge firmware"/>
    <n v="2000"/>
    <n v="5033"/>
    <n v="25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  <d v="2019-02-19T06:00:00"/>
  </r>
  <r>
    <n v="861"/>
    <s v="Young, Ramsey and Powell"/>
    <s v="Devolved disintermediate analyzer"/>
    <n v="8800"/>
    <n v="9317"/>
    <n v="106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  <d v="2010-03-21T05:00:00"/>
  </r>
  <r>
    <n v="862"/>
    <s v="Lewis and Sons"/>
    <s v="Profound disintermediate open system"/>
    <n v="3500"/>
    <n v="6560"/>
    <n v="187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  <d v="2011-08-01T05:00:00"/>
  </r>
  <r>
    <n v="863"/>
    <s v="Davis-Johnson"/>
    <s v="Automated reciprocal protocol"/>
    <n v="1400"/>
    <n v="5415"/>
    <n v="387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  <d v="2015-06-17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  <d v="2016-08-19T05:00:00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  <d v="2014-09-15T05:00:00"/>
  </r>
  <r>
    <n v="866"/>
    <s v="Jackson-Brown"/>
    <s v="Versatile 5thgeneration matrices"/>
    <n v="182800"/>
    <n v="79045"/>
    <n v="43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  <d v="2011-05-08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  <d v="2018-10-09T05:00:00"/>
  </r>
  <r>
    <n v="868"/>
    <s v="Wood, Buckley and Meza"/>
    <s v="Front-line web-enabled installation"/>
    <n v="7000"/>
    <n v="12939"/>
    <n v="18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  <d v="2013-10-12T05:00:00"/>
  </r>
  <r>
    <n v="869"/>
    <s v="Brown-Williams"/>
    <s v="Multi-channeled responsive product"/>
    <n v="161900"/>
    <n v="38376"/>
    <n v="24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  <d v="2010-06-21T05:00:00"/>
  </r>
  <r>
    <n v="870"/>
    <s v="Hansen-Austin"/>
    <s v="Adaptive demand-driven encryption"/>
    <n v="7700"/>
    <n v="6920"/>
    <n v="90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  <d v="2015-08-24T05:00:00"/>
  </r>
  <r>
    <n v="871"/>
    <s v="Santana-George"/>
    <s v="Re-engineered client-driven knowledge user"/>
    <n v="71500"/>
    <n v="194912"/>
    <n v="273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  <d v="2017-11-01T05:00:00"/>
  </r>
  <r>
    <n v="872"/>
    <s v="Davis LLC"/>
    <s v="Compatible logistical paradigm"/>
    <n v="4700"/>
    <n v="7992"/>
    <n v="170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  <d v="2018-09-03T05:00:00"/>
  </r>
  <r>
    <n v="873"/>
    <s v="Vazquez, Ochoa and Clark"/>
    <s v="Intuitive value-added installation"/>
    <n v="42100"/>
    <n v="79268"/>
    <n v="188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  <d v="2014-01-08T06:00:00"/>
  </r>
  <r>
    <n v="874"/>
    <s v="Chung-Nguyen"/>
    <s v="Managed discrete parallelism"/>
    <n v="40200"/>
    <n v="139468"/>
    <n v="34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  <d v="2010-04-23T05:00:00"/>
  </r>
  <r>
    <n v="875"/>
    <s v="Mueller-Harmon"/>
    <s v="Implemented tangible approach"/>
    <n v="7900"/>
    <n v="5465"/>
    <n v="69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  <d v="2011-01-13T06:00:00"/>
  </r>
  <r>
    <n v="876"/>
    <s v="Dixon, Perez and Banks"/>
    <s v="Re-engineered encompassing definition"/>
    <n v="8300"/>
    <n v="2111"/>
    <n v="25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  <d v="2019-06-08T05:00:00"/>
  </r>
  <r>
    <n v="877"/>
    <s v="Estrada Group"/>
    <s v="Multi-lateral uniform collaboration"/>
    <n v="163600"/>
    <n v="126628"/>
    <n v="77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  <d v="2016-07-26T05:00:00"/>
  </r>
  <r>
    <n v="878"/>
    <s v="Lutz Group"/>
    <s v="Enterprise-wide foreground paradigm"/>
    <n v="2700"/>
    <n v="1012"/>
    <n v="37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  <d v="2020-01-15T06:00:00"/>
  </r>
  <r>
    <n v="879"/>
    <s v="Ortiz Inc"/>
    <s v="Stand-alone incremental parallelism"/>
    <n v="1000"/>
    <n v="5438"/>
    <n v="544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  <d v="2017-02-22T06:00:00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  <d v="2019-07-21T05:00:00"/>
  </r>
  <r>
    <n v="881"/>
    <s v="Charles Inc"/>
    <s v="Implemented object-oriented synergy"/>
    <n v="81300"/>
    <n v="31665"/>
    <n v="39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  <d v="2015-07-09T05:00:00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  <d v="2015-01-21T06:00:00"/>
  </r>
  <r>
    <n v="883"/>
    <s v="Simmons-Villarreal"/>
    <s v="Customer-focused mobile Graphic Interface"/>
    <n v="3400"/>
    <n v="8089"/>
    <n v="238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  <d v="2010-05-25T05:00:00"/>
  </r>
  <r>
    <n v="884"/>
    <s v="Strickland Group"/>
    <s v="Horizontal secondary interface"/>
    <n v="170800"/>
    <n v="109374"/>
    <n v="6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  <d v="2014-05-04T05:00:00"/>
  </r>
  <r>
    <n v="885"/>
    <s v="Lynch Ltd"/>
    <s v="Virtual analyzing collaboration"/>
    <n v="1800"/>
    <n v="2129"/>
    <n v="118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  <d v="2010-06-06T05:00:00"/>
  </r>
  <r>
    <n v="886"/>
    <s v="Sanders LLC"/>
    <s v="Multi-tiered explicit focus group"/>
    <n v="150600"/>
    <n v="127745"/>
    <n v="85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  <d v="2010-08-26T05:00:00"/>
  </r>
  <r>
    <n v="887"/>
    <s v="Cooper LLC"/>
    <s v="Multi-layered systematic knowledgebase"/>
    <n v="7800"/>
    <n v="2289"/>
    <n v="29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  <d v="2015-07-17T05:00:00"/>
  </r>
  <r>
    <n v="888"/>
    <s v="Palmer Ltd"/>
    <s v="Reverse-engineered uniform knowledge user"/>
    <n v="5800"/>
    <n v="12174"/>
    <n v="210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  <d v="2017-04-11T05:00:00"/>
  </r>
  <r>
    <n v="889"/>
    <s v="Santos Group"/>
    <s v="Secured dynamic capacity"/>
    <n v="5600"/>
    <n v="9508"/>
    <n v="170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  <d v="2014-03-12T05:00:00"/>
  </r>
  <r>
    <n v="890"/>
    <s v="Christian, Kim and Jimenez"/>
    <s v="Devolved foreground throughput"/>
    <n v="134400"/>
    <n v="155849"/>
    <n v="116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  <d v="2019-06-24T05:00:00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  <d v="2011-12-03T06:00:00"/>
  </r>
  <r>
    <n v="892"/>
    <s v="Anderson, Parks and Estrada"/>
    <s v="Realigned discrete structure"/>
    <n v="6000"/>
    <n v="13835"/>
    <n v="2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  <d v="2010-05-21T05:00:00"/>
  </r>
  <r>
    <n v="893"/>
    <s v="Collins-Martinez"/>
    <s v="Progressive grid-enabled website"/>
    <n v="8400"/>
    <n v="10770"/>
    <n v="128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  <d v="2015-06-15T05:00:00"/>
  </r>
  <r>
    <n v="894"/>
    <s v="Barrett Inc"/>
    <s v="Organic cohesive neural-net"/>
    <n v="1700"/>
    <n v="3208"/>
    <n v="189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  <d v="2013-07-11T05:00:00"/>
  </r>
  <r>
    <n v="895"/>
    <s v="Adams-Rollins"/>
    <s v="Integrated demand-driven info-mediaries"/>
    <n v="159800"/>
    <n v="11108"/>
    <n v="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  <d v="2018-02-03T06:00:00"/>
  </r>
  <r>
    <n v="896"/>
    <s v="Wright-Bryant"/>
    <s v="Reverse-engineered client-server extranet"/>
    <n v="19800"/>
    <n v="153338"/>
    <n v="774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  <d v="2011-07-14T05:00:00"/>
  </r>
  <r>
    <n v="897"/>
    <s v="Berry-Cannon"/>
    <s v="Organized discrete encoding"/>
    <n v="8800"/>
    <n v="2437"/>
    <n v="28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  <d v="2019-04-28T05:00:00"/>
  </r>
  <r>
    <n v="898"/>
    <s v="Davis-Gonzalez"/>
    <s v="Balanced regional flexibility"/>
    <n v="179100"/>
    <n v="93991"/>
    <n v="52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  <d v="2019-12-16T06:00:00"/>
  </r>
  <r>
    <n v="899"/>
    <s v="Best-Young"/>
    <s v="Implemented multimedia time-frame"/>
    <n v="3100"/>
    <n v="12620"/>
    <n v="407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  <d v="2013-10-07T05:00:00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  <d v="2014-09-19T05:00:00"/>
  </r>
  <r>
    <n v="901"/>
    <s v="Hogan Group"/>
    <s v="Versatile bottom-line definition"/>
    <n v="5600"/>
    <n v="8746"/>
    <n v="156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  <d v="2018-07-17T05:00:00"/>
  </r>
  <r>
    <n v="902"/>
    <s v="Wang, Silva and Byrd"/>
    <s v="Integrated bifurcated software"/>
    <n v="1400"/>
    <n v="3534"/>
    <n v="252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  <d v="2016-01-30T06:00:00"/>
  </r>
  <r>
    <n v="903"/>
    <s v="Parker-Morris"/>
    <s v="Assimilated next generation instruction set"/>
    <n v="41000"/>
    <n v="709"/>
    <n v="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  <d v="2012-05-05T05:00:00"/>
  </r>
  <r>
    <n v="904"/>
    <s v="Rodriguez, Johnson and Jackson"/>
    <s v="Digitized foreground array"/>
    <n v="6500"/>
    <n v="795"/>
    <n v="1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  <d v="2012-10-04T05:00:00"/>
  </r>
  <r>
    <n v="905"/>
    <s v="Haynes PLC"/>
    <s v="Re-engineered clear-thinking project"/>
    <n v="7900"/>
    <n v="12955"/>
    <n v="164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  <d v="2013-09-19T05:00:00"/>
  </r>
  <r>
    <n v="906"/>
    <s v="Hayes Group"/>
    <s v="Implemented even-keeled standardization"/>
    <n v="5500"/>
    <n v="8964"/>
    <n v="163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  <d v="2017-05-13T05:00:00"/>
  </r>
  <r>
    <n v="907"/>
    <s v="White, Pena and Calhoun"/>
    <s v="Quality-focused asymmetric adapter"/>
    <n v="9100"/>
    <n v="1843"/>
    <n v="20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  <d v="2011-04-27T05:00:00"/>
  </r>
  <r>
    <n v="908"/>
    <s v="Bryant-Pope"/>
    <s v="Networked intangible help-desk"/>
    <n v="38200"/>
    <n v="121950"/>
    <n v="319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  <d v="2012-05-02T05:00:00"/>
  </r>
  <r>
    <n v="909"/>
    <s v="Gates, Li and Thompson"/>
    <s v="Synchronized attitude-oriented frame"/>
    <n v="1800"/>
    <n v="8621"/>
    <n v="479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  <d v="2018-06-04T05:00:00"/>
  </r>
  <r>
    <n v="910"/>
    <s v="King-Morris"/>
    <s v="Proactive incremental architecture"/>
    <n v="154500"/>
    <n v="30215"/>
    <n v="20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  <d v="2015-01-22T06:00:00"/>
  </r>
  <r>
    <n v="911"/>
    <s v="Carter, Cole and Curtis"/>
    <s v="Cloned responsive standardization"/>
    <n v="5800"/>
    <n v="11539"/>
    <n v="199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  <d v="2019-09-09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  <d v="2012-09-05T05:00:00"/>
  </r>
  <r>
    <n v="913"/>
    <s v="Rivera-Pearson"/>
    <s v="Re-engineered asymmetric challenge"/>
    <n v="70200"/>
    <n v="35536"/>
    <n v="5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  <d v="2019-05-12T05:00:00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  <d v="2013-08-04T05:00:00"/>
  </r>
  <r>
    <n v="915"/>
    <s v="Riggs Group"/>
    <s v="Configurable upward-trending solution"/>
    <n v="125900"/>
    <n v="195936"/>
    <n v="156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  <d v="2017-08-29T05:00:00"/>
  </r>
  <r>
    <n v="916"/>
    <s v="Clements Ltd"/>
    <s v="Persistent bandwidth-monitored framework"/>
    <n v="3700"/>
    <n v="1343"/>
    <n v="36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  <d v="2014-12-18T06:00:00"/>
  </r>
  <r>
    <n v="917"/>
    <s v="Cooper Inc"/>
    <s v="Polarized discrete product"/>
    <n v="3600"/>
    <n v="2097"/>
    <n v="58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  <d v="2011-06-28T05:00:00"/>
  </r>
  <r>
    <n v="918"/>
    <s v="Jones-Gonzalez"/>
    <s v="Seamless dynamic website"/>
    <n v="3800"/>
    <n v="9021"/>
    <n v="237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  <d v="2012-07-27T05:00:00"/>
  </r>
  <r>
    <n v="919"/>
    <s v="Fox Ltd"/>
    <s v="Extended multimedia firmware"/>
    <n v="35600"/>
    <n v="20915"/>
    <n v="59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  <d v="2017-10-14T05:00:00"/>
  </r>
  <r>
    <n v="920"/>
    <s v="Green, Murphy and Webb"/>
    <s v="Versatile directional project"/>
    <n v="5300"/>
    <n v="9676"/>
    <n v="183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  <d v="2019-02-07T06:00:00"/>
  </r>
  <r>
    <n v="921"/>
    <s v="Stevenson PLC"/>
    <s v="Profound directional knowledge user"/>
    <n v="160400"/>
    <n v="1210"/>
    <n v="1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  <d v="2012-02-12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  <d v="2018-12-09T06:00:00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  <d v="2010-07-14T05:00:00"/>
  </r>
  <r>
    <n v="924"/>
    <s v="Butler-Barr"/>
    <s v="User-friendly next generation core"/>
    <n v="39400"/>
    <n v="192292"/>
    <n v="488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  <d v="2019-10-31T05:00:00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  <d v="2017-09-22T05:00:00"/>
  </r>
  <r>
    <n v="926"/>
    <s v="Brown-Oliver"/>
    <s v="Synchronized cohesive encoding"/>
    <n v="8700"/>
    <n v="1577"/>
    <n v="18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  <d v="2016-05-12T05:00:00"/>
  </r>
  <r>
    <n v="927"/>
    <s v="Davis-Gardner"/>
    <s v="Synergistic dynamic utilization"/>
    <n v="7200"/>
    <n v="3301"/>
    <n v="46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  <d v="2012-07-12T05:00:00"/>
  </r>
  <r>
    <n v="928"/>
    <s v="Dawson Group"/>
    <s v="Triple-buffered bi-directional model"/>
    <n v="167400"/>
    <n v="196386"/>
    <n v="117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  <d v="2013-12-29T06:00:00"/>
  </r>
  <r>
    <n v="929"/>
    <s v="Turner-Terrell"/>
    <s v="Polarized tertiary function"/>
    <n v="5500"/>
    <n v="11952"/>
    <n v="217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  <d v="2017-05-03T05:00:00"/>
  </r>
  <r>
    <n v="930"/>
    <s v="Hall, Buchanan and Benton"/>
    <s v="Configurable fault-tolerant structure"/>
    <n v="3500"/>
    <n v="3930"/>
    <n v="112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  <d v="2015-02-25T06:00:00"/>
  </r>
  <r>
    <n v="931"/>
    <s v="Lowery, Hayden and Cruz"/>
    <s v="Digitized 24/7 budgetary management"/>
    <n v="7900"/>
    <n v="5729"/>
    <n v="73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  <d v="2014-06-28T05:00:00"/>
  </r>
  <r>
    <n v="932"/>
    <s v="Mora, Miller and Harper"/>
    <s v="Stand-alone zero tolerance algorithm"/>
    <n v="2300"/>
    <n v="4883"/>
    <n v="212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  <d v="2014-03-11T05:00:00"/>
  </r>
  <r>
    <n v="933"/>
    <s v="Espinoza Group"/>
    <s v="Implemented tangible support"/>
    <n v="73000"/>
    <n v="175015"/>
    <n v="240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  <d v="2013-04-08T05:00:00"/>
  </r>
  <r>
    <n v="934"/>
    <s v="Davis, Crawford and Lopez"/>
    <s v="Reactive radical framework"/>
    <n v="6200"/>
    <n v="11280"/>
    <n v="182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  <d v="2016-02-22T06:00:00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  <d v="2015-07-24T05:00:00"/>
  </r>
  <r>
    <n v="936"/>
    <s v="Brown Ltd"/>
    <s v="Enhanced composite contingency"/>
    <n v="103200"/>
    <n v="1690"/>
    <n v="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  <d v="2019-07-22T05:00:00"/>
  </r>
  <r>
    <n v="937"/>
    <s v="Tapia, Sandoval and Hurley"/>
    <s v="Cloned fresh-thinking model"/>
    <n v="171000"/>
    <n v="84891"/>
    <n v="50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  <d v="2015-11-26T06:00:00"/>
  </r>
  <r>
    <n v="938"/>
    <s v="Allen Inc"/>
    <s v="Total dedicated benchmark"/>
    <n v="9200"/>
    <n v="10093"/>
    <n v="110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  <d v="2018-06-12T05:00:00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  <d v="2011-05-07T05:00:00"/>
  </r>
  <r>
    <n v="940"/>
    <s v="Wiggins Ltd"/>
    <s v="Upgradable analyzing core"/>
    <n v="9900"/>
    <n v="6161"/>
    <n v="62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  <d v="2012-12-01T06:00:00"/>
  </r>
  <r>
    <n v="941"/>
    <s v="Luna-Horne"/>
    <s v="Profound exuding pricing structure"/>
    <n v="43000"/>
    <n v="5615"/>
    <n v="13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  <d v="2011-01-09T06:00:00"/>
  </r>
  <r>
    <n v="942"/>
    <s v="Allen Inc"/>
    <s v="Horizontal optimizing model"/>
    <n v="9600"/>
    <n v="6205"/>
    <n v="65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  <d v="2011-01-25T06:00:00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  <d v="2014-09-24T05:00:00"/>
  </r>
  <r>
    <n v="944"/>
    <s v="Walter Inc"/>
    <s v="Streamlined 5thgeneration intranet"/>
    <n v="10000"/>
    <n v="8142"/>
    <n v="81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  <d v="2017-02-10T06:00:00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  <d v="2012-04-05T05:00:00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  <d v="2011-06-16T05:00:00"/>
  </r>
  <r>
    <n v="947"/>
    <s v="Smith-Powell"/>
    <s v="Upgradable clear-thinking hardware"/>
    <n v="3600"/>
    <n v="961"/>
    <n v="27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  <d v="2014-09-26T05:00:00"/>
  </r>
  <r>
    <n v="948"/>
    <s v="Smith-Hill"/>
    <s v="Integrated holistic paradigm"/>
    <n v="9400"/>
    <n v="5918"/>
    <n v="63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  <d v="2014-12-12T06:00:00"/>
  </r>
  <r>
    <n v="949"/>
    <s v="Wright LLC"/>
    <s v="Seamless clear-thinking conglomeration"/>
    <n v="5900"/>
    <n v="9520"/>
    <n v="161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  <d v="2015-04-18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  <d v="2019-04-16T05:00:00"/>
  </r>
  <r>
    <n v="951"/>
    <s v="Peterson Ltd"/>
    <s v="Re-engineered 24hour matrix"/>
    <n v="14500"/>
    <n v="159056"/>
    <n v="109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  <d v="2016-12-26T06:00:00"/>
  </r>
  <r>
    <n v="952"/>
    <s v="Cummings-Hayes"/>
    <s v="Virtual multi-tasking core"/>
    <n v="145500"/>
    <n v="101987"/>
    <n v="70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  <d v="2016-08-09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  <d v="2015-12-20T06:00:00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  <d v="2012-09-22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  <d v="2012-11-25T06:00:00"/>
  </r>
  <r>
    <n v="956"/>
    <s v="Wood Inc"/>
    <s v="Re-engineered composite focus group"/>
    <n v="187600"/>
    <n v="35698"/>
    <n v="19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  <d v="2015-12-22T06:00:00"/>
  </r>
  <r>
    <n v="957"/>
    <s v="Riley, Cohen and Goodman"/>
    <s v="Profound mission-critical function"/>
    <n v="9800"/>
    <n v="12434"/>
    <n v="127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  <d v="2012-02-16T06:00:00"/>
  </r>
  <r>
    <n v="958"/>
    <s v="Green, Robinson and Ho"/>
    <s v="De-engineered zero-defect open system"/>
    <n v="1100"/>
    <n v="8081"/>
    <n v="735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  <d v="2010-06-21T05:00:00"/>
  </r>
  <r>
    <n v="959"/>
    <s v="Black-Graham"/>
    <s v="Operative hybrid utilization"/>
    <n v="145000"/>
    <n v="6631"/>
    <n v="5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  <d v="2010-06-28T05:00:00"/>
  </r>
  <r>
    <n v="960"/>
    <s v="Robbins Group"/>
    <s v="Function-based interactive matrix"/>
    <n v="5500"/>
    <n v="4678"/>
    <n v="85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  <d v="2016-02-08T06:00:00"/>
  </r>
  <r>
    <n v="961"/>
    <s v="Mason, Case and May"/>
    <s v="Optimized content-based collaboration"/>
    <n v="5700"/>
    <n v="6800"/>
    <n v="119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  <d v="2011-02-17T06:00:00"/>
  </r>
  <r>
    <n v="962"/>
    <s v="Harris, Russell and Mitchell"/>
    <s v="User-centric cohesive policy"/>
    <n v="3600"/>
    <n v="10657"/>
    <n v="296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  <d v="2013-11-14T06:00:00"/>
  </r>
  <r>
    <n v="963"/>
    <s v="Rodriguez-Robinson"/>
    <s v="Ergonomic methodical hub"/>
    <n v="5900"/>
    <n v="4997"/>
    <n v="85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  <d v="2011-03-05T06:00:00"/>
  </r>
  <r>
    <n v="964"/>
    <s v="Peck, Higgins and Smith"/>
    <s v="Devolved disintermediate encryption"/>
    <n v="3700"/>
    <n v="13164"/>
    <n v="356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  <d v="2015-05-11T05:00:00"/>
  </r>
  <r>
    <n v="965"/>
    <s v="Nunez-King"/>
    <s v="Phased clear-thinking policy"/>
    <n v="2200"/>
    <n v="8501"/>
    <n v="386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  <d v="2010-01-25T06:00:00"/>
  </r>
  <r>
    <n v="966"/>
    <s v="Davis and Sons"/>
    <s v="Seamless solution-oriented capacity"/>
    <n v="1700"/>
    <n v="13468"/>
    <n v="79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  <d v="2017-06-15T05:00:00"/>
  </r>
  <r>
    <n v="967"/>
    <s v="Howard-Douglas"/>
    <s v="Organized human-resource attitude"/>
    <n v="88400"/>
    <n v="121138"/>
    <n v="137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  <d v="2012-04-06T05:00:00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  <d v="2011-01-01T06:00:00"/>
  </r>
  <r>
    <n v="969"/>
    <s v="Lopez-King"/>
    <s v="Multi-lateral radical solution"/>
    <n v="7900"/>
    <n v="8550"/>
    <n v="108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  <d v="2019-12-22T06:00:00"/>
  </r>
  <r>
    <n v="970"/>
    <s v="Glover-Nelson"/>
    <s v="Inverse context-sensitive info-mediaries"/>
    <n v="94900"/>
    <n v="57659"/>
    <n v="61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  <d v="2011-05-09T05:00:00"/>
  </r>
  <r>
    <n v="971"/>
    <s v="Garner and Sons"/>
    <s v="Versatile neutral workforce"/>
    <n v="5100"/>
    <n v="1414"/>
    <n v="28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  <d v="2013-10-08T05:00:00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  <d v="2014-06-02T05:00:00"/>
  </r>
  <r>
    <n v="973"/>
    <s v="Herrera, Bennett and Silva"/>
    <s v="Programmable multi-state algorithm"/>
    <n v="121100"/>
    <n v="26176"/>
    <n v="22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  <d v="2010-12-10T06:00:00"/>
  </r>
  <r>
    <n v="974"/>
    <s v="Thomas, Clay and Mendoza"/>
    <s v="Multi-channeled reciprocal interface"/>
    <n v="800"/>
    <n v="2991"/>
    <n v="374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  <d v="2013-05-18T05:00:00"/>
  </r>
  <r>
    <n v="975"/>
    <s v="Ayala Group"/>
    <s v="Right-sized maximized migration"/>
    <n v="5400"/>
    <n v="8366"/>
    <n v="155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  <d v="2015-11-29T06:00:00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  <d v="2011-01-28T06:00:00"/>
  </r>
  <r>
    <n v="977"/>
    <s v="Johnson Group"/>
    <s v="Vision-oriented interactive solution"/>
    <n v="7000"/>
    <n v="5177"/>
    <n v="74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  <d v="2018-02-07T06:00:00"/>
  </r>
  <r>
    <n v="978"/>
    <s v="Bailey, Nguyen and Martinez"/>
    <s v="Fundamental user-facing productivity"/>
    <n v="1000"/>
    <n v="8641"/>
    <n v="864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  <d v="2016-11-12T06:00:00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  <d v="2015-03-15T05:00:00"/>
  </r>
  <r>
    <n v="980"/>
    <s v="Huff-Johnson"/>
    <s v="Universal fault-tolerant orchestration"/>
    <n v="195200"/>
    <n v="78630"/>
    <n v="40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  <d v="2015-10-30T05:00:00"/>
  </r>
  <r>
    <n v="981"/>
    <s v="Diaz-Little"/>
    <s v="Grass-roots executive synergy"/>
    <n v="6700"/>
    <n v="11941"/>
    <n v="178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  <d v="2017-12-25T06:00:00"/>
  </r>
  <r>
    <n v="982"/>
    <s v="Freeman-French"/>
    <s v="Multi-layered optimal application"/>
    <n v="7200"/>
    <n v="6115"/>
    <n v="85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  <d v="2011-07-19T05:00:00"/>
  </r>
  <r>
    <n v="983"/>
    <s v="Beck-Weber"/>
    <s v="Business-focused full-range core"/>
    <n v="129100"/>
    <n v="188404"/>
    <n v="146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  <d v="2019-08-04T05:00:00"/>
  </r>
  <r>
    <n v="984"/>
    <s v="Lewis-Jacobson"/>
    <s v="Exclusive system-worthy Graphic Interface"/>
    <n v="6500"/>
    <n v="9910"/>
    <n v="152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  <d v="2019-09-08T05:00:00"/>
  </r>
  <r>
    <n v="985"/>
    <s v="Logan-Curtis"/>
    <s v="Enhanced optimal ability"/>
    <n v="170600"/>
    <n v="114523"/>
    <n v="67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  <d v="2013-12-06T06:00:00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  <d v="2011-04-05T05:00:00"/>
  </r>
  <r>
    <n v="987"/>
    <s v="Wilson Group"/>
    <s v="Ameliorated foreground focus group"/>
    <n v="6200"/>
    <n v="13441"/>
    <n v="2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  <d v="2017-04-27T05:00:00"/>
  </r>
  <r>
    <n v="988"/>
    <s v="Gardner, Ryan and Gutierrez"/>
    <s v="Triple-buffered multi-tasking matrices"/>
    <n v="9400"/>
    <n v="4899"/>
    <n v="52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  <d v="2016-11-12T06:00:00"/>
  </r>
  <r>
    <n v="989"/>
    <s v="Hernandez Inc"/>
    <s v="Versatile dedicated migration"/>
    <n v="2400"/>
    <n v="11990"/>
    <n v="500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  <d v="2019-04-16T05:00:00"/>
  </r>
  <r>
    <n v="990"/>
    <s v="Ortiz-Roberts"/>
    <s v="Devolved foreground customer loyalty"/>
    <n v="7800"/>
    <n v="6839"/>
    <n v="88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  <d v="2016-03-03T06:00:00"/>
  </r>
  <r>
    <n v="991"/>
    <s v="Ramirez LLC"/>
    <s v="Reduced reciprocal focus group"/>
    <n v="9800"/>
    <n v="11091"/>
    <n v="113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  <d v="2014-09-25T05:00:00"/>
  </r>
  <r>
    <n v="992"/>
    <s v="Morrow Inc"/>
    <s v="Networked global migration"/>
    <n v="3100"/>
    <n v="13223"/>
    <n v="427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  <d v="2018-05-07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  <d v="2015-12-24T06:00:00"/>
  </r>
  <r>
    <n v="994"/>
    <s v="Leach, Rich and Price"/>
    <s v="Implemented bi-directional flexibility"/>
    <n v="141100"/>
    <n v="74073"/>
    <n v="52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  <d v="2014-10-17T05:00:00"/>
  </r>
  <r>
    <n v="995"/>
    <s v="Manning-Hamilton"/>
    <s v="Vision-oriented scalable definition"/>
    <n v="97300"/>
    <n v="153216"/>
    <n v="157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  <d v="2018-11-04T05:00:00"/>
  </r>
  <r>
    <n v="996"/>
    <s v="Butler LLC"/>
    <s v="Future-proofed upward-trending migration"/>
    <n v="6600"/>
    <n v="4814"/>
    <n v="73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  <d v="2013-01-02T06:00:00"/>
  </r>
  <r>
    <n v="997"/>
    <s v="Ball LLC"/>
    <s v="Right-sized full-range throughput"/>
    <n v="7600"/>
    <n v="4603"/>
    <n v="61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  <d v="2014-01-20T06:00:00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  <d v="2010-02-11T06:00:00"/>
  </r>
  <r>
    <n v="999"/>
    <s v="Hernandez, Norton and Kelley"/>
    <s v="Expanded eco-centric policy"/>
    <n v="111100"/>
    <n v="62819"/>
    <n v="57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  <d v="2016-06-29T05:00:00"/>
  </r>
  <r>
    <m/>
    <m/>
    <m/>
    <m/>
    <m/>
    <m/>
    <x v="4"/>
    <m/>
    <m/>
    <m/>
    <m/>
    <m/>
    <x v="879"/>
    <m/>
    <m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49A78-E255-4471-B483-0237E077D9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h="1" x="5"/>
        <item h="1" x="3"/>
        <item h="1" x="4"/>
        <item h="1" x="6"/>
        <item h="1"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F8DFC-7AE5-46E6-B991-4E0E5E90392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BB850-6717-43CE-9A1C-4D9AC721ABBE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020-DC76-4691-B00A-AC4707F82548}">
  <dimension ref="A1:F13"/>
  <sheetViews>
    <sheetView zoomScale="71" zoomScaleNormal="71" workbookViewId="0">
      <selection activeCell="B2" sqref="B2"/>
    </sheetView>
  </sheetViews>
  <sheetFormatPr defaultRowHeight="15.75"/>
  <cols>
    <col min="1" max="1" width="16.5" bestFit="1" customWidth="1"/>
    <col min="2" max="2" width="17.125" bestFit="1" customWidth="1"/>
    <col min="3" max="3" width="5.625" bestFit="1" customWidth="1"/>
    <col min="4" max="4" width="4" bestFit="1" customWidth="1"/>
    <col min="5" max="5" width="9.375" bestFit="1" customWidth="1"/>
    <col min="6" max="7" width="11" bestFit="1" customWidth="1"/>
  </cols>
  <sheetData>
    <row r="1" spans="1:6">
      <c r="A1" s="6" t="s">
        <v>6</v>
      </c>
      <c r="B1" t="s">
        <v>2086</v>
      </c>
    </row>
    <row r="3" spans="1:6">
      <c r="A3" s="6" t="s">
        <v>2043</v>
      </c>
      <c r="B3" s="6" t="s">
        <v>2044</v>
      </c>
    </row>
    <row r="4" spans="1:6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>
      <c r="A5" s="7" t="s">
        <v>2034</v>
      </c>
      <c r="C5">
        <v>7</v>
      </c>
      <c r="D5">
        <v>1</v>
      </c>
      <c r="E5">
        <v>9</v>
      </c>
      <c r="F5">
        <v>17</v>
      </c>
    </row>
    <row r="6" spans="1:6">
      <c r="A6" s="7" t="s">
        <v>2035</v>
      </c>
      <c r="B6">
        <v>1</v>
      </c>
      <c r="C6">
        <v>3</v>
      </c>
      <c r="E6">
        <v>1</v>
      </c>
      <c r="F6">
        <v>5</v>
      </c>
    </row>
    <row r="7" spans="1:6">
      <c r="A7" s="7" t="s">
        <v>2036</v>
      </c>
      <c r="C7">
        <v>1</v>
      </c>
      <c r="E7">
        <v>2</v>
      </c>
      <c r="F7">
        <v>3</v>
      </c>
    </row>
    <row r="8" spans="1:6">
      <c r="A8" s="7" t="s">
        <v>2037</v>
      </c>
      <c r="B8">
        <v>1</v>
      </c>
      <c r="C8">
        <v>4</v>
      </c>
      <c r="E8">
        <v>7</v>
      </c>
      <c r="F8">
        <v>12</v>
      </c>
    </row>
    <row r="9" spans="1:6">
      <c r="A9" s="7" t="s">
        <v>2038</v>
      </c>
      <c r="C9">
        <v>4</v>
      </c>
      <c r="E9">
        <v>1</v>
      </c>
      <c r="F9">
        <v>5</v>
      </c>
    </row>
    <row r="10" spans="1:6">
      <c r="A10" s="7" t="s">
        <v>2039</v>
      </c>
      <c r="C10">
        <v>1</v>
      </c>
      <c r="E10">
        <v>4</v>
      </c>
      <c r="F10">
        <v>5</v>
      </c>
    </row>
    <row r="11" spans="1:6">
      <c r="A11" s="7" t="s">
        <v>2040</v>
      </c>
      <c r="C11">
        <v>1</v>
      </c>
      <c r="D11">
        <v>1</v>
      </c>
      <c r="E11">
        <v>9</v>
      </c>
      <c r="F11">
        <v>11</v>
      </c>
    </row>
    <row r="12" spans="1:6">
      <c r="A12" s="7" t="s">
        <v>2041</v>
      </c>
      <c r="B12">
        <v>2</v>
      </c>
      <c r="C12">
        <v>14</v>
      </c>
      <c r="E12">
        <v>13</v>
      </c>
      <c r="F12">
        <v>29</v>
      </c>
    </row>
    <row r="13" spans="1:6">
      <c r="A13" s="7" t="s">
        <v>2042</v>
      </c>
      <c r="B13">
        <v>4</v>
      </c>
      <c r="C13">
        <v>35</v>
      </c>
      <c r="D13">
        <v>2</v>
      </c>
      <c r="E13">
        <v>46</v>
      </c>
      <c r="F13">
        <v>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30CD-D81F-4552-B96C-C94946C709E3}">
  <dimension ref="A1:F30"/>
  <sheetViews>
    <sheetView topLeftCell="A4" zoomScale="63" zoomScaleNormal="63" workbookViewId="0">
      <selection activeCell="A4" activeCellId="1" sqref="A1:B2 A4:F30"/>
      <pivotSelection pane="bottomRight" showHeader="1" activeRow="3" previousRow="3" click="1" r:id="rId1">
        <pivotArea type="all" dataOnly="0" outline="0" fieldPosition="0"/>
      </pivotSelection>
    </sheetView>
  </sheetViews>
  <sheetFormatPr defaultRowHeight="15.7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>
      <c r="A1" s="6" t="s">
        <v>6</v>
      </c>
      <c r="B1" t="s">
        <v>2045</v>
      </c>
    </row>
    <row r="2" spans="1:6">
      <c r="A2" s="6" t="s">
        <v>2031</v>
      </c>
      <c r="B2" t="s">
        <v>2045</v>
      </c>
    </row>
    <row r="4" spans="1:6">
      <c r="A4" s="6" t="s">
        <v>2070</v>
      </c>
      <c r="B4" s="6" t="s">
        <v>2044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2047</v>
      </c>
      <c r="E7">
        <v>4</v>
      </c>
      <c r="F7">
        <v>4</v>
      </c>
    </row>
    <row r="8" spans="1:6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2050</v>
      </c>
      <c r="C10">
        <v>8</v>
      </c>
      <c r="E10">
        <v>10</v>
      </c>
      <c r="F10">
        <v>18</v>
      </c>
    </row>
    <row r="11" spans="1:6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2055</v>
      </c>
      <c r="C15">
        <v>3</v>
      </c>
      <c r="E15">
        <v>4</v>
      </c>
      <c r="F15">
        <v>7</v>
      </c>
    </row>
    <row r="16" spans="1:6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2060</v>
      </c>
      <c r="C20">
        <v>4</v>
      </c>
      <c r="E20">
        <v>4</v>
      </c>
      <c r="F20">
        <v>8</v>
      </c>
    </row>
    <row r="21" spans="1:6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2062</v>
      </c>
      <c r="C22">
        <v>9</v>
      </c>
      <c r="E22">
        <v>5</v>
      </c>
      <c r="F22">
        <v>14</v>
      </c>
    </row>
    <row r="23" spans="1:6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2065</v>
      </c>
      <c r="C25">
        <v>7</v>
      </c>
      <c r="E25">
        <v>14</v>
      </c>
      <c r="F25">
        <v>21</v>
      </c>
    </row>
    <row r="26" spans="1:6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2069</v>
      </c>
      <c r="E29">
        <v>3</v>
      </c>
      <c r="F29">
        <v>3</v>
      </c>
    </row>
    <row r="30" spans="1:6">
      <c r="A30" s="7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1ECC-B448-4D5D-8EAD-A9B0E1ED02D4}">
  <dimension ref="A1:E18"/>
  <sheetViews>
    <sheetView topLeftCell="A4" workbookViewId="0">
      <selection activeCell="D31" sqref="D31"/>
    </sheetView>
  </sheetViews>
  <sheetFormatPr defaultRowHeight="15.7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>
      <c r="A1" s="6" t="s">
        <v>2031</v>
      </c>
      <c r="B1" t="s">
        <v>2045</v>
      </c>
    </row>
    <row r="2" spans="1:5">
      <c r="A2" s="6" t="s">
        <v>2085</v>
      </c>
      <c r="B2" t="s">
        <v>2045</v>
      </c>
    </row>
    <row r="4" spans="1:5">
      <c r="A4" s="6" t="s">
        <v>2043</v>
      </c>
      <c r="B4" s="6" t="s">
        <v>2044</v>
      </c>
    </row>
    <row r="5" spans="1:5">
      <c r="A5" s="6" t="s">
        <v>2033</v>
      </c>
      <c r="B5" t="s">
        <v>74</v>
      </c>
      <c r="C5" t="s">
        <v>14</v>
      </c>
      <c r="D5" t="s">
        <v>20</v>
      </c>
      <c r="E5" t="s">
        <v>2042</v>
      </c>
    </row>
    <row r="6" spans="1: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>
      <c r="A18" s="7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82" zoomScaleNormal="82" workbookViewId="0">
      <selection activeCell="I1" sqref="I1"/>
    </sheetView>
  </sheetViews>
  <sheetFormatPr defaultColWidth="11" defaultRowHeight="15.7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7.375" customWidth="1"/>
    <col min="12" max="12" width="11.75" bestFit="1" customWidth="1"/>
    <col min="13" max="13" width="31.125" style="8" customWidth="1"/>
    <col min="14" max="14" width="11.75" bestFit="1" customWidth="1"/>
    <col min="15" max="15" width="28.75" style="8" bestFit="1" customWidth="1"/>
    <col min="18" max="18" width="28" bestFit="1" customWidth="1"/>
  </cols>
  <sheetData>
    <row r="1" spans="1:20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9" t="s">
        <v>2071</v>
      </c>
      <c r="N1" s="1" t="s">
        <v>9</v>
      </c>
      <c r="O1" s="9" t="s">
        <v>2072</v>
      </c>
      <c r="P1" s="1" t="s">
        <v>10</v>
      </c>
      <c r="Q1" s="1" t="s">
        <v>11</v>
      </c>
      <c r="R1" s="1" t="s">
        <v>2028</v>
      </c>
      <c r="S1" s="5" t="s">
        <v>2031</v>
      </c>
      <c r="T1" s="5" t="s">
        <v>2032</v>
      </c>
    </row>
    <row r="2" spans="1:20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 s="4">
        <f t="shared" ref="I2:I66" si="0">IF(ISERR(E2/H2),0,(E2/H2))</f>
        <v>0</v>
      </c>
      <c r="J2" t="s">
        <v>15</v>
      </c>
      <c r="K2" t="s">
        <v>16</v>
      </c>
      <c r="L2">
        <v>1448690400</v>
      </c>
      <c r="M2" s="8">
        <f t="shared" ref="M2:M66" si="1">(((L2/60)/60)/24)+DATE(1970,1,1)</f>
        <v>42336.25</v>
      </c>
      <c r="N2">
        <v>1450159200</v>
      </c>
      <c r="O2" s="8">
        <f t="shared" ref="O2:O66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3">ROUND((E3/D3)*100,0)</f>
        <v>1040</v>
      </c>
      <c r="G3" t="s">
        <v>20</v>
      </c>
      <c r="H3">
        <v>158</v>
      </c>
      <c r="I3" s="4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si="1"/>
        <v>41870.208333333336</v>
      </c>
      <c r="N3">
        <v>1408597200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3"/>
        <v>131</v>
      </c>
      <c r="G4" t="s">
        <v>20</v>
      </c>
      <c r="H4">
        <v>1425</v>
      </c>
      <c r="I4" s="4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59</v>
      </c>
      <c r="G5" t="s">
        <v>14</v>
      </c>
      <c r="H5">
        <v>24</v>
      </c>
      <c r="I5" s="4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 s="4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 s="4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 s="4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 s="4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 s="4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 s="4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 s="4">
        <f t="shared" si="0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 s="4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 s="4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 s="4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 s="4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 s="4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 s="4">
        <f t="shared" si="0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 s="4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 s="4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 s="4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 s="4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 s="4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 s="4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 s="4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 s="4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 s="4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 s="4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 s="4">
        <f t="shared" si="0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 s="4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 s="4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 s="4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 s="4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 s="4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 s="4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 s="4">
        <f t="shared" si="0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 s="4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 s="4">
        <f t="shared" si="0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 s="4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 s="4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 s="4">
        <f t="shared" si="0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 s="4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 s="4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 s="4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 s="4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 s="4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 s="4">
        <f t="shared" si="0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 s="4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 s="4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 s="4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 s="4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 s="4">
        <f t="shared" si="0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 s="4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 s="4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 s="4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 s="4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 s="4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 s="4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 s="4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 s="4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 s="4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 s="4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 s="4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 s="4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 s="4">
        <f t="shared" si="0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 s="4">
        <f t="shared" si="0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 s="4">
        <f t="shared" ref="I67:I130" si="5">IF(ISERR(E67/H67),0,(E67/H67))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 s="4">
        <f t="shared" ref="I131:I194" si="9">IF(ISERR(E131/H131),0,(E131/H131))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 s="4">
        <f t="shared" ref="I195:I258" si="13">IF(ISERR(E195/H195),0,(E195/H195))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 s="4">
        <f t="shared" ref="I259:I322" si="17">IF(ISERR(E259/H259),0,(E259/H259))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 s="4">
        <f t="shared" ref="I323:I386" si="21">IF(ISERR(E323/H323),0,(E323/H323))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 s="4">
        <f t="shared" ref="I387:I450" si="25">IF(ISERR(E387/H387),0,(E387/H387))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 s="4">
        <f t="shared" ref="I451:I514" si="29">IF(ISERR(E451/H451),0,(E451/H451))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 s="4">
        <f t="shared" ref="I515:I578" si="33">IF(ISERR(E515/H515),0,(E515/H515))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 s="4">
        <f t="shared" ref="I579:I642" si="37">IF(ISERR(E579/H579),0,(E579/H579))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 s="4">
        <f t="shared" ref="I643:I706" si="41">IF(ISERR(E643/H643),0,(E643/H643))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 s="4">
        <f t="shared" ref="I707:I770" si="45">IF(ISERR(E707/H707),0,(E707/H707))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 s="4">
        <f t="shared" ref="I771:I834" si="49">IF(ISERR(E771/H771),0,(E771/H771))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 s="4">
        <f t="shared" ref="I835:I898" si="53">IF(ISERR(E835/H835),0,(E835/H835))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 s="4">
        <f t="shared" ref="I899:I962" si="57">IF(ISERR(E899/H899),0,(E899/H899))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 s="4">
        <f t="shared" ref="I963:I1001" si="61">IF(ISERR(E963/H963),0,(E963/H963))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300"/>
        <color rgb="FFC00000"/>
        <color theme="9"/>
        <color theme="4"/>
      </colorScale>
    </cfRule>
  </conditionalFormatting>
  <conditionalFormatting sqref="G1:G1048576">
    <cfRule type="containsText" dxfId="19" priority="2" operator="containsText" text="canceled">
      <formula>NOT(ISERROR(SEARCH("canceled",G1)))</formula>
    </cfRule>
  </conditionalFormatting>
  <conditionalFormatting sqref="G2:G1001">
    <cfRule type="containsText" dxfId="18" priority="3" operator="containsText" text="live">
      <formula>NOT(ISERROR(SEARCH("live",G2)))</formula>
    </cfRule>
    <cfRule type="containsText" dxfId="17" priority="4" operator="containsText" text="successful">
      <formula>NOT(ISERROR(SEARCH("successful",G2)))</formula>
    </cfRule>
    <cfRule type="containsText" dxfId="16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EE-F70C-47D8-BC8B-1FE8CC7F7D86}">
  <dimension ref="A1:H13"/>
  <sheetViews>
    <sheetView workbookViewId="0">
      <selection activeCell="F38" sqref="F38"/>
    </sheetView>
  </sheetViews>
  <sheetFormatPr defaultRowHeight="15.75"/>
  <cols>
    <col min="1" max="1" width="26.375" bestFit="1" customWidth="1"/>
    <col min="2" max="2" width="15.125" bestFit="1" customWidth="1"/>
    <col min="3" max="3" width="11.375" bestFit="1" customWidth="1"/>
    <col min="4" max="4" width="13.875" bestFit="1" customWidth="1"/>
    <col min="5" max="5" width="10.875" bestFit="1" customWidth="1"/>
    <col min="6" max="6" width="17.875" bestFit="1" customWidth="1"/>
    <col min="7" max="7" width="14.125" bestFit="1" customWidth="1"/>
    <col min="8" max="8" width="16.5" bestFit="1" customWidth="1"/>
  </cols>
  <sheetData>
    <row r="1" spans="1:8">
      <c r="A1" s="5" t="s">
        <v>2087</v>
      </c>
      <c r="B1" s="5" t="s">
        <v>2088</v>
      </c>
      <c r="C1" s="5" t="s">
        <v>2089</v>
      </c>
      <c r="D1" s="5" t="s">
        <v>2090</v>
      </c>
      <c r="E1" s="5" t="s">
        <v>2091</v>
      </c>
      <c r="F1" s="5" t="s">
        <v>2092</v>
      </c>
      <c r="G1" s="5" t="s">
        <v>2093</v>
      </c>
      <c r="H1" s="5" t="s">
        <v>2094</v>
      </c>
    </row>
    <row r="2" spans="1:8">
      <c r="A2" t="s">
        <v>2095</v>
      </c>
      <c r="B2">
        <f>COUNTIFS(Crowdfunding!$D:$D,"&lt;1000", Crowdfunding!$G:$G, "=successful")</f>
        <v>30</v>
      </c>
      <c r="C2">
        <f>COUNTIFS(Crowdfunding!$D:$D,"&lt;1000", Crowdfunding!$G:$G, "=failed")</f>
        <v>20</v>
      </c>
      <c r="D2">
        <f>COUNTIFS(Crowdfunding!$D:$D,"&lt;1000", Crowdfunding!$G:$G, "=canceled")</f>
        <v>1</v>
      </c>
      <c r="E2">
        <f>SUM(B2:D2)</f>
        <v>51</v>
      </c>
      <c r="F2" s="10">
        <f>B2/$E2</f>
        <v>0.58823529411764708</v>
      </c>
      <c r="G2" s="10">
        <f t="shared" ref="G2:H13" si="0">C2/$E2</f>
        <v>0.39215686274509803</v>
      </c>
      <c r="H2" s="10">
        <f t="shared" si="0"/>
        <v>1.9607843137254902E-2</v>
      </c>
    </row>
    <row r="3" spans="1:8">
      <c r="A3" t="s">
        <v>2096</v>
      </c>
      <c r="B3">
        <f>COUNTIFS(Crowdfunding!$D:$D,"&gt;=1000", Crowdfunding!$D:$D,"&lt;=4999", Crowdfunding!$G:$G, "=successful")</f>
        <v>191</v>
      </c>
      <c r="C3">
        <f>COUNTIFS(Crowdfunding!$D:$D,"&gt;=1000", Crowdfunding!$D:$D,"&lt;=4999", Crowdfunding!$G:$G, "=failed")</f>
        <v>38</v>
      </c>
      <c r="D3">
        <f>COUNTIFS(Crowdfunding!$D:$D,"&gt;=1000", Crowdfunding!$D:$D,"&lt;=4999", Crowdfunding!$G:$G, "=canceled")</f>
        <v>2</v>
      </c>
      <c r="E3">
        <f t="shared" ref="E3:E13" si="1">SUM(B3:D3)</f>
        <v>231</v>
      </c>
      <c r="F3" s="10">
        <f t="shared" ref="F3:F13" si="2">B3/E3</f>
        <v>0.82683982683982682</v>
      </c>
      <c r="G3" s="10">
        <f t="shared" si="0"/>
        <v>0.16450216450216451</v>
      </c>
      <c r="H3" s="10">
        <f t="shared" si="0"/>
        <v>8.658008658008658E-3</v>
      </c>
    </row>
    <row r="4" spans="1:8">
      <c r="A4" t="s">
        <v>2097</v>
      </c>
      <c r="B4">
        <f>COUNTIFS(Crowdfunding!$D:$D,"&gt;=5000", Crowdfunding!$D:$D,"&lt;=9999", Crowdfunding!$G:$G, "=successful")</f>
        <v>164</v>
      </c>
      <c r="C4">
        <f>COUNTIFS(Crowdfunding!$D:$D,"&gt;=5000", Crowdfunding!$D:$D,"&lt;=9999", Crowdfunding!$G:$G, "=failed")</f>
        <v>126</v>
      </c>
      <c r="D4">
        <f>COUNTIFS(Crowdfunding!$D:$D,"&gt;=5000", Crowdfunding!$D:$D,"&lt;=9999", Crowdfunding!$G:$G, "=canceled")</f>
        <v>25</v>
      </c>
      <c r="E4">
        <f t="shared" si="1"/>
        <v>315</v>
      </c>
      <c r="F4" s="10">
        <f t="shared" si="2"/>
        <v>0.52063492063492067</v>
      </c>
      <c r="G4" s="10">
        <f t="shared" si="0"/>
        <v>0.4</v>
      </c>
      <c r="H4" s="10">
        <f t="shared" si="0"/>
        <v>7.9365079365079361E-2</v>
      </c>
    </row>
    <row r="5" spans="1:8">
      <c r="A5" t="s">
        <v>2098</v>
      </c>
      <c r="B5">
        <f>COUNTIFS(Crowdfunding!$D:$D,"&gt;=10000", Crowdfunding!$D:$D,"&lt;=14999", Crowdfunding!$G:$G, "=successful")</f>
        <v>4</v>
      </c>
      <c r="C5">
        <f>COUNTIFS(Crowdfunding!$D:$D,"&gt;=10000", Crowdfunding!$D:$D,"&lt;=14999", Crowdfunding!$G:$G, "=failed")</f>
        <v>5</v>
      </c>
      <c r="D5">
        <f>COUNTIFS(Crowdfunding!$D:$D,"&gt;=10000", Crowdfunding!$D:$D,"&lt;=14999", Crowdfunding!$G:$G, "=canceled")</f>
        <v>0</v>
      </c>
      <c r="E5">
        <f t="shared" si="1"/>
        <v>9</v>
      </c>
      <c r="F5" s="10">
        <f t="shared" si="2"/>
        <v>0.44444444444444442</v>
      </c>
      <c r="G5" s="10">
        <f t="shared" si="0"/>
        <v>0.55555555555555558</v>
      </c>
      <c r="H5" s="10">
        <f t="shared" si="0"/>
        <v>0</v>
      </c>
    </row>
    <row r="6" spans="1:8">
      <c r="A6" t="s">
        <v>2099</v>
      </c>
      <c r="B6">
        <f>COUNTIFS(Crowdfunding!$D:$D,"&gt;=15000", Crowdfunding!$D:$D,"&lt;=19999", Crowdfunding!$G:$G, "=successful")</f>
        <v>10</v>
      </c>
      <c r="C6">
        <f>COUNTIFS(Crowdfunding!$D:$D,"&gt;=15000", Crowdfunding!$D:$D,"&lt;=19999", Crowdfunding!$G:$G, "=failed")</f>
        <v>0</v>
      </c>
      <c r="D6">
        <f>COUNTIFS(Crowdfunding!$D:$D,"&gt;=15000", Crowdfunding!$D:$D,"&lt;=19999", Crowdfunding!$G:$G, "=canceled")</f>
        <v>0</v>
      </c>
      <c r="E6">
        <f t="shared" si="1"/>
        <v>10</v>
      </c>
      <c r="F6" s="10">
        <f t="shared" si="2"/>
        <v>1</v>
      </c>
      <c r="G6" s="10">
        <f t="shared" si="0"/>
        <v>0</v>
      </c>
      <c r="H6" s="10">
        <f t="shared" si="0"/>
        <v>0</v>
      </c>
    </row>
    <row r="7" spans="1:8">
      <c r="A7" t="s">
        <v>2100</v>
      </c>
      <c r="B7">
        <f>COUNTIFS(Crowdfunding!$D:$D,"&gt;=20000", Crowdfunding!$D:$D,"&lt;=24999", Crowdfunding!$G:$G, "=successful")</f>
        <v>7</v>
      </c>
      <c r="C7">
        <f>COUNTIFS(Crowdfunding!$D:$D,"&gt;=20000", Crowdfunding!$D:$D,"&lt;=24999", Crowdfunding!$G:$G, "=failed")</f>
        <v>0</v>
      </c>
      <c r="D7">
        <f>COUNTIFS(Crowdfunding!$D:$D,"&gt;=20000", Crowdfunding!$D:$D,"&lt;=24999", Crowdfunding!$G:$G, "=canceled")</f>
        <v>0</v>
      </c>
      <c r="E7">
        <f t="shared" si="1"/>
        <v>7</v>
      </c>
      <c r="F7" s="10">
        <f t="shared" si="2"/>
        <v>1</v>
      </c>
      <c r="G7" s="10">
        <f t="shared" si="0"/>
        <v>0</v>
      </c>
      <c r="H7" s="10">
        <f t="shared" si="0"/>
        <v>0</v>
      </c>
    </row>
    <row r="8" spans="1:8">
      <c r="A8" t="s">
        <v>2101</v>
      </c>
      <c r="B8">
        <f>COUNTIFS(Crowdfunding!$D:$D,"&gt;=25000", Crowdfunding!$D:$D,"&lt;=29999", Crowdfunding!$G:$G, "=successful")</f>
        <v>11</v>
      </c>
      <c r="C8">
        <f>COUNTIFS(Crowdfunding!$D:$D,"&gt;=25000", Crowdfunding!$D:$D,"&lt;=29999", Crowdfunding!$G:$G, "=failed")</f>
        <v>3</v>
      </c>
      <c r="D8">
        <f>COUNTIFS(Crowdfunding!$D:$D,"&gt;=25000", Crowdfunding!$D:$D,"&lt;=29999", Crowdfunding!$G:$G, "=canceled")</f>
        <v>0</v>
      </c>
      <c r="E8">
        <f t="shared" si="1"/>
        <v>14</v>
      </c>
      <c r="F8" s="10">
        <f t="shared" si="2"/>
        <v>0.7857142857142857</v>
      </c>
      <c r="G8" s="10">
        <f t="shared" si="0"/>
        <v>0.21428571428571427</v>
      </c>
      <c r="H8" s="10">
        <f t="shared" si="0"/>
        <v>0</v>
      </c>
    </row>
    <row r="9" spans="1:8">
      <c r="A9" t="s">
        <v>2102</v>
      </c>
      <c r="B9">
        <f>COUNTIFS(Crowdfunding!$D:$D,"&gt;=30000", Crowdfunding!$D:$D,"&lt;=34999", Crowdfunding!$G:$G, "=successful")</f>
        <v>7</v>
      </c>
      <c r="C9">
        <f>COUNTIFS(Crowdfunding!$D:$D,"&gt;=30000", Crowdfunding!$D:$D,"&lt;=34999", Crowdfunding!$G:$G, "=failed")</f>
        <v>0</v>
      </c>
      <c r="D9">
        <f>COUNTIFS(Crowdfunding!$D:$D,"&gt;=30000", Crowdfunding!$D:$D,"&lt;=34999", Crowdfunding!$G:$G, "=canceled")</f>
        <v>0</v>
      </c>
      <c r="E9">
        <f t="shared" si="1"/>
        <v>7</v>
      </c>
      <c r="F9" s="10">
        <f t="shared" si="2"/>
        <v>1</v>
      </c>
      <c r="G9" s="10">
        <f t="shared" si="0"/>
        <v>0</v>
      </c>
      <c r="H9" s="10">
        <f t="shared" si="0"/>
        <v>0</v>
      </c>
    </row>
    <row r="10" spans="1:8">
      <c r="A10" t="s">
        <v>2103</v>
      </c>
      <c r="B10">
        <f>COUNTIFS(Crowdfunding!$D:$D,"&gt;=35000", Crowdfunding!$D:$D,"&lt;=39999", Crowdfunding!$G:$G, "=successful")</f>
        <v>8</v>
      </c>
      <c r="C10">
        <f>COUNTIFS(Crowdfunding!$D:$D,"&gt;=35000", Crowdfunding!$D:$D,"&lt;=39999", Crowdfunding!$G:$G, "=failed")</f>
        <v>3</v>
      </c>
      <c r="D10">
        <f>COUNTIFS(Crowdfunding!$D:$D,"&gt;=35000", Crowdfunding!$D:$D,"&lt;=39999", Crowdfunding!$G:$G, "=canceled")</f>
        <v>1</v>
      </c>
      <c r="E10">
        <f t="shared" si="1"/>
        <v>12</v>
      </c>
      <c r="F10" s="10">
        <f t="shared" si="2"/>
        <v>0.66666666666666663</v>
      </c>
      <c r="G10" s="10">
        <f t="shared" si="0"/>
        <v>0.25</v>
      </c>
      <c r="H10" s="10">
        <f t="shared" si="0"/>
        <v>8.3333333333333329E-2</v>
      </c>
    </row>
    <row r="11" spans="1:8">
      <c r="A11" t="s">
        <v>2104</v>
      </c>
      <c r="B11">
        <f>COUNTIFS(Crowdfunding!$D:$D,"&gt;=40000", Crowdfunding!$D:$D,"&lt;=44999", Crowdfunding!$G:$G, "=successful")</f>
        <v>11</v>
      </c>
      <c r="C11">
        <f>COUNTIFS(Crowdfunding!$D:$D,"&gt;=40000", Crowdfunding!$D:$D,"&lt;=44999", Crowdfunding!$G:$G, "=failed")</f>
        <v>3</v>
      </c>
      <c r="D11">
        <f>COUNTIFS(Crowdfunding!$D:$D,"&gt;=40000", Crowdfunding!$D:$D,"&lt;=44999", Crowdfunding!$G:$G, "=canceled")</f>
        <v>0</v>
      </c>
      <c r="E11">
        <f t="shared" si="1"/>
        <v>14</v>
      </c>
      <c r="F11" s="10">
        <f t="shared" si="2"/>
        <v>0.7857142857142857</v>
      </c>
      <c r="G11" s="10">
        <f t="shared" si="0"/>
        <v>0.21428571428571427</v>
      </c>
      <c r="H11" s="10">
        <f t="shared" si="0"/>
        <v>0</v>
      </c>
    </row>
    <row r="12" spans="1:8">
      <c r="A12" t="s">
        <v>2105</v>
      </c>
      <c r="B12">
        <f>COUNTIFS(Crowdfunding!$D:$D,"&gt;=45000", Crowdfunding!$D:$D,"&lt;=49999", Crowdfunding!$G:$G, "=successful")</f>
        <v>8</v>
      </c>
      <c r="C12">
        <f>COUNTIFS(Crowdfunding!$D:$D,"&gt;=45000", Crowdfunding!$D:$D,"&lt;=49999", Crowdfunding!$G:$G, "=failed")</f>
        <v>3</v>
      </c>
      <c r="D12">
        <f>COUNTIFS(Crowdfunding!$D:$D,"&gt;=45000", Crowdfunding!$D:$D,"&lt;=49999", Crowdfunding!$G:$G, "=canceled")</f>
        <v>0</v>
      </c>
      <c r="E12">
        <f t="shared" si="1"/>
        <v>11</v>
      </c>
      <c r="F12" s="10">
        <f t="shared" si="2"/>
        <v>0.72727272727272729</v>
      </c>
      <c r="G12" s="10">
        <f t="shared" si="0"/>
        <v>0.27272727272727271</v>
      </c>
      <c r="H12" s="10">
        <f t="shared" si="0"/>
        <v>0</v>
      </c>
    </row>
    <row r="13" spans="1:8">
      <c r="A13" t="s">
        <v>2106</v>
      </c>
      <c r="B13">
        <f>COUNTIFS(Crowdfunding!$D:$D,"&gt;50000",  Crowdfunding!$G:$G, "=successful")</f>
        <v>114</v>
      </c>
      <c r="C13">
        <f>COUNTIFS(Crowdfunding!$D:$D,"&gt;50000",  Crowdfunding!$G:$G, "=failed")</f>
        <v>163</v>
      </c>
      <c r="D13">
        <f>COUNTIFS(Crowdfunding!$D:$D,"&gt;50000",  Crowdfunding!$G:$G, "=canceled")</f>
        <v>28</v>
      </c>
      <c r="E13">
        <f t="shared" si="1"/>
        <v>305</v>
      </c>
      <c r="F13" s="10">
        <f t="shared" si="2"/>
        <v>0.3737704918032787</v>
      </c>
      <c r="G13" s="10">
        <f t="shared" si="0"/>
        <v>0.53442622950819674</v>
      </c>
      <c r="H13" s="10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4F87-EA97-4469-B05D-A64748E67820}">
  <dimension ref="A1:G566"/>
  <sheetViews>
    <sheetView workbookViewId="0">
      <selection activeCell="C1" sqref="C1:E7"/>
    </sheetView>
  </sheetViews>
  <sheetFormatPr defaultRowHeight="15.75"/>
  <cols>
    <col min="2" max="2" width="12.625" bestFit="1" customWidth="1"/>
    <col min="3" max="3" width="19.125" bestFit="1" customWidth="1"/>
    <col min="4" max="4" width="13.625" customWidth="1"/>
    <col min="5" max="5" width="20.5" bestFit="1" customWidth="1"/>
  </cols>
  <sheetData>
    <row r="1" spans="1:7">
      <c r="A1" t="s">
        <v>4</v>
      </c>
      <c r="B1" t="s">
        <v>5</v>
      </c>
      <c r="C1" t="s">
        <v>2113</v>
      </c>
      <c r="E1" s="14" t="s">
        <v>2114</v>
      </c>
      <c r="F1" t="s">
        <v>4</v>
      </c>
      <c r="G1" t="s">
        <v>5</v>
      </c>
    </row>
    <row r="2" spans="1:7">
      <c r="A2" t="s">
        <v>20</v>
      </c>
      <c r="B2">
        <v>158</v>
      </c>
      <c r="C2" s="12">
        <f>ROUNDUP(AVERAGE($B$2:$B$566),0)</f>
        <v>852</v>
      </c>
      <c r="D2" s="12" t="s">
        <v>2107</v>
      </c>
      <c r="E2" s="11">
        <f>ROUNDUP(AVERAGE($G$2:$G$365),0)</f>
        <v>586</v>
      </c>
      <c r="F2" t="s">
        <v>14</v>
      </c>
      <c r="G2">
        <v>0</v>
      </c>
    </row>
    <row r="3" spans="1:7">
      <c r="A3" t="s">
        <v>20</v>
      </c>
      <c r="B3">
        <v>1425</v>
      </c>
      <c r="C3" s="12">
        <f>ROUNDUP(MEDIAN($B$2:$B$566),0)</f>
        <v>201</v>
      </c>
      <c r="D3" s="12" t="s">
        <v>2108</v>
      </c>
      <c r="E3" s="11">
        <f>ROUNDUP(MEDIAN($G$2:$G$365),0)</f>
        <v>115</v>
      </c>
      <c r="F3" t="s">
        <v>14</v>
      </c>
      <c r="G3">
        <v>24</v>
      </c>
    </row>
    <row r="4" spans="1:7">
      <c r="A4" t="s">
        <v>20</v>
      </c>
      <c r="B4">
        <v>174</v>
      </c>
      <c r="C4" s="12">
        <f>ROUNDUP(MIN($B$2:$B$566),0)</f>
        <v>16</v>
      </c>
      <c r="D4" s="12" t="s">
        <v>2109</v>
      </c>
      <c r="E4" s="11">
        <f>ROUNDUP(MIN($G$2:$G$365),0)</f>
        <v>0</v>
      </c>
      <c r="F4" t="s">
        <v>14</v>
      </c>
      <c r="G4">
        <v>53</v>
      </c>
    </row>
    <row r="5" spans="1:7">
      <c r="A5" t="s">
        <v>20</v>
      </c>
      <c r="B5">
        <v>227</v>
      </c>
      <c r="C5" s="12">
        <f>ROUNDUP(MAX($B$2:$B$566),0)</f>
        <v>7295</v>
      </c>
      <c r="D5" s="12" t="s">
        <v>2110</v>
      </c>
      <c r="E5" s="11">
        <f>ROUNDUP(MAX($G$2:$G$365),0)</f>
        <v>6080</v>
      </c>
      <c r="F5" t="s">
        <v>14</v>
      </c>
      <c r="G5">
        <v>18</v>
      </c>
    </row>
    <row r="6" spans="1:7">
      <c r="A6" t="s">
        <v>20</v>
      </c>
      <c r="B6">
        <v>220</v>
      </c>
      <c r="C6" s="12">
        <f>ROUNDUP(VAR($B$2:$B$566),0)</f>
        <v>1606217</v>
      </c>
      <c r="D6" s="12" t="s">
        <v>2111</v>
      </c>
      <c r="E6" s="11">
        <f>ROUNDUP(_xlfn.VAR.P($G$2:$G$365),0)</f>
        <v>921575</v>
      </c>
      <c r="F6" t="s">
        <v>14</v>
      </c>
      <c r="G6">
        <v>44</v>
      </c>
    </row>
    <row r="7" spans="1:7" ht="31.5">
      <c r="A7" t="s">
        <v>20</v>
      </c>
      <c r="B7">
        <v>98</v>
      </c>
      <c r="C7" s="12">
        <f>ROUNDUP(_xlfn.STDEV.P($B$2:$B$566),0)</f>
        <v>1267</v>
      </c>
      <c r="D7" s="13" t="s">
        <v>2112</v>
      </c>
      <c r="E7" s="11">
        <f>ROUNDUP(_xlfn.STDEV.P($G$2:$G$365),0)</f>
        <v>960</v>
      </c>
      <c r="F7" t="s">
        <v>14</v>
      </c>
      <c r="G7">
        <v>27</v>
      </c>
    </row>
    <row r="8" spans="1:7">
      <c r="A8" t="s">
        <v>20</v>
      </c>
      <c r="B8">
        <v>100</v>
      </c>
      <c r="F8" t="s">
        <v>14</v>
      </c>
      <c r="G8">
        <v>55</v>
      </c>
    </row>
    <row r="9" spans="1:7">
      <c r="A9" t="s">
        <v>20</v>
      </c>
      <c r="B9">
        <v>1249</v>
      </c>
      <c r="F9" t="s">
        <v>14</v>
      </c>
      <c r="G9">
        <v>200</v>
      </c>
    </row>
    <row r="10" spans="1:7">
      <c r="A10" t="s">
        <v>20</v>
      </c>
      <c r="B10">
        <v>1396</v>
      </c>
      <c r="F10" t="s">
        <v>14</v>
      </c>
      <c r="G10">
        <v>452</v>
      </c>
    </row>
    <row r="11" spans="1:7">
      <c r="A11" t="s">
        <v>20</v>
      </c>
      <c r="B11">
        <v>890</v>
      </c>
      <c r="F11" t="s">
        <v>14</v>
      </c>
      <c r="G11">
        <v>674</v>
      </c>
    </row>
    <row r="12" spans="1:7">
      <c r="A12" t="s">
        <v>20</v>
      </c>
      <c r="B12">
        <v>142</v>
      </c>
      <c r="F12" t="s">
        <v>14</v>
      </c>
      <c r="G12">
        <v>558</v>
      </c>
    </row>
    <row r="13" spans="1:7">
      <c r="A13" t="s">
        <v>20</v>
      </c>
      <c r="B13">
        <v>2673</v>
      </c>
      <c r="F13" t="s">
        <v>14</v>
      </c>
      <c r="G13">
        <v>15</v>
      </c>
    </row>
    <row r="14" spans="1:7">
      <c r="A14" t="s">
        <v>20</v>
      </c>
      <c r="B14">
        <v>163</v>
      </c>
      <c r="F14" t="s">
        <v>14</v>
      </c>
      <c r="G14">
        <v>2307</v>
      </c>
    </row>
    <row r="15" spans="1:7">
      <c r="A15" t="s">
        <v>20</v>
      </c>
      <c r="B15">
        <v>2220</v>
      </c>
      <c r="F15" t="s">
        <v>14</v>
      </c>
      <c r="G15">
        <v>88</v>
      </c>
    </row>
    <row r="16" spans="1:7">
      <c r="A16" t="s">
        <v>20</v>
      </c>
      <c r="B16">
        <v>1606</v>
      </c>
      <c r="F16" t="s">
        <v>14</v>
      </c>
      <c r="G16">
        <v>48</v>
      </c>
    </row>
    <row r="17" spans="1:7">
      <c r="A17" t="s">
        <v>20</v>
      </c>
      <c r="B17">
        <v>129</v>
      </c>
      <c r="F17" t="s">
        <v>14</v>
      </c>
      <c r="G17">
        <v>1</v>
      </c>
    </row>
    <row r="18" spans="1:7">
      <c r="A18" t="s">
        <v>20</v>
      </c>
      <c r="B18">
        <v>226</v>
      </c>
      <c r="F18" t="s">
        <v>14</v>
      </c>
      <c r="G18">
        <v>1467</v>
      </c>
    </row>
    <row r="19" spans="1:7">
      <c r="A19" t="s">
        <v>20</v>
      </c>
      <c r="B19">
        <v>5419</v>
      </c>
      <c r="F19" t="s">
        <v>14</v>
      </c>
      <c r="G19">
        <v>75</v>
      </c>
    </row>
    <row r="20" spans="1:7">
      <c r="A20" t="s">
        <v>20</v>
      </c>
      <c r="B20">
        <v>165</v>
      </c>
      <c r="F20" t="s">
        <v>14</v>
      </c>
      <c r="G20">
        <v>120</v>
      </c>
    </row>
    <row r="21" spans="1:7">
      <c r="A21" t="s">
        <v>20</v>
      </c>
      <c r="B21">
        <v>1965</v>
      </c>
      <c r="F21" t="s">
        <v>14</v>
      </c>
      <c r="G21">
        <v>2253</v>
      </c>
    </row>
    <row r="22" spans="1:7">
      <c r="A22" t="s">
        <v>20</v>
      </c>
      <c r="B22">
        <v>16</v>
      </c>
      <c r="F22" t="s">
        <v>14</v>
      </c>
      <c r="G22">
        <v>5</v>
      </c>
    </row>
    <row r="23" spans="1:7">
      <c r="A23" t="s">
        <v>20</v>
      </c>
      <c r="B23">
        <v>107</v>
      </c>
      <c r="F23" t="s">
        <v>14</v>
      </c>
      <c r="G23">
        <v>38</v>
      </c>
    </row>
    <row r="24" spans="1:7">
      <c r="A24" t="s">
        <v>20</v>
      </c>
      <c r="B24">
        <v>134</v>
      </c>
      <c r="F24" t="s">
        <v>14</v>
      </c>
      <c r="G24">
        <v>12</v>
      </c>
    </row>
    <row r="25" spans="1:7">
      <c r="A25" t="s">
        <v>20</v>
      </c>
      <c r="B25">
        <v>198</v>
      </c>
      <c r="F25" t="s">
        <v>14</v>
      </c>
      <c r="G25">
        <v>1684</v>
      </c>
    </row>
    <row r="26" spans="1:7">
      <c r="A26" t="s">
        <v>20</v>
      </c>
      <c r="B26">
        <v>111</v>
      </c>
      <c r="F26" t="s">
        <v>14</v>
      </c>
      <c r="G26">
        <v>56</v>
      </c>
    </row>
    <row r="27" spans="1:7">
      <c r="A27" t="s">
        <v>20</v>
      </c>
      <c r="B27">
        <v>222</v>
      </c>
      <c r="F27" t="s">
        <v>14</v>
      </c>
      <c r="G27">
        <v>838</v>
      </c>
    </row>
    <row r="28" spans="1:7">
      <c r="A28" t="s">
        <v>20</v>
      </c>
      <c r="B28">
        <v>6212</v>
      </c>
      <c r="F28" t="s">
        <v>14</v>
      </c>
      <c r="G28">
        <v>1000</v>
      </c>
    </row>
    <row r="29" spans="1:7">
      <c r="A29" t="s">
        <v>20</v>
      </c>
      <c r="B29">
        <v>98</v>
      </c>
      <c r="F29" t="s">
        <v>14</v>
      </c>
      <c r="G29">
        <v>1482</v>
      </c>
    </row>
    <row r="30" spans="1:7">
      <c r="A30" t="s">
        <v>20</v>
      </c>
      <c r="B30">
        <v>92</v>
      </c>
      <c r="F30" t="s">
        <v>14</v>
      </c>
      <c r="G30">
        <v>106</v>
      </c>
    </row>
    <row r="31" spans="1:7">
      <c r="A31" t="s">
        <v>20</v>
      </c>
      <c r="B31">
        <v>149</v>
      </c>
      <c r="F31" t="s">
        <v>14</v>
      </c>
      <c r="G31">
        <v>679</v>
      </c>
    </row>
    <row r="32" spans="1:7">
      <c r="A32" t="s">
        <v>20</v>
      </c>
      <c r="B32">
        <v>2431</v>
      </c>
      <c r="F32" t="s">
        <v>14</v>
      </c>
      <c r="G32">
        <v>1220</v>
      </c>
    </row>
    <row r="33" spans="1:7">
      <c r="A33" t="s">
        <v>20</v>
      </c>
      <c r="B33">
        <v>303</v>
      </c>
      <c r="F33" t="s">
        <v>14</v>
      </c>
      <c r="G33">
        <v>1</v>
      </c>
    </row>
    <row r="34" spans="1:7">
      <c r="A34" t="s">
        <v>20</v>
      </c>
      <c r="B34">
        <v>209</v>
      </c>
      <c r="F34" t="s">
        <v>14</v>
      </c>
      <c r="G34">
        <v>37</v>
      </c>
    </row>
    <row r="35" spans="1:7">
      <c r="A35" t="s">
        <v>20</v>
      </c>
      <c r="B35">
        <v>131</v>
      </c>
      <c r="F35" t="s">
        <v>14</v>
      </c>
      <c r="G35">
        <v>60</v>
      </c>
    </row>
    <row r="36" spans="1:7">
      <c r="A36" t="s">
        <v>20</v>
      </c>
      <c r="B36">
        <v>164</v>
      </c>
      <c r="F36" t="s">
        <v>14</v>
      </c>
      <c r="G36">
        <v>296</v>
      </c>
    </row>
    <row r="37" spans="1:7">
      <c r="A37" t="s">
        <v>20</v>
      </c>
      <c r="B37">
        <v>201</v>
      </c>
      <c r="F37" t="s">
        <v>14</v>
      </c>
      <c r="G37">
        <v>3304</v>
      </c>
    </row>
    <row r="38" spans="1:7">
      <c r="A38" t="s">
        <v>20</v>
      </c>
      <c r="B38">
        <v>211</v>
      </c>
      <c r="F38" t="s">
        <v>14</v>
      </c>
      <c r="G38">
        <v>73</v>
      </c>
    </row>
    <row r="39" spans="1:7">
      <c r="A39" t="s">
        <v>20</v>
      </c>
      <c r="B39">
        <v>128</v>
      </c>
      <c r="F39" t="s">
        <v>14</v>
      </c>
      <c r="G39">
        <v>3387</v>
      </c>
    </row>
    <row r="40" spans="1:7">
      <c r="A40" t="s">
        <v>20</v>
      </c>
      <c r="B40">
        <v>1600</v>
      </c>
      <c r="F40" t="s">
        <v>14</v>
      </c>
      <c r="G40">
        <v>662</v>
      </c>
    </row>
    <row r="41" spans="1:7">
      <c r="A41" t="s">
        <v>20</v>
      </c>
      <c r="B41">
        <v>249</v>
      </c>
      <c r="F41" t="s">
        <v>14</v>
      </c>
      <c r="G41">
        <v>774</v>
      </c>
    </row>
    <row r="42" spans="1:7">
      <c r="A42" t="s">
        <v>20</v>
      </c>
      <c r="B42">
        <v>236</v>
      </c>
      <c r="F42" t="s">
        <v>14</v>
      </c>
      <c r="G42">
        <v>672</v>
      </c>
    </row>
    <row r="43" spans="1:7">
      <c r="A43" t="s">
        <v>20</v>
      </c>
      <c r="B43">
        <v>4065</v>
      </c>
      <c r="F43" t="s">
        <v>14</v>
      </c>
      <c r="G43">
        <v>940</v>
      </c>
    </row>
    <row r="44" spans="1:7">
      <c r="A44" t="s">
        <v>20</v>
      </c>
      <c r="B44">
        <v>246</v>
      </c>
      <c r="F44" t="s">
        <v>14</v>
      </c>
      <c r="G44">
        <v>117</v>
      </c>
    </row>
    <row r="45" spans="1:7">
      <c r="A45" t="s">
        <v>20</v>
      </c>
      <c r="B45">
        <v>2475</v>
      </c>
      <c r="F45" t="s">
        <v>14</v>
      </c>
      <c r="G45">
        <v>115</v>
      </c>
    </row>
    <row r="46" spans="1:7">
      <c r="A46" t="s">
        <v>20</v>
      </c>
      <c r="B46">
        <v>76</v>
      </c>
      <c r="F46" t="s">
        <v>14</v>
      </c>
      <c r="G46">
        <v>326</v>
      </c>
    </row>
    <row r="47" spans="1:7">
      <c r="A47" t="s">
        <v>20</v>
      </c>
      <c r="B47">
        <v>54</v>
      </c>
      <c r="F47" t="s">
        <v>14</v>
      </c>
      <c r="G47">
        <v>1</v>
      </c>
    </row>
    <row r="48" spans="1:7">
      <c r="A48" t="s">
        <v>20</v>
      </c>
      <c r="B48">
        <v>88</v>
      </c>
      <c r="F48" t="s">
        <v>14</v>
      </c>
      <c r="G48">
        <v>1467</v>
      </c>
    </row>
    <row r="49" spans="1:7">
      <c r="A49" t="s">
        <v>20</v>
      </c>
      <c r="B49">
        <v>85</v>
      </c>
      <c r="F49" t="s">
        <v>14</v>
      </c>
      <c r="G49">
        <v>5681</v>
      </c>
    </row>
    <row r="50" spans="1:7">
      <c r="A50" t="s">
        <v>20</v>
      </c>
      <c r="B50">
        <v>170</v>
      </c>
      <c r="F50" t="s">
        <v>14</v>
      </c>
      <c r="G50">
        <v>1059</v>
      </c>
    </row>
    <row r="51" spans="1:7">
      <c r="A51" t="s">
        <v>20</v>
      </c>
      <c r="B51">
        <v>330</v>
      </c>
      <c r="F51" t="s">
        <v>14</v>
      </c>
      <c r="G51">
        <v>1194</v>
      </c>
    </row>
    <row r="52" spans="1:7">
      <c r="A52" t="s">
        <v>20</v>
      </c>
      <c r="B52">
        <v>127</v>
      </c>
      <c r="F52" t="s">
        <v>14</v>
      </c>
      <c r="G52">
        <v>30</v>
      </c>
    </row>
    <row r="53" spans="1:7">
      <c r="A53" t="s">
        <v>20</v>
      </c>
      <c r="B53">
        <v>411</v>
      </c>
      <c r="F53" t="s">
        <v>14</v>
      </c>
      <c r="G53">
        <v>75</v>
      </c>
    </row>
    <row r="54" spans="1:7">
      <c r="A54" t="s">
        <v>20</v>
      </c>
      <c r="B54">
        <v>180</v>
      </c>
      <c r="F54" t="s">
        <v>14</v>
      </c>
      <c r="G54">
        <v>955</v>
      </c>
    </row>
    <row r="55" spans="1:7">
      <c r="A55" t="s">
        <v>20</v>
      </c>
      <c r="B55">
        <v>374</v>
      </c>
      <c r="F55" t="s">
        <v>14</v>
      </c>
      <c r="G55">
        <v>67</v>
      </c>
    </row>
    <row r="56" spans="1:7">
      <c r="A56" t="s">
        <v>20</v>
      </c>
      <c r="B56">
        <v>71</v>
      </c>
      <c r="F56" t="s">
        <v>14</v>
      </c>
      <c r="G56">
        <v>5</v>
      </c>
    </row>
    <row r="57" spans="1:7">
      <c r="A57" t="s">
        <v>20</v>
      </c>
      <c r="B57">
        <v>203</v>
      </c>
      <c r="F57" t="s">
        <v>14</v>
      </c>
      <c r="G57">
        <v>26</v>
      </c>
    </row>
    <row r="58" spans="1:7">
      <c r="A58" t="s">
        <v>20</v>
      </c>
      <c r="B58">
        <v>113</v>
      </c>
      <c r="F58" t="s">
        <v>14</v>
      </c>
      <c r="G58">
        <v>1130</v>
      </c>
    </row>
    <row r="59" spans="1:7">
      <c r="A59" t="s">
        <v>20</v>
      </c>
      <c r="B59">
        <v>96</v>
      </c>
      <c r="F59" t="s">
        <v>14</v>
      </c>
      <c r="G59">
        <v>782</v>
      </c>
    </row>
    <row r="60" spans="1:7">
      <c r="A60" t="s">
        <v>20</v>
      </c>
      <c r="B60">
        <v>498</v>
      </c>
      <c r="F60" t="s">
        <v>14</v>
      </c>
      <c r="G60">
        <v>210</v>
      </c>
    </row>
    <row r="61" spans="1:7">
      <c r="A61" t="s">
        <v>20</v>
      </c>
      <c r="B61">
        <v>180</v>
      </c>
      <c r="F61" t="s">
        <v>14</v>
      </c>
      <c r="G61">
        <v>136</v>
      </c>
    </row>
    <row r="62" spans="1:7">
      <c r="A62" t="s">
        <v>20</v>
      </c>
      <c r="B62">
        <v>27</v>
      </c>
      <c r="F62" t="s">
        <v>14</v>
      </c>
      <c r="G62">
        <v>86</v>
      </c>
    </row>
    <row r="63" spans="1:7">
      <c r="A63" t="s">
        <v>20</v>
      </c>
      <c r="B63">
        <v>2331</v>
      </c>
      <c r="F63" t="s">
        <v>14</v>
      </c>
      <c r="G63">
        <v>19</v>
      </c>
    </row>
    <row r="64" spans="1:7">
      <c r="A64" t="s">
        <v>20</v>
      </c>
      <c r="B64">
        <v>113</v>
      </c>
      <c r="F64" t="s">
        <v>14</v>
      </c>
      <c r="G64">
        <v>886</v>
      </c>
    </row>
    <row r="65" spans="1:7">
      <c r="A65" t="s">
        <v>20</v>
      </c>
      <c r="B65">
        <v>164</v>
      </c>
      <c r="F65" t="s">
        <v>14</v>
      </c>
      <c r="G65">
        <v>35</v>
      </c>
    </row>
    <row r="66" spans="1:7">
      <c r="A66" t="s">
        <v>20</v>
      </c>
      <c r="B66">
        <v>164</v>
      </c>
      <c r="F66" t="s">
        <v>14</v>
      </c>
      <c r="G66">
        <v>24</v>
      </c>
    </row>
    <row r="67" spans="1:7">
      <c r="A67" t="s">
        <v>20</v>
      </c>
      <c r="B67">
        <v>336</v>
      </c>
      <c r="F67" t="s">
        <v>14</v>
      </c>
      <c r="G67">
        <v>86</v>
      </c>
    </row>
    <row r="68" spans="1:7">
      <c r="A68" t="s">
        <v>20</v>
      </c>
      <c r="B68">
        <v>1917</v>
      </c>
      <c r="F68" t="s">
        <v>14</v>
      </c>
      <c r="G68">
        <v>243</v>
      </c>
    </row>
    <row r="69" spans="1:7">
      <c r="A69" t="s">
        <v>20</v>
      </c>
      <c r="B69">
        <v>95</v>
      </c>
      <c r="F69" t="s">
        <v>14</v>
      </c>
      <c r="G69">
        <v>65</v>
      </c>
    </row>
    <row r="70" spans="1:7">
      <c r="A70" t="s">
        <v>20</v>
      </c>
      <c r="B70">
        <v>147</v>
      </c>
      <c r="F70" t="s">
        <v>14</v>
      </c>
      <c r="G70">
        <v>100</v>
      </c>
    </row>
    <row r="71" spans="1:7">
      <c r="A71" t="s">
        <v>20</v>
      </c>
      <c r="B71">
        <v>86</v>
      </c>
      <c r="F71" t="s">
        <v>14</v>
      </c>
      <c r="G71">
        <v>168</v>
      </c>
    </row>
    <row r="72" spans="1:7">
      <c r="A72" t="s">
        <v>20</v>
      </c>
      <c r="B72">
        <v>83</v>
      </c>
      <c r="F72" t="s">
        <v>14</v>
      </c>
      <c r="G72">
        <v>13</v>
      </c>
    </row>
    <row r="73" spans="1:7">
      <c r="A73" t="s">
        <v>20</v>
      </c>
      <c r="B73">
        <v>676</v>
      </c>
      <c r="F73" t="s">
        <v>14</v>
      </c>
      <c r="G73">
        <v>1</v>
      </c>
    </row>
    <row r="74" spans="1:7">
      <c r="A74" t="s">
        <v>20</v>
      </c>
      <c r="B74">
        <v>361</v>
      </c>
      <c r="F74" t="s">
        <v>14</v>
      </c>
      <c r="G74">
        <v>40</v>
      </c>
    </row>
    <row r="75" spans="1:7">
      <c r="A75" t="s">
        <v>20</v>
      </c>
      <c r="B75">
        <v>131</v>
      </c>
      <c r="F75" t="s">
        <v>14</v>
      </c>
      <c r="G75">
        <v>226</v>
      </c>
    </row>
    <row r="76" spans="1:7">
      <c r="A76" t="s">
        <v>20</v>
      </c>
      <c r="B76">
        <v>126</v>
      </c>
      <c r="F76" t="s">
        <v>14</v>
      </c>
      <c r="G76">
        <v>1625</v>
      </c>
    </row>
    <row r="77" spans="1:7">
      <c r="A77" t="s">
        <v>20</v>
      </c>
      <c r="B77">
        <v>275</v>
      </c>
      <c r="F77" t="s">
        <v>14</v>
      </c>
      <c r="G77">
        <v>143</v>
      </c>
    </row>
    <row r="78" spans="1:7">
      <c r="A78" t="s">
        <v>20</v>
      </c>
      <c r="B78">
        <v>67</v>
      </c>
      <c r="F78" t="s">
        <v>14</v>
      </c>
      <c r="G78">
        <v>934</v>
      </c>
    </row>
    <row r="79" spans="1:7">
      <c r="A79" t="s">
        <v>20</v>
      </c>
      <c r="B79">
        <v>154</v>
      </c>
      <c r="F79" t="s">
        <v>14</v>
      </c>
      <c r="G79">
        <v>17</v>
      </c>
    </row>
    <row r="80" spans="1:7">
      <c r="A80" t="s">
        <v>20</v>
      </c>
      <c r="B80">
        <v>1782</v>
      </c>
      <c r="F80" t="s">
        <v>14</v>
      </c>
      <c r="G80">
        <v>2179</v>
      </c>
    </row>
    <row r="81" spans="1:7">
      <c r="A81" t="s">
        <v>20</v>
      </c>
      <c r="B81">
        <v>903</v>
      </c>
      <c r="F81" t="s">
        <v>14</v>
      </c>
      <c r="G81">
        <v>931</v>
      </c>
    </row>
    <row r="82" spans="1:7">
      <c r="A82" t="s">
        <v>20</v>
      </c>
      <c r="B82">
        <v>94</v>
      </c>
      <c r="F82" t="s">
        <v>14</v>
      </c>
      <c r="G82">
        <v>92</v>
      </c>
    </row>
    <row r="83" spans="1:7">
      <c r="A83" t="s">
        <v>20</v>
      </c>
      <c r="B83">
        <v>180</v>
      </c>
      <c r="F83" t="s">
        <v>14</v>
      </c>
      <c r="G83">
        <v>57</v>
      </c>
    </row>
    <row r="84" spans="1:7">
      <c r="A84" t="s">
        <v>20</v>
      </c>
      <c r="B84">
        <v>533</v>
      </c>
      <c r="F84" t="s">
        <v>14</v>
      </c>
      <c r="G84">
        <v>41</v>
      </c>
    </row>
    <row r="85" spans="1:7">
      <c r="A85" t="s">
        <v>20</v>
      </c>
      <c r="B85">
        <v>2443</v>
      </c>
      <c r="F85" t="s">
        <v>14</v>
      </c>
      <c r="G85">
        <v>1</v>
      </c>
    </row>
    <row r="86" spans="1:7">
      <c r="A86" t="s">
        <v>20</v>
      </c>
      <c r="B86">
        <v>89</v>
      </c>
      <c r="F86" t="s">
        <v>14</v>
      </c>
      <c r="G86">
        <v>101</v>
      </c>
    </row>
    <row r="87" spans="1:7">
      <c r="A87" t="s">
        <v>20</v>
      </c>
      <c r="B87">
        <v>159</v>
      </c>
      <c r="F87" t="s">
        <v>14</v>
      </c>
      <c r="G87">
        <v>1335</v>
      </c>
    </row>
    <row r="88" spans="1:7">
      <c r="A88" t="s">
        <v>20</v>
      </c>
      <c r="B88">
        <v>50</v>
      </c>
      <c r="F88" t="s">
        <v>14</v>
      </c>
      <c r="G88">
        <v>15</v>
      </c>
    </row>
    <row r="89" spans="1:7">
      <c r="A89" t="s">
        <v>20</v>
      </c>
      <c r="B89">
        <v>186</v>
      </c>
      <c r="F89" t="s">
        <v>14</v>
      </c>
      <c r="G89">
        <v>454</v>
      </c>
    </row>
    <row r="90" spans="1:7">
      <c r="A90" t="s">
        <v>20</v>
      </c>
      <c r="B90">
        <v>1071</v>
      </c>
      <c r="F90" t="s">
        <v>14</v>
      </c>
      <c r="G90">
        <v>3182</v>
      </c>
    </row>
    <row r="91" spans="1:7">
      <c r="A91" t="s">
        <v>20</v>
      </c>
      <c r="B91">
        <v>117</v>
      </c>
      <c r="F91" t="s">
        <v>14</v>
      </c>
      <c r="G91">
        <v>15</v>
      </c>
    </row>
    <row r="92" spans="1:7">
      <c r="A92" t="s">
        <v>20</v>
      </c>
      <c r="B92">
        <v>70</v>
      </c>
      <c r="F92" t="s">
        <v>14</v>
      </c>
      <c r="G92">
        <v>133</v>
      </c>
    </row>
    <row r="93" spans="1:7">
      <c r="A93" t="s">
        <v>20</v>
      </c>
      <c r="B93">
        <v>135</v>
      </c>
      <c r="F93" t="s">
        <v>14</v>
      </c>
      <c r="G93">
        <v>2062</v>
      </c>
    </row>
    <row r="94" spans="1:7">
      <c r="A94" t="s">
        <v>20</v>
      </c>
      <c r="B94">
        <v>768</v>
      </c>
      <c r="F94" t="s">
        <v>14</v>
      </c>
      <c r="G94">
        <v>29</v>
      </c>
    </row>
    <row r="95" spans="1:7">
      <c r="A95" t="s">
        <v>20</v>
      </c>
      <c r="B95">
        <v>199</v>
      </c>
      <c r="F95" t="s">
        <v>14</v>
      </c>
      <c r="G95">
        <v>132</v>
      </c>
    </row>
    <row r="96" spans="1:7">
      <c r="A96" t="s">
        <v>20</v>
      </c>
      <c r="B96">
        <v>107</v>
      </c>
      <c r="F96" t="s">
        <v>14</v>
      </c>
      <c r="G96">
        <v>137</v>
      </c>
    </row>
    <row r="97" spans="1:7">
      <c r="A97" t="s">
        <v>20</v>
      </c>
      <c r="B97">
        <v>195</v>
      </c>
      <c r="F97" t="s">
        <v>14</v>
      </c>
      <c r="G97">
        <v>908</v>
      </c>
    </row>
    <row r="98" spans="1:7">
      <c r="A98" t="s">
        <v>20</v>
      </c>
      <c r="B98">
        <v>3376</v>
      </c>
      <c r="F98" t="s">
        <v>14</v>
      </c>
      <c r="G98">
        <v>10</v>
      </c>
    </row>
    <row r="99" spans="1:7">
      <c r="A99" t="s">
        <v>20</v>
      </c>
      <c r="B99">
        <v>41</v>
      </c>
      <c r="F99" t="s">
        <v>14</v>
      </c>
      <c r="G99">
        <v>1910</v>
      </c>
    </row>
    <row r="100" spans="1:7">
      <c r="A100" t="s">
        <v>20</v>
      </c>
      <c r="B100">
        <v>1821</v>
      </c>
      <c r="F100" t="s">
        <v>14</v>
      </c>
      <c r="G100">
        <v>38</v>
      </c>
    </row>
    <row r="101" spans="1:7">
      <c r="A101" t="s">
        <v>20</v>
      </c>
      <c r="B101">
        <v>164</v>
      </c>
      <c r="F101" t="s">
        <v>14</v>
      </c>
      <c r="G101">
        <v>104</v>
      </c>
    </row>
    <row r="102" spans="1:7">
      <c r="A102" t="s">
        <v>20</v>
      </c>
      <c r="B102">
        <v>157</v>
      </c>
      <c r="F102" t="s">
        <v>14</v>
      </c>
      <c r="G102">
        <v>49</v>
      </c>
    </row>
    <row r="103" spans="1:7">
      <c r="A103" t="s">
        <v>20</v>
      </c>
      <c r="B103">
        <v>246</v>
      </c>
      <c r="F103" t="s">
        <v>14</v>
      </c>
      <c r="G103">
        <v>1</v>
      </c>
    </row>
    <row r="104" spans="1:7">
      <c r="A104" t="s">
        <v>20</v>
      </c>
      <c r="B104">
        <v>1396</v>
      </c>
      <c r="F104" t="s">
        <v>14</v>
      </c>
      <c r="G104">
        <v>245</v>
      </c>
    </row>
    <row r="105" spans="1:7">
      <c r="A105" t="s">
        <v>20</v>
      </c>
      <c r="B105">
        <v>2506</v>
      </c>
      <c r="F105" t="s">
        <v>14</v>
      </c>
      <c r="G105">
        <v>32</v>
      </c>
    </row>
    <row r="106" spans="1:7">
      <c r="A106" t="s">
        <v>20</v>
      </c>
      <c r="B106">
        <v>244</v>
      </c>
      <c r="F106" t="s">
        <v>14</v>
      </c>
      <c r="G106">
        <v>7</v>
      </c>
    </row>
    <row r="107" spans="1:7">
      <c r="A107" t="s">
        <v>20</v>
      </c>
      <c r="B107">
        <v>146</v>
      </c>
      <c r="F107" t="s">
        <v>14</v>
      </c>
      <c r="G107">
        <v>803</v>
      </c>
    </row>
    <row r="108" spans="1:7">
      <c r="A108" t="s">
        <v>20</v>
      </c>
      <c r="B108">
        <v>1267</v>
      </c>
      <c r="F108" t="s">
        <v>14</v>
      </c>
      <c r="G108">
        <v>16</v>
      </c>
    </row>
    <row r="109" spans="1:7">
      <c r="A109" t="s">
        <v>20</v>
      </c>
      <c r="B109">
        <v>1561</v>
      </c>
      <c r="F109" t="s">
        <v>14</v>
      </c>
      <c r="G109">
        <v>31</v>
      </c>
    </row>
    <row r="110" spans="1:7">
      <c r="A110" t="s">
        <v>20</v>
      </c>
      <c r="B110">
        <v>48</v>
      </c>
      <c r="F110" t="s">
        <v>14</v>
      </c>
      <c r="G110">
        <v>108</v>
      </c>
    </row>
    <row r="111" spans="1:7">
      <c r="A111" t="s">
        <v>20</v>
      </c>
      <c r="B111">
        <v>2739</v>
      </c>
      <c r="F111" t="s">
        <v>14</v>
      </c>
      <c r="G111">
        <v>30</v>
      </c>
    </row>
    <row r="112" spans="1:7">
      <c r="A112" t="s">
        <v>20</v>
      </c>
      <c r="B112">
        <v>3537</v>
      </c>
      <c r="F112" t="s">
        <v>14</v>
      </c>
      <c r="G112">
        <v>17</v>
      </c>
    </row>
    <row r="113" spans="1:7">
      <c r="A113" t="s">
        <v>20</v>
      </c>
      <c r="B113">
        <v>2107</v>
      </c>
      <c r="F113" t="s">
        <v>14</v>
      </c>
      <c r="G113">
        <v>80</v>
      </c>
    </row>
    <row r="114" spans="1:7">
      <c r="A114" t="s">
        <v>20</v>
      </c>
      <c r="B114">
        <v>3318</v>
      </c>
      <c r="F114" t="s">
        <v>14</v>
      </c>
      <c r="G114">
        <v>2468</v>
      </c>
    </row>
    <row r="115" spans="1:7">
      <c r="A115" t="s">
        <v>20</v>
      </c>
      <c r="B115">
        <v>340</v>
      </c>
      <c r="F115" t="s">
        <v>14</v>
      </c>
      <c r="G115">
        <v>26</v>
      </c>
    </row>
    <row r="116" spans="1:7">
      <c r="A116" t="s">
        <v>20</v>
      </c>
      <c r="B116">
        <v>1442</v>
      </c>
      <c r="F116" t="s">
        <v>14</v>
      </c>
      <c r="G116">
        <v>73</v>
      </c>
    </row>
    <row r="117" spans="1:7">
      <c r="A117" t="s">
        <v>20</v>
      </c>
      <c r="B117">
        <v>126</v>
      </c>
      <c r="F117" t="s">
        <v>14</v>
      </c>
      <c r="G117">
        <v>128</v>
      </c>
    </row>
    <row r="118" spans="1:7">
      <c r="A118" t="s">
        <v>20</v>
      </c>
      <c r="B118">
        <v>524</v>
      </c>
      <c r="F118" t="s">
        <v>14</v>
      </c>
      <c r="G118">
        <v>33</v>
      </c>
    </row>
    <row r="119" spans="1:7">
      <c r="A119" t="s">
        <v>20</v>
      </c>
      <c r="B119">
        <v>1989</v>
      </c>
      <c r="F119" t="s">
        <v>14</v>
      </c>
      <c r="G119">
        <v>1072</v>
      </c>
    </row>
    <row r="120" spans="1:7">
      <c r="A120" t="s">
        <v>20</v>
      </c>
      <c r="B120">
        <v>157</v>
      </c>
      <c r="F120" t="s">
        <v>14</v>
      </c>
      <c r="G120">
        <v>393</v>
      </c>
    </row>
    <row r="121" spans="1:7">
      <c r="A121" t="s">
        <v>20</v>
      </c>
      <c r="B121">
        <v>4498</v>
      </c>
      <c r="F121" t="s">
        <v>14</v>
      </c>
      <c r="G121">
        <v>1257</v>
      </c>
    </row>
    <row r="122" spans="1:7">
      <c r="A122" t="s">
        <v>20</v>
      </c>
      <c r="B122">
        <v>80</v>
      </c>
      <c r="F122" t="s">
        <v>14</v>
      </c>
      <c r="G122">
        <v>328</v>
      </c>
    </row>
    <row r="123" spans="1:7">
      <c r="A123" t="s">
        <v>20</v>
      </c>
      <c r="B123">
        <v>43</v>
      </c>
      <c r="F123" t="s">
        <v>14</v>
      </c>
      <c r="G123">
        <v>147</v>
      </c>
    </row>
    <row r="124" spans="1:7">
      <c r="A124" t="s">
        <v>20</v>
      </c>
      <c r="B124">
        <v>2053</v>
      </c>
      <c r="F124" t="s">
        <v>14</v>
      </c>
      <c r="G124">
        <v>830</v>
      </c>
    </row>
    <row r="125" spans="1:7">
      <c r="A125" t="s">
        <v>20</v>
      </c>
      <c r="B125">
        <v>168</v>
      </c>
      <c r="F125" t="s">
        <v>14</v>
      </c>
      <c r="G125">
        <v>331</v>
      </c>
    </row>
    <row r="126" spans="1:7">
      <c r="A126" t="s">
        <v>20</v>
      </c>
      <c r="B126">
        <v>4289</v>
      </c>
      <c r="F126" t="s">
        <v>14</v>
      </c>
      <c r="G126">
        <v>25</v>
      </c>
    </row>
    <row r="127" spans="1:7">
      <c r="A127" t="s">
        <v>20</v>
      </c>
      <c r="B127">
        <v>165</v>
      </c>
      <c r="F127" t="s">
        <v>14</v>
      </c>
      <c r="G127">
        <v>3483</v>
      </c>
    </row>
    <row r="128" spans="1:7">
      <c r="A128" t="s">
        <v>20</v>
      </c>
      <c r="B128">
        <v>1815</v>
      </c>
      <c r="F128" t="s">
        <v>14</v>
      </c>
      <c r="G128">
        <v>923</v>
      </c>
    </row>
    <row r="129" spans="1:7">
      <c r="A129" t="s">
        <v>20</v>
      </c>
      <c r="B129">
        <v>397</v>
      </c>
      <c r="F129" t="s">
        <v>14</v>
      </c>
      <c r="G129">
        <v>1</v>
      </c>
    </row>
    <row r="130" spans="1:7">
      <c r="A130" t="s">
        <v>20</v>
      </c>
      <c r="B130">
        <v>1539</v>
      </c>
      <c r="F130" t="s">
        <v>14</v>
      </c>
      <c r="G130">
        <v>33</v>
      </c>
    </row>
    <row r="131" spans="1:7">
      <c r="A131" t="s">
        <v>20</v>
      </c>
      <c r="B131">
        <v>138</v>
      </c>
      <c r="F131" t="s">
        <v>14</v>
      </c>
      <c r="G131">
        <v>40</v>
      </c>
    </row>
    <row r="132" spans="1:7">
      <c r="A132" t="s">
        <v>20</v>
      </c>
      <c r="B132">
        <v>3594</v>
      </c>
      <c r="F132" t="s">
        <v>14</v>
      </c>
      <c r="G132">
        <v>23</v>
      </c>
    </row>
    <row r="133" spans="1:7">
      <c r="A133" t="s">
        <v>20</v>
      </c>
      <c r="B133">
        <v>5880</v>
      </c>
      <c r="F133" t="s">
        <v>14</v>
      </c>
      <c r="G133">
        <v>75</v>
      </c>
    </row>
    <row r="134" spans="1:7">
      <c r="A134" t="s">
        <v>20</v>
      </c>
      <c r="B134">
        <v>112</v>
      </c>
      <c r="F134" t="s">
        <v>14</v>
      </c>
      <c r="G134">
        <v>2176</v>
      </c>
    </row>
    <row r="135" spans="1:7">
      <c r="A135" t="s">
        <v>20</v>
      </c>
      <c r="B135">
        <v>943</v>
      </c>
      <c r="F135" t="s">
        <v>14</v>
      </c>
      <c r="G135">
        <v>441</v>
      </c>
    </row>
    <row r="136" spans="1:7">
      <c r="A136" t="s">
        <v>20</v>
      </c>
      <c r="B136">
        <v>2468</v>
      </c>
      <c r="F136" t="s">
        <v>14</v>
      </c>
      <c r="G136">
        <v>25</v>
      </c>
    </row>
    <row r="137" spans="1:7">
      <c r="A137" t="s">
        <v>20</v>
      </c>
      <c r="B137">
        <v>2551</v>
      </c>
      <c r="F137" t="s">
        <v>14</v>
      </c>
      <c r="G137">
        <v>127</v>
      </c>
    </row>
    <row r="138" spans="1:7">
      <c r="A138" t="s">
        <v>20</v>
      </c>
      <c r="B138">
        <v>101</v>
      </c>
      <c r="F138" t="s">
        <v>14</v>
      </c>
      <c r="G138">
        <v>355</v>
      </c>
    </row>
    <row r="139" spans="1:7">
      <c r="A139" t="s">
        <v>20</v>
      </c>
      <c r="B139">
        <v>92</v>
      </c>
      <c r="F139" t="s">
        <v>14</v>
      </c>
      <c r="G139">
        <v>44</v>
      </c>
    </row>
    <row r="140" spans="1:7">
      <c r="A140" t="s">
        <v>20</v>
      </c>
      <c r="B140">
        <v>62</v>
      </c>
      <c r="F140" t="s">
        <v>14</v>
      </c>
      <c r="G140">
        <v>67</v>
      </c>
    </row>
    <row r="141" spans="1:7">
      <c r="A141" t="s">
        <v>20</v>
      </c>
      <c r="B141">
        <v>149</v>
      </c>
      <c r="F141" t="s">
        <v>14</v>
      </c>
      <c r="G141">
        <v>1068</v>
      </c>
    </row>
    <row r="142" spans="1:7">
      <c r="A142" t="s">
        <v>20</v>
      </c>
      <c r="B142">
        <v>329</v>
      </c>
      <c r="F142" t="s">
        <v>14</v>
      </c>
      <c r="G142">
        <v>424</v>
      </c>
    </row>
    <row r="143" spans="1:7">
      <c r="A143" t="s">
        <v>20</v>
      </c>
      <c r="B143">
        <v>97</v>
      </c>
      <c r="F143" t="s">
        <v>14</v>
      </c>
      <c r="G143">
        <v>151</v>
      </c>
    </row>
    <row r="144" spans="1:7">
      <c r="A144" t="s">
        <v>20</v>
      </c>
      <c r="B144">
        <v>1784</v>
      </c>
      <c r="F144" t="s">
        <v>14</v>
      </c>
      <c r="G144">
        <v>1608</v>
      </c>
    </row>
    <row r="145" spans="1:7">
      <c r="A145" t="s">
        <v>20</v>
      </c>
      <c r="B145">
        <v>1684</v>
      </c>
      <c r="F145" t="s">
        <v>14</v>
      </c>
      <c r="G145">
        <v>941</v>
      </c>
    </row>
    <row r="146" spans="1:7">
      <c r="A146" t="s">
        <v>20</v>
      </c>
      <c r="B146">
        <v>250</v>
      </c>
      <c r="F146" t="s">
        <v>14</v>
      </c>
      <c r="G146">
        <v>1</v>
      </c>
    </row>
    <row r="147" spans="1:7">
      <c r="A147" t="s">
        <v>20</v>
      </c>
      <c r="B147">
        <v>238</v>
      </c>
      <c r="F147" t="s">
        <v>14</v>
      </c>
      <c r="G147">
        <v>40</v>
      </c>
    </row>
    <row r="148" spans="1:7">
      <c r="A148" t="s">
        <v>20</v>
      </c>
      <c r="B148">
        <v>53</v>
      </c>
      <c r="F148" t="s">
        <v>14</v>
      </c>
      <c r="G148">
        <v>3015</v>
      </c>
    </row>
    <row r="149" spans="1:7">
      <c r="A149" t="s">
        <v>20</v>
      </c>
      <c r="B149">
        <v>214</v>
      </c>
      <c r="F149" t="s">
        <v>14</v>
      </c>
      <c r="G149">
        <v>435</v>
      </c>
    </row>
    <row r="150" spans="1:7">
      <c r="A150" t="s">
        <v>20</v>
      </c>
      <c r="B150">
        <v>222</v>
      </c>
      <c r="F150" t="s">
        <v>14</v>
      </c>
      <c r="G150">
        <v>714</v>
      </c>
    </row>
    <row r="151" spans="1:7">
      <c r="A151" t="s">
        <v>20</v>
      </c>
      <c r="B151">
        <v>1884</v>
      </c>
      <c r="F151" t="s">
        <v>14</v>
      </c>
      <c r="G151">
        <v>5497</v>
      </c>
    </row>
    <row r="152" spans="1:7">
      <c r="A152" t="s">
        <v>20</v>
      </c>
      <c r="B152">
        <v>218</v>
      </c>
      <c r="F152" t="s">
        <v>14</v>
      </c>
      <c r="G152">
        <v>418</v>
      </c>
    </row>
    <row r="153" spans="1:7">
      <c r="A153" t="s">
        <v>20</v>
      </c>
      <c r="B153">
        <v>6465</v>
      </c>
      <c r="F153" t="s">
        <v>14</v>
      </c>
      <c r="G153">
        <v>1439</v>
      </c>
    </row>
    <row r="154" spans="1:7">
      <c r="A154" t="s">
        <v>20</v>
      </c>
      <c r="B154">
        <v>59</v>
      </c>
      <c r="F154" t="s">
        <v>14</v>
      </c>
      <c r="G154">
        <v>15</v>
      </c>
    </row>
    <row r="155" spans="1:7">
      <c r="A155" t="s">
        <v>20</v>
      </c>
      <c r="B155">
        <v>88</v>
      </c>
      <c r="F155" t="s">
        <v>14</v>
      </c>
      <c r="G155">
        <v>1999</v>
      </c>
    </row>
    <row r="156" spans="1:7">
      <c r="A156" t="s">
        <v>20</v>
      </c>
      <c r="B156">
        <v>1697</v>
      </c>
      <c r="F156" t="s">
        <v>14</v>
      </c>
      <c r="G156">
        <v>118</v>
      </c>
    </row>
    <row r="157" spans="1:7">
      <c r="A157" t="s">
        <v>20</v>
      </c>
      <c r="B157">
        <v>92</v>
      </c>
      <c r="F157" t="s">
        <v>14</v>
      </c>
      <c r="G157">
        <v>162</v>
      </c>
    </row>
    <row r="158" spans="1:7">
      <c r="A158" t="s">
        <v>20</v>
      </c>
      <c r="B158">
        <v>186</v>
      </c>
      <c r="F158" t="s">
        <v>14</v>
      </c>
      <c r="G158">
        <v>83</v>
      </c>
    </row>
    <row r="159" spans="1:7">
      <c r="A159" t="s">
        <v>20</v>
      </c>
      <c r="B159">
        <v>138</v>
      </c>
      <c r="F159" t="s">
        <v>14</v>
      </c>
      <c r="G159">
        <v>747</v>
      </c>
    </row>
    <row r="160" spans="1:7">
      <c r="A160" t="s">
        <v>20</v>
      </c>
      <c r="B160">
        <v>261</v>
      </c>
      <c r="F160" t="s">
        <v>14</v>
      </c>
      <c r="G160">
        <v>84</v>
      </c>
    </row>
    <row r="161" spans="1:7">
      <c r="A161" t="s">
        <v>20</v>
      </c>
      <c r="B161">
        <v>107</v>
      </c>
      <c r="F161" t="s">
        <v>14</v>
      </c>
      <c r="G161">
        <v>91</v>
      </c>
    </row>
    <row r="162" spans="1:7">
      <c r="A162" t="s">
        <v>20</v>
      </c>
      <c r="B162">
        <v>199</v>
      </c>
      <c r="F162" t="s">
        <v>14</v>
      </c>
      <c r="G162">
        <v>792</v>
      </c>
    </row>
    <row r="163" spans="1:7">
      <c r="A163" t="s">
        <v>20</v>
      </c>
      <c r="B163">
        <v>5512</v>
      </c>
      <c r="F163" t="s">
        <v>14</v>
      </c>
      <c r="G163">
        <v>32</v>
      </c>
    </row>
    <row r="164" spans="1:7">
      <c r="A164" t="s">
        <v>20</v>
      </c>
      <c r="B164">
        <v>86</v>
      </c>
      <c r="F164" t="s">
        <v>14</v>
      </c>
      <c r="G164">
        <v>186</v>
      </c>
    </row>
    <row r="165" spans="1:7">
      <c r="A165" t="s">
        <v>20</v>
      </c>
      <c r="B165">
        <v>2768</v>
      </c>
      <c r="F165" t="s">
        <v>14</v>
      </c>
      <c r="G165">
        <v>605</v>
      </c>
    </row>
    <row r="166" spans="1:7">
      <c r="A166" t="s">
        <v>20</v>
      </c>
      <c r="B166">
        <v>48</v>
      </c>
      <c r="F166" t="s">
        <v>14</v>
      </c>
      <c r="G166">
        <v>1</v>
      </c>
    </row>
    <row r="167" spans="1:7">
      <c r="A167" t="s">
        <v>20</v>
      </c>
      <c r="B167">
        <v>87</v>
      </c>
      <c r="F167" t="s">
        <v>14</v>
      </c>
      <c r="G167">
        <v>31</v>
      </c>
    </row>
    <row r="168" spans="1:7">
      <c r="A168" t="s">
        <v>20</v>
      </c>
      <c r="B168">
        <v>1894</v>
      </c>
      <c r="F168" t="s">
        <v>14</v>
      </c>
      <c r="G168">
        <v>1181</v>
      </c>
    </row>
    <row r="169" spans="1:7">
      <c r="A169" t="s">
        <v>20</v>
      </c>
      <c r="B169">
        <v>282</v>
      </c>
      <c r="F169" t="s">
        <v>14</v>
      </c>
      <c r="G169">
        <v>39</v>
      </c>
    </row>
    <row r="170" spans="1:7">
      <c r="A170" t="s">
        <v>20</v>
      </c>
      <c r="B170">
        <v>116</v>
      </c>
      <c r="F170" t="s">
        <v>14</v>
      </c>
      <c r="G170">
        <v>46</v>
      </c>
    </row>
    <row r="171" spans="1:7">
      <c r="A171" t="s">
        <v>20</v>
      </c>
      <c r="B171">
        <v>83</v>
      </c>
      <c r="F171" t="s">
        <v>14</v>
      </c>
      <c r="G171">
        <v>105</v>
      </c>
    </row>
    <row r="172" spans="1:7">
      <c r="A172" t="s">
        <v>20</v>
      </c>
      <c r="B172">
        <v>91</v>
      </c>
      <c r="F172" t="s">
        <v>14</v>
      </c>
      <c r="G172">
        <v>535</v>
      </c>
    </row>
    <row r="173" spans="1:7">
      <c r="A173" t="s">
        <v>20</v>
      </c>
      <c r="B173">
        <v>546</v>
      </c>
      <c r="F173" t="s">
        <v>14</v>
      </c>
      <c r="G173">
        <v>16</v>
      </c>
    </row>
    <row r="174" spans="1:7">
      <c r="A174" t="s">
        <v>20</v>
      </c>
      <c r="B174">
        <v>393</v>
      </c>
      <c r="F174" t="s">
        <v>14</v>
      </c>
      <c r="G174">
        <v>575</v>
      </c>
    </row>
    <row r="175" spans="1:7">
      <c r="A175" t="s">
        <v>20</v>
      </c>
      <c r="B175">
        <v>133</v>
      </c>
      <c r="F175" t="s">
        <v>14</v>
      </c>
      <c r="G175">
        <v>1120</v>
      </c>
    </row>
    <row r="176" spans="1:7">
      <c r="A176" t="s">
        <v>20</v>
      </c>
      <c r="B176">
        <v>254</v>
      </c>
      <c r="F176" t="s">
        <v>14</v>
      </c>
      <c r="G176">
        <v>113</v>
      </c>
    </row>
    <row r="177" spans="1:7">
      <c r="A177" t="s">
        <v>20</v>
      </c>
      <c r="B177">
        <v>176</v>
      </c>
      <c r="F177" t="s">
        <v>14</v>
      </c>
      <c r="G177">
        <v>1538</v>
      </c>
    </row>
    <row r="178" spans="1:7">
      <c r="A178" t="s">
        <v>20</v>
      </c>
      <c r="B178">
        <v>337</v>
      </c>
      <c r="F178" t="s">
        <v>14</v>
      </c>
      <c r="G178">
        <v>9</v>
      </c>
    </row>
    <row r="179" spans="1:7">
      <c r="A179" t="s">
        <v>20</v>
      </c>
      <c r="B179">
        <v>107</v>
      </c>
      <c r="F179" t="s">
        <v>14</v>
      </c>
      <c r="G179">
        <v>554</v>
      </c>
    </row>
    <row r="180" spans="1:7">
      <c r="A180" t="s">
        <v>20</v>
      </c>
      <c r="B180">
        <v>183</v>
      </c>
      <c r="F180" t="s">
        <v>14</v>
      </c>
      <c r="G180">
        <v>648</v>
      </c>
    </row>
    <row r="181" spans="1:7">
      <c r="A181" t="s">
        <v>20</v>
      </c>
      <c r="B181">
        <v>72</v>
      </c>
      <c r="F181" t="s">
        <v>14</v>
      </c>
      <c r="G181">
        <v>21</v>
      </c>
    </row>
    <row r="182" spans="1:7">
      <c r="A182" t="s">
        <v>20</v>
      </c>
      <c r="B182">
        <v>295</v>
      </c>
      <c r="F182" t="s">
        <v>14</v>
      </c>
      <c r="G182">
        <v>54</v>
      </c>
    </row>
    <row r="183" spans="1:7">
      <c r="A183" t="s">
        <v>20</v>
      </c>
      <c r="B183">
        <v>142</v>
      </c>
      <c r="F183" t="s">
        <v>14</v>
      </c>
      <c r="G183">
        <v>120</v>
      </c>
    </row>
    <row r="184" spans="1:7">
      <c r="A184" t="s">
        <v>20</v>
      </c>
      <c r="B184">
        <v>85</v>
      </c>
      <c r="F184" t="s">
        <v>14</v>
      </c>
      <c r="G184">
        <v>579</v>
      </c>
    </row>
    <row r="185" spans="1:7">
      <c r="A185" t="s">
        <v>20</v>
      </c>
      <c r="B185">
        <v>659</v>
      </c>
      <c r="F185" t="s">
        <v>14</v>
      </c>
      <c r="G185">
        <v>2072</v>
      </c>
    </row>
    <row r="186" spans="1:7">
      <c r="A186" t="s">
        <v>20</v>
      </c>
      <c r="B186">
        <v>121</v>
      </c>
      <c r="F186" t="s">
        <v>14</v>
      </c>
      <c r="G186">
        <v>0</v>
      </c>
    </row>
    <row r="187" spans="1:7">
      <c r="A187" t="s">
        <v>20</v>
      </c>
      <c r="B187">
        <v>3742</v>
      </c>
      <c r="F187" t="s">
        <v>14</v>
      </c>
      <c r="G187">
        <v>1796</v>
      </c>
    </row>
    <row r="188" spans="1:7">
      <c r="A188" t="s">
        <v>20</v>
      </c>
      <c r="B188">
        <v>223</v>
      </c>
      <c r="F188" t="s">
        <v>14</v>
      </c>
      <c r="G188">
        <v>62</v>
      </c>
    </row>
    <row r="189" spans="1:7">
      <c r="A189" t="s">
        <v>20</v>
      </c>
      <c r="B189">
        <v>133</v>
      </c>
      <c r="F189" t="s">
        <v>14</v>
      </c>
      <c r="G189">
        <v>347</v>
      </c>
    </row>
    <row r="190" spans="1:7">
      <c r="A190" t="s">
        <v>20</v>
      </c>
      <c r="B190">
        <v>5168</v>
      </c>
      <c r="F190" t="s">
        <v>14</v>
      </c>
      <c r="G190">
        <v>19</v>
      </c>
    </row>
    <row r="191" spans="1:7">
      <c r="A191" t="s">
        <v>20</v>
      </c>
      <c r="B191">
        <v>307</v>
      </c>
      <c r="F191" t="s">
        <v>14</v>
      </c>
      <c r="G191">
        <v>1258</v>
      </c>
    </row>
    <row r="192" spans="1:7">
      <c r="A192" t="s">
        <v>20</v>
      </c>
      <c r="B192">
        <v>2441</v>
      </c>
      <c r="F192" t="s">
        <v>14</v>
      </c>
      <c r="G192">
        <v>362</v>
      </c>
    </row>
    <row r="193" spans="1:7">
      <c r="A193" t="s">
        <v>20</v>
      </c>
      <c r="B193">
        <v>1385</v>
      </c>
      <c r="F193" t="s">
        <v>14</v>
      </c>
      <c r="G193">
        <v>133</v>
      </c>
    </row>
    <row r="194" spans="1:7">
      <c r="A194" t="s">
        <v>20</v>
      </c>
      <c r="B194">
        <v>190</v>
      </c>
      <c r="F194" t="s">
        <v>14</v>
      </c>
      <c r="G194">
        <v>846</v>
      </c>
    </row>
    <row r="195" spans="1:7">
      <c r="A195" t="s">
        <v>20</v>
      </c>
      <c r="B195">
        <v>470</v>
      </c>
      <c r="F195" t="s">
        <v>14</v>
      </c>
      <c r="G195">
        <v>10</v>
      </c>
    </row>
    <row r="196" spans="1:7">
      <c r="A196" t="s">
        <v>20</v>
      </c>
      <c r="B196">
        <v>253</v>
      </c>
      <c r="F196" t="s">
        <v>14</v>
      </c>
      <c r="G196">
        <v>191</v>
      </c>
    </row>
    <row r="197" spans="1:7">
      <c r="A197" t="s">
        <v>20</v>
      </c>
      <c r="B197">
        <v>1113</v>
      </c>
      <c r="F197" t="s">
        <v>14</v>
      </c>
      <c r="G197">
        <v>1979</v>
      </c>
    </row>
    <row r="198" spans="1:7">
      <c r="A198" t="s">
        <v>20</v>
      </c>
      <c r="B198">
        <v>2283</v>
      </c>
      <c r="F198" t="s">
        <v>14</v>
      </c>
      <c r="G198">
        <v>63</v>
      </c>
    </row>
    <row r="199" spans="1:7">
      <c r="A199" t="s">
        <v>20</v>
      </c>
      <c r="B199">
        <v>1095</v>
      </c>
      <c r="F199" t="s">
        <v>14</v>
      </c>
      <c r="G199">
        <v>6080</v>
      </c>
    </row>
    <row r="200" spans="1:7">
      <c r="A200" t="s">
        <v>20</v>
      </c>
      <c r="B200">
        <v>1690</v>
      </c>
      <c r="F200" t="s">
        <v>14</v>
      </c>
      <c r="G200">
        <v>80</v>
      </c>
    </row>
    <row r="201" spans="1:7">
      <c r="A201" t="s">
        <v>20</v>
      </c>
      <c r="B201">
        <v>191</v>
      </c>
      <c r="F201" t="s">
        <v>14</v>
      </c>
      <c r="G201">
        <v>9</v>
      </c>
    </row>
    <row r="202" spans="1:7">
      <c r="A202" t="s">
        <v>20</v>
      </c>
      <c r="B202">
        <v>2013</v>
      </c>
      <c r="F202" t="s">
        <v>14</v>
      </c>
      <c r="G202">
        <v>1784</v>
      </c>
    </row>
    <row r="203" spans="1:7">
      <c r="A203" t="s">
        <v>20</v>
      </c>
      <c r="B203">
        <v>1703</v>
      </c>
      <c r="F203" t="s">
        <v>14</v>
      </c>
      <c r="G203">
        <v>243</v>
      </c>
    </row>
    <row r="204" spans="1:7">
      <c r="A204" t="s">
        <v>20</v>
      </c>
      <c r="B204">
        <v>80</v>
      </c>
      <c r="F204" t="s">
        <v>14</v>
      </c>
      <c r="G204">
        <v>1296</v>
      </c>
    </row>
    <row r="205" spans="1:7">
      <c r="A205" t="s">
        <v>20</v>
      </c>
      <c r="B205">
        <v>41</v>
      </c>
      <c r="F205" t="s">
        <v>14</v>
      </c>
      <c r="G205">
        <v>77</v>
      </c>
    </row>
    <row r="206" spans="1:7">
      <c r="A206" t="s">
        <v>20</v>
      </c>
      <c r="B206">
        <v>187</v>
      </c>
      <c r="F206" t="s">
        <v>14</v>
      </c>
      <c r="G206">
        <v>395</v>
      </c>
    </row>
    <row r="207" spans="1:7">
      <c r="A207" t="s">
        <v>20</v>
      </c>
      <c r="B207">
        <v>2875</v>
      </c>
      <c r="F207" t="s">
        <v>14</v>
      </c>
      <c r="G207">
        <v>49</v>
      </c>
    </row>
    <row r="208" spans="1:7">
      <c r="A208" t="s">
        <v>20</v>
      </c>
      <c r="B208">
        <v>88</v>
      </c>
      <c r="F208" t="s">
        <v>14</v>
      </c>
      <c r="G208">
        <v>180</v>
      </c>
    </row>
    <row r="209" spans="1:7">
      <c r="A209" t="s">
        <v>20</v>
      </c>
      <c r="B209">
        <v>191</v>
      </c>
      <c r="F209" t="s">
        <v>14</v>
      </c>
      <c r="G209">
        <v>2690</v>
      </c>
    </row>
    <row r="210" spans="1:7">
      <c r="A210" t="s">
        <v>20</v>
      </c>
      <c r="B210">
        <v>139</v>
      </c>
      <c r="F210" t="s">
        <v>14</v>
      </c>
      <c r="G210">
        <v>2779</v>
      </c>
    </row>
    <row r="211" spans="1:7">
      <c r="A211" t="s">
        <v>20</v>
      </c>
      <c r="B211">
        <v>186</v>
      </c>
      <c r="F211" t="s">
        <v>14</v>
      </c>
      <c r="G211">
        <v>92</v>
      </c>
    </row>
    <row r="212" spans="1:7">
      <c r="A212" t="s">
        <v>20</v>
      </c>
      <c r="B212">
        <v>112</v>
      </c>
      <c r="F212" t="s">
        <v>14</v>
      </c>
      <c r="G212">
        <v>1028</v>
      </c>
    </row>
    <row r="213" spans="1:7">
      <c r="A213" t="s">
        <v>20</v>
      </c>
      <c r="B213">
        <v>101</v>
      </c>
      <c r="F213" t="s">
        <v>14</v>
      </c>
      <c r="G213">
        <v>26</v>
      </c>
    </row>
    <row r="214" spans="1:7">
      <c r="A214" t="s">
        <v>20</v>
      </c>
      <c r="B214">
        <v>206</v>
      </c>
      <c r="F214" t="s">
        <v>14</v>
      </c>
      <c r="G214">
        <v>1790</v>
      </c>
    </row>
    <row r="215" spans="1:7">
      <c r="A215" t="s">
        <v>20</v>
      </c>
      <c r="B215">
        <v>154</v>
      </c>
      <c r="F215" t="s">
        <v>14</v>
      </c>
      <c r="G215">
        <v>37</v>
      </c>
    </row>
    <row r="216" spans="1:7">
      <c r="A216" t="s">
        <v>20</v>
      </c>
      <c r="B216">
        <v>5966</v>
      </c>
      <c r="F216" t="s">
        <v>14</v>
      </c>
      <c r="G216">
        <v>35</v>
      </c>
    </row>
    <row r="217" spans="1:7">
      <c r="A217" t="s">
        <v>20</v>
      </c>
      <c r="B217">
        <v>169</v>
      </c>
      <c r="F217" t="s">
        <v>14</v>
      </c>
      <c r="G217">
        <v>558</v>
      </c>
    </row>
    <row r="218" spans="1:7">
      <c r="A218" t="s">
        <v>20</v>
      </c>
      <c r="B218">
        <v>2106</v>
      </c>
      <c r="F218" t="s">
        <v>14</v>
      </c>
      <c r="G218">
        <v>64</v>
      </c>
    </row>
    <row r="219" spans="1:7">
      <c r="A219" t="s">
        <v>20</v>
      </c>
      <c r="B219">
        <v>131</v>
      </c>
      <c r="F219" t="s">
        <v>14</v>
      </c>
      <c r="G219">
        <v>245</v>
      </c>
    </row>
    <row r="220" spans="1:7">
      <c r="A220" t="s">
        <v>20</v>
      </c>
      <c r="B220">
        <v>84</v>
      </c>
      <c r="F220" t="s">
        <v>14</v>
      </c>
      <c r="G220">
        <v>71</v>
      </c>
    </row>
    <row r="221" spans="1:7">
      <c r="A221" t="s">
        <v>20</v>
      </c>
      <c r="B221">
        <v>155</v>
      </c>
      <c r="F221" t="s">
        <v>14</v>
      </c>
      <c r="G221">
        <v>42</v>
      </c>
    </row>
    <row r="222" spans="1:7">
      <c r="A222" t="s">
        <v>20</v>
      </c>
      <c r="B222">
        <v>189</v>
      </c>
      <c r="F222" t="s">
        <v>14</v>
      </c>
      <c r="G222">
        <v>156</v>
      </c>
    </row>
    <row r="223" spans="1:7">
      <c r="A223" t="s">
        <v>20</v>
      </c>
      <c r="B223">
        <v>4799</v>
      </c>
      <c r="F223" t="s">
        <v>14</v>
      </c>
      <c r="G223">
        <v>1368</v>
      </c>
    </row>
    <row r="224" spans="1:7">
      <c r="A224" t="s">
        <v>20</v>
      </c>
      <c r="B224">
        <v>1137</v>
      </c>
      <c r="F224" t="s">
        <v>14</v>
      </c>
      <c r="G224">
        <v>102</v>
      </c>
    </row>
    <row r="225" spans="1:7">
      <c r="A225" t="s">
        <v>20</v>
      </c>
      <c r="B225">
        <v>1152</v>
      </c>
      <c r="F225" t="s">
        <v>14</v>
      </c>
      <c r="G225">
        <v>86</v>
      </c>
    </row>
    <row r="226" spans="1:7">
      <c r="A226" t="s">
        <v>20</v>
      </c>
      <c r="B226">
        <v>50</v>
      </c>
      <c r="F226" t="s">
        <v>14</v>
      </c>
      <c r="G226">
        <v>253</v>
      </c>
    </row>
    <row r="227" spans="1:7">
      <c r="A227" t="s">
        <v>20</v>
      </c>
      <c r="B227">
        <v>3059</v>
      </c>
      <c r="F227" t="s">
        <v>14</v>
      </c>
      <c r="G227">
        <v>157</v>
      </c>
    </row>
    <row r="228" spans="1:7">
      <c r="A228" t="s">
        <v>20</v>
      </c>
      <c r="B228">
        <v>34</v>
      </c>
      <c r="F228" t="s">
        <v>14</v>
      </c>
      <c r="G228">
        <v>183</v>
      </c>
    </row>
    <row r="229" spans="1:7">
      <c r="A229" t="s">
        <v>20</v>
      </c>
      <c r="B229">
        <v>220</v>
      </c>
      <c r="F229" t="s">
        <v>14</v>
      </c>
      <c r="G229">
        <v>82</v>
      </c>
    </row>
    <row r="230" spans="1:7">
      <c r="A230" t="s">
        <v>20</v>
      </c>
      <c r="B230">
        <v>1604</v>
      </c>
      <c r="F230" t="s">
        <v>14</v>
      </c>
      <c r="G230">
        <v>1</v>
      </c>
    </row>
    <row r="231" spans="1:7">
      <c r="A231" t="s">
        <v>20</v>
      </c>
      <c r="B231">
        <v>454</v>
      </c>
      <c r="F231" t="s">
        <v>14</v>
      </c>
      <c r="G231">
        <v>1198</v>
      </c>
    </row>
    <row r="232" spans="1:7">
      <c r="A232" t="s">
        <v>20</v>
      </c>
      <c r="B232">
        <v>123</v>
      </c>
      <c r="F232" t="s">
        <v>14</v>
      </c>
      <c r="G232">
        <v>648</v>
      </c>
    </row>
    <row r="233" spans="1:7">
      <c r="A233" t="s">
        <v>20</v>
      </c>
      <c r="B233">
        <v>299</v>
      </c>
      <c r="F233" t="s">
        <v>14</v>
      </c>
      <c r="G233">
        <v>64</v>
      </c>
    </row>
    <row r="234" spans="1:7">
      <c r="A234" t="s">
        <v>20</v>
      </c>
      <c r="B234">
        <v>2237</v>
      </c>
      <c r="F234" t="s">
        <v>14</v>
      </c>
      <c r="G234">
        <v>62</v>
      </c>
    </row>
    <row r="235" spans="1:7">
      <c r="A235" t="s">
        <v>20</v>
      </c>
      <c r="B235">
        <v>645</v>
      </c>
      <c r="F235" t="s">
        <v>14</v>
      </c>
      <c r="G235">
        <v>750</v>
      </c>
    </row>
    <row r="236" spans="1:7">
      <c r="A236" t="s">
        <v>20</v>
      </c>
      <c r="B236">
        <v>484</v>
      </c>
      <c r="F236" t="s">
        <v>14</v>
      </c>
      <c r="G236">
        <v>105</v>
      </c>
    </row>
    <row r="237" spans="1:7">
      <c r="A237" t="s">
        <v>20</v>
      </c>
      <c r="B237">
        <v>154</v>
      </c>
      <c r="F237" t="s">
        <v>14</v>
      </c>
      <c r="G237">
        <v>2604</v>
      </c>
    </row>
    <row r="238" spans="1:7">
      <c r="A238" t="s">
        <v>20</v>
      </c>
      <c r="B238">
        <v>82</v>
      </c>
      <c r="F238" t="s">
        <v>14</v>
      </c>
      <c r="G238">
        <v>65</v>
      </c>
    </row>
    <row r="239" spans="1:7">
      <c r="A239" t="s">
        <v>20</v>
      </c>
      <c r="B239">
        <v>134</v>
      </c>
      <c r="F239" t="s">
        <v>14</v>
      </c>
      <c r="G239">
        <v>94</v>
      </c>
    </row>
    <row r="240" spans="1:7">
      <c r="A240" t="s">
        <v>20</v>
      </c>
      <c r="B240">
        <v>5203</v>
      </c>
      <c r="F240" t="s">
        <v>14</v>
      </c>
      <c r="G240">
        <v>257</v>
      </c>
    </row>
    <row r="241" spans="1:7">
      <c r="A241" t="s">
        <v>20</v>
      </c>
      <c r="B241">
        <v>94</v>
      </c>
      <c r="F241" t="s">
        <v>14</v>
      </c>
      <c r="G241">
        <v>2928</v>
      </c>
    </row>
    <row r="242" spans="1:7">
      <c r="A242" t="s">
        <v>20</v>
      </c>
      <c r="B242">
        <v>205</v>
      </c>
      <c r="F242" t="s">
        <v>14</v>
      </c>
      <c r="G242">
        <v>4697</v>
      </c>
    </row>
    <row r="243" spans="1:7">
      <c r="A243" t="s">
        <v>20</v>
      </c>
      <c r="B243">
        <v>92</v>
      </c>
      <c r="F243" t="s">
        <v>14</v>
      </c>
      <c r="G243">
        <v>2915</v>
      </c>
    </row>
    <row r="244" spans="1:7">
      <c r="A244" t="s">
        <v>20</v>
      </c>
      <c r="B244">
        <v>219</v>
      </c>
      <c r="F244" t="s">
        <v>14</v>
      </c>
      <c r="G244">
        <v>18</v>
      </c>
    </row>
    <row r="245" spans="1:7">
      <c r="A245" t="s">
        <v>20</v>
      </c>
      <c r="B245">
        <v>2526</v>
      </c>
      <c r="F245" t="s">
        <v>14</v>
      </c>
      <c r="G245">
        <v>602</v>
      </c>
    </row>
    <row r="246" spans="1:7">
      <c r="A246" t="s">
        <v>20</v>
      </c>
      <c r="B246">
        <v>94</v>
      </c>
      <c r="F246" t="s">
        <v>14</v>
      </c>
      <c r="G246">
        <v>1</v>
      </c>
    </row>
    <row r="247" spans="1:7">
      <c r="A247" t="s">
        <v>20</v>
      </c>
      <c r="B247">
        <v>1713</v>
      </c>
      <c r="F247" t="s">
        <v>14</v>
      </c>
      <c r="G247">
        <v>3868</v>
      </c>
    </row>
    <row r="248" spans="1:7">
      <c r="A248" t="s">
        <v>20</v>
      </c>
      <c r="B248">
        <v>249</v>
      </c>
      <c r="F248" t="s">
        <v>14</v>
      </c>
      <c r="G248">
        <v>504</v>
      </c>
    </row>
    <row r="249" spans="1:7">
      <c r="A249" t="s">
        <v>20</v>
      </c>
      <c r="B249">
        <v>192</v>
      </c>
      <c r="F249" t="s">
        <v>14</v>
      </c>
      <c r="G249">
        <v>14</v>
      </c>
    </row>
    <row r="250" spans="1:7">
      <c r="A250" t="s">
        <v>20</v>
      </c>
      <c r="B250">
        <v>247</v>
      </c>
      <c r="F250" t="s">
        <v>14</v>
      </c>
      <c r="G250">
        <v>750</v>
      </c>
    </row>
    <row r="251" spans="1:7">
      <c r="A251" t="s">
        <v>20</v>
      </c>
      <c r="B251">
        <v>2293</v>
      </c>
      <c r="F251" t="s">
        <v>14</v>
      </c>
      <c r="G251">
        <v>77</v>
      </c>
    </row>
    <row r="252" spans="1:7">
      <c r="A252" t="s">
        <v>20</v>
      </c>
      <c r="B252">
        <v>3131</v>
      </c>
      <c r="F252" t="s">
        <v>14</v>
      </c>
      <c r="G252">
        <v>752</v>
      </c>
    </row>
    <row r="253" spans="1:7">
      <c r="A253" t="s">
        <v>20</v>
      </c>
      <c r="B253">
        <v>143</v>
      </c>
      <c r="F253" t="s">
        <v>14</v>
      </c>
      <c r="G253">
        <v>131</v>
      </c>
    </row>
    <row r="254" spans="1:7">
      <c r="A254" t="s">
        <v>20</v>
      </c>
      <c r="B254">
        <v>296</v>
      </c>
      <c r="F254" t="s">
        <v>14</v>
      </c>
      <c r="G254">
        <v>87</v>
      </c>
    </row>
    <row r="255" spans="1:7">
      <c r="A255" t="s">
        <v>20</v>
      </c>
      <c r="B255">
        <v>170</v>
      </c>
      <c r="F255" t="s">
        <v>14</v>
      </c>
      <c r="G255">
        <v>1063</v>
      </c>
    </row>
    <row r="256" spans="1:7">
      <c r="A256" t="s">
        <v>20</v>
      </c>
      <c r="B256">
        <v>86</v>
      </c>
      <c r="F256" t="s">
        <v>14</v>
      </c>
      <c r="G256">
        <v>76</v>
      </c>
    </row>
    <row r="257" spans="1:7">
      <c r="A257" t="s">
        <v>20</v>
      </c>
      <c r="B257">
        <v>6286</v>
      </c>
      <c r="F257" t="s">
        <v>14</v>
      </c>
      <c r="G257">
        <v>4428</v>
      </c>
    </row>
    <row r="258" spans="1:7">
      <c r="A258" t="s">
        <v>20</v>
      </c>
      <c r="B258">
        <v>3727</v>
      </c>
      <c r="F258" t="s">
        <v>14</v>
      </c>
      <c r="G258">
        <v>58</v>
      </c>
    </row>
    <row r="259" spans="1:7">
      <c r="A259" t="s">
        <v>20</v>
      </c>
      <c r="B259">
        <v>1605</v>
      </c>
      <c r="F259" t="s">
        <v>14</v>
      </c>
      <c r="G259">
        <v>111</v>
      </c>
    </row>
    <row r="260" spans="1:7">
      <c r="A260" t="s">
        <v>20</v>
      </c>
      <c r="B260">
        <v>2120</v>
      </c>
      <c r="F260" t="s">
        <v>14</v>
      </c>
      <c r="G260">
        <v>2955</v>
      </c>
    </row>
    <row r="261" spans="1:7">
      <c r="A261" t="s">
        <v>20</v>
      </c>
      <c r="B261">
        <v>50</v>
      </c>
      <c r="F261" t="s">
        <v>14</v>
      </c>
      <c r="G261">
        <v>1657</v>
      </c>
    </row>
    <row r="262" spans="1:7">
      <c r="A262" t="s">
        <v>20</v>
      </c>
      <c r="B262">
        <v>2080</v>
      </c>
      <c r="F262" t="s">
        <v>14</v>
      </c>
      <c r="G262">
        <v>926</v>
      </c>
    </row>
    <row r="263" spans="1:7">
      <c r="A263" t="s">
        <v>20</v>
      </c>
      <c r="B263">
        <v>2105</v>
      </c>
      <c r="F263" t="s">
        <v>14</v>
      </c>
      <c r="G263">
        <v>77</v>
      </c>
    </row>
    <row r="264" spans="1:7">
      <c r="A264" t="s">
        <v>20</v>
      </c>
      <c r="B264">
        <v>2436</v>
      </c>
      <c r="F264" t="s">
        <v>14</v>
      </c>
      <c r="G264">
        <v>1748</v>
      </c>
    </row>
    <row r="265" spans="1:7">
      <c r="A265" t="s">
        <v>20</v>
      </c>
      <c r="B265">
        <v>80</v>
      </c>
      <c r="F265" t="s">
        <v>14</v>
      </c>
      <c r="G265">
        <v>79</v>
      </c>
    </row>
    <row r="266" spans="1:7">
      <c r="A266" t="s">
        <v>20</v>
      </c>
      <c r="B266">
        <v>42</v>
      </c>
      <c r="F266" t="s">
        <v>14</v>
      </c>
      <c r="G266">
        <v>889</v>
      </c>
    </row>
    <row r="267" spans="1:7">
      <c r="A267" t="s">
        <v>20</v>
      </c>
      <c r="B267">
        <v>139</v>
      </c>
      <c r="F267" t="s">
        <v>14</v>
      </c>
      <c r="G267">
        <v>56</v>
      </c>
    </row>
    <row r="268" spans="1:7">
      <c r="A268" t="s">
        <v>20</v>
      </c>
      <c r="B268">
        <v>159</v>
      </c>
      <c r="F268" t="s">
        <v>14</v>
      </c>
      <c r="G268">
        <v>1</v>
      </c>
    </row>
    <row r="269" spans="1:7">
      <c r="A269" t="s">
        <v>20</v>
      </c>
      <c r="B269">
        <v>381</v>
      </c>
      <c r="F269" t="s">
        <v>14</v>
      </c>
      <c r="G269">
        <v>83</v>
      </c>
    </row>
    <row r="270" spans="1:7">
      <c r="A270" t="s">
        <v>20</v>
      </c>
      <c r="B270">
        <v>194</v>
      </c>
      <c r="F270" t="s">
        <v>14</v>
      </c>
      <c r="G270">
        <v>2025</v>
      </c>
    </row>
    <row r="271" spans="1:7">
      <c r="A271" t="s">
        <v>20</v>
      </c>
      <c r="B271">
        <v>106</v>
      </c>
      <c r="F271" t="s">
        <v>14</v>
      </c>
      <c r="G271">
        <v>14</v>
      </c>
    </row>
    <row r="272" spans="1:7">
      <c r="A272" t="s">
        <v>20</v>
      </c>
      <c r="B272">
        <v>142</v>
      </c>
      <c r="F272" t="s">
        <v>14</v>
      </c>
      <c r="G272">
        <v>656</v>
      </c>
    </row>
    <row r="273" spans="1:7">
      <c r="A273" t="s">
        <v>20</v>
      </c>
      <c r="B273">
        <v>211</v>
      </c>
      <c r="F273" t="s">
        <v>14</v>
      </c>
      <c r="G273">
        <v>1596</v>
      </c>
    </row>
    <row r="274" spans="1:7">
      <c r="A274" t="s">
        <v>20</v>
      </c>
      <c r="B274">
        <v>2756</v>
      </c>
      <c r="F274" t="s">
        <v>14</v>
      </c>
      <c r="G274">
        <v>10</v>
      </c>
    </row>
    <row r="275" spans="1:7">
      <c r="A275" t="s">
        <v>20</v>
      </c>
      <c r="B275">
        <v>173</v>
      </c>
      <c r="F275" t="s">
        <v>14</v>
      </c>
      <c r="G275">
        <v>1121</v>
      </c>
    </row>
    <row r="276" spans="1:7">
      <c r="A276" t="s">
        <v>20</v>
      </c>
      <c r="B276">
        <v>87</v>
      </c>
      <c r="F276" t="s">
        <v>14</v>
      </c>
      <c r="G276">
        <v>15</v>
      </c>
    </row>
    <row r="277" spans="1:7">
      <c r="A277" t="s">
        <v>20</v>
      </c>
      <c r="B277">
        <v>1572</v>
      </c>
      <c r="F277" t="s">
        <v>14</v>
      </c>
      <c r="G277">
        <v>191</v>
      </c>
    </row>
    <row r="278" spans="1:7">
      <c r="A278" t="s">
        <v>20</v>
      </c>
      <c r="B278">
        <v>2346</v>
      </c>
      <c r="F278" t="s">
        <v>14</v>
      </c>
      <c r="G278">
        <v>16</v>
      </c>
    </row>
    <row r="279" spans="1:7">
      <c r="A279" t="s">
        <v>20</v>
      </c>
      <c r="B279">
        <v>115</v>
      </c>
      <c r="F279" t="s">
        <v>14</v>
      </c>
      <c r="G279">
        <v>17</v>
      </c>
    </row>
    <row r="280" spans="1:7">
      <c r="A280" t="s">
        <v>20</v>
      </c>
      <c r="B280">
        <v>85</v>
      </c>
      <c r="F280" t="s">
        <v>14</v>
      </c>
      <c r="G280">
        <v>34</v>
      </c>
    </row>
    <row r="281" spans="1:7">
      <c r="A281" t="s">
        <v>20</v>
      </c>
      <c r="B281">
        <v>144</v>
      </c>
      <c r="F281" t="s">
        <v>14</v>
      </c>
      <c r="G281">
        <v>1</v>
      </c>
    </row>
    <row r="282" spans="1:7">
      <c r="A282" t="s">
        <v>20</v>
      </c>
      <c r="B282">
        <v>2443</v>
      </c>
      <c r="F282" t="s">
        <v>14</v>
      </c>
      <c r="G282">
        <v>1274</v>
      </c>
    </row>
    <row r="283" spans="1:7">
      <c r="A283" t="s">
        <v>20</v>
      </c>
      <c r="B283">
        <v>64</v>
      </c>
      <c r="F283" t="s">
        <v>14</v>
      </c>
      <c r="G283">
        <v>210</v>
      </c>
    </row>
    <row r="284" spans="1:7">
      <c r="A284" t="s">
        <v>20</v>
      </c>
      <c r="B284">
        <v>268</v>
      </c>
      <c r="F284" t="s">
        <v>14</v>
      </c>
      <c r="G284">
        <v>248</v>
      </c>
    </row>
    <row r="285" spans="1:7">
      <c r="A285" t="s">
        <v>20</v>
      </c>
      <c r="B285">
        <v>195</v>
      </c>
      <c r="F285" t="s">
        <v>14</v>
      </c>
      <c r="G285">
        <v>513</v>
      </c>
    </row>
    <row r="286" spans="1:7">
      <c r="A286" t="s">
        <v>20</v>
      </c>
      <c r="B286">
        <v>186</v>
      </c>
      <c r="F286" t="s">
        <v>14</v>
      </c>
      <c r="G286">
        <v>3410</v>
      </c>
    </row>
    <row r="287" spans="1:7">
      <c r="A287" t="s">
        <v>20</v>
      </c>
      <c r="B287">
        <v>460</v>
      </c>
      <c r="F287" t="s">
        <v>14</v>
      </c>
      <c r="G287">
        <v>10</v>
      </c>
    </row>
    <row r="288" spans="1:7">
      <c r="A288" t="s">
        <v>20</v>
      </c>
      <c r="B288">
        <v>2528</v>
      </c>
      <c r="F288" t="s">
        <v>14</v>
      </c>
      <c r="G288">
        <v>2201</v>
      </c>
    </row>
    <row r="289" spans="1:7">
      <c r="A289" t="s">
        <v>20</v>
      </c>
      <c r="B289">
        <v>3657</v>
      </c>
      <c r="F289" t="s">
        <v>14</v>
      </c>
      <c r="G289">
        <v>676</v>
      </c>
    </row>
    <row r="290" spans="1:7">
      <c r="A290" t="s">
        <v>20</v>
      </c>
      <c r="B290">
        <v>131</v>
      </c>
      <c r="F290" t="s">
        <v>14</v>
      </c>
      <c r="G290">
        <v>831</v>
      </c>
    </row>
    <row r="291" spans="1:7">
      <c r="A291" t="s">
        <v>20</v>
      </c>
      <c r="B291">
        <v>239</v>
      </c>
      <c r="F291" t="s">
        <v>14</v>
      </c>
      <c r="G291">
        <v>859</v>
      </c>
    </row>
    <row r="292" spans="1:7">
      <c r="A292" t="s">
        <v>20</v>
      </c>
      <c r="B292">
        <v>78</v>
      </c>
      <c r="F292" t="s">
        <v>14</v>
      </c>
      <c r="G292">
        <v>45</v>
      </c>
    </row>
    <row r="293" spans="1:7">
      <c r="A293" t="s">
        <v>20</v>
      </c>
      <c r="B293">
        <v>1773</v>
      </c>
      <c r="F293" t="s">
        <v>14</v>
      </c>
      <c r="G293">
        <v>6</v>
      </c>
    </row>
    <row r="294" spans="1:7">
      <c r="A294" t="s">
        <v>20</v>
      </c>
      <c r="B294">
        <v>32</v>
      </c>
      <c r="F294" t="s">
        <v>14</v>
      </c>
      <c r="G294">
        <v>7</v>
      </c>
    </row>
    <row r="295" spans="1:7">
      <c r="A295" t="s">
        <v>20</v>
      </c>
      <c r="B295">
        <v>369</v>
      </c>
      <c r="F295" t="s">
        <v>14</v>
      </c>
      <c r="G295">
        <v>31</v>
      </c>
    </row>
    <row r="296" spans="1:7">
      <c r="A296" t="s">
        <v>20</v>
      </c>
      <c r="B296">
        <v>89</v>
      </c>
      <c r="F296" t="s">
        <v>14</v>
      </c>
      <c r="G296">
        <v>78</v>
      </c>
    </row>
    <row r="297" spans="1:7">
      <c r="A297" t="s">
        <v>20</v>
      </c>
      <c r="B297">
        <v>147</v>
      </c>
      <c r="F297" t="s">
        <v>14</v>
      </c>
      <c r="G297">
        <v>1225</v>
      </c>
    </row>
    <row r="298" spans="1:7">
      <c r="A298" t="s">
        <v>20</v>
      </c>
      <c r="B298">
        <v>126</v>
      </c>
      <c r="F298" t="s">
        <v>14</v>
      </c>
      <c r="G298">
        <v>1</v>
      </c>
    </row>
    <row r="299" spans="1:7">
      <c r="A299" t="s">
        <v>20</v>
      </c>
      <c r="B299">
        <v>2218</v>
      </c>
      <c r="F299" t="s">
        <v>14</v>
      </c>
      <c r="G299">
        <v>67</v>
      </c>
    </row>
    <row r="300" spans="1:7">
      <c r="A300" t="s">
        <v>20</v>
      </c>
      <c r="B300">
        <v>202</v>
      </c>
      <c r="F300" t="s">
        <v>14</v>
      </c>
      <c r="G300">
        <v>19</v>
      </c>
    </row>
    <row r="301" spans="1:7">
      <c r="A301" t="s">
        <v>20</v>
      </c>
      <c r="B301">
        <v>140</v>
      </c>
      <c r="F301" t="s">
        <v>14</v>
      </c>
      <c r="G301">
        <v>2108</v>
      </c>
    </row>
    <row r="302" spans="1:7">
      <c r="A302" t="s">
        <v>20</v>
      </c>
      <c r="B302">
        <v>1052</v>
      </c>
      <c r="F302" t="s">
        <v>14</v>
      </c>
      <c r="G302">
        <v>679</v>
      </c>
    </row>
    <row r="303" spans="1:7">
      <c r="A303" t="s">
        <v>20</v>
      </c>
      <c r="B303">
        <v>247</v>
      </c>
      <c r="F303" t="s">
        <v>14</v>
      </c>
      <c r="G303">
        <v>36</v>
      </c>
    </row>
    <row r="304" spans="1:7">
      <c r="A304" t="s">
        <v>20</v>
      </c>
      <c r="B304">
        <v>84</v>
      </c>
      <c r="F304" t="s">
        <v>14</v>
      </c>
      <c r="G304">
        <v>47</v>
      </c>
    </row>
    <row r="305" spans="1:7">
      <c r="A305" t="s">
        <v>20</v>
      </c>
      <c r="B305">
        <v>88</v>
      </c>
      <c r="F305" t="s">
        <v>14</v>
      </c>
      <c r="G305">
        <v>70</v>
      </c>
    </row>
    <row r="306" spans="1:7">
      <c r="A306" t="s">
        <v>20</v>
      </c>
      <c r="B306">
        <v>156</v>
      </c>
      <c r="F306" t="s">
        <v>14</v>
      </c>
      <c r="G306">
        <v>154</v>
      </c>
    </row>
    <row r="307" spans="1:7">
      <c r="A307" t="s">
        <v>20</v>
      </c>
      <c r="B307">
        <v>2985</v>
      </c>
      <c r="F307" t="s">
        <v>14</v>
      </c>
      <c r="G307">
        <v>22</v>
      </c>
    </row>
    <row r="308" spans="1:7">
      <c r="A308" t="s">
        <v>20</v>
      </c>
      <c r="B308">
        <v>762</v>
      </c>
      <c r="F308" t="s">
        <v>14</v>
      </c>
      <c r="G308">
        <v>1758</v>
      </c>
    </row>
    <row r="309" spans="1:7">
      <c r="A309" t="s">
        <v>20</v>
      </c>
      <c r="B309">
        <v>554</v>
      </c>
      <c r="F309" t="s">
        <v>14</v>
      </c>
      <c r="G309">
        <v>94</v>
      </c>
    </row>
    <row r="310" spans="1:7">
      <c r="A310" t="s">
        <v>20</v>
      </c>
      <c r="B310">
        <v>135</v>
      </c>
      <c r="F310" t="s">
        <v>14</v>
      </c>
      <c r="G310">
        <v>33</v>
      </c>
    </row>
    <row r="311" spans="1:7">
      <c r="A311" t="s">
        <v>20</v>
      </c>
      <c r="B311">
        <v>122</v>
      </c>
      <c r="F311" t="s">
        <v>14</v>
      </c>
      <c r="G311">
        <v>1</v>
      </c>
    </row>
    <row r="312" spans="1:7">
      <c r="A312" t="s">
        <v>20</v>
      </c>
      <c r="B312">
        <v>221</v>
      </c>
      <c r="F312" t="s">
        <v>14</v>
      </c>
      <c r="G312">
        <v>31</v>
      </c>
    </row>
    <row r="313" spans="1:7">
      <c r="A313" t="s">
        <v>20</v>
      </c>
      <c r="B313">
        <v>126</v>
      </c>
      <c r="F313" t="s">
        <v>14</v>
      </c>
      <c r="G313">
        <v>35</v>
      </c>
    </row>
    <row r="314" spans="1:7">
      <c r="A314" t="s">
        <v>20</v>
      </c>
      <c r="B314">
        <v>1022</v>
      </c>
      <c r="F314" t="s">
        <v>14</v>
      </c>
      <c r="G314">
        <v>63</v>
      </c>
    </row>
    <row r="315" spans="1:7">
      <c r="A315" t="s">
        <v>20</v>
      </c>
      <c r="B315">
        <v>3177</v>
      </c>
      <c r="F315" t="s">
        <v>14</v>
      </c>
      <c r="G315">
        <v>526</v>
      </c>
    </row>
    <row r="316" spans="1:7">
      <c r="A316" t="s">
        <v>20</v>
      </c>
      <c r="B316">
        <v>198</v>
      </c>
      <c r="F316" t="s">
        <v>14</v>
      </c>
      <c r="G316">
        <v>121</v>
      </c>
    </row>
    <row r="317" spans="1:7">
      <c r="A317" t="s">
        <v>20</v>
      </c>
      <c r="B317">
        <v>85</v>
      </c>
      <c r="F317" t="s">
        <v>14</v>
      </c>
      <c r="G317">
        <v>67</v>
      </c>
    </row>
    <row r="318" spans="1:7">
      <c r="A318" t="s">
        <v>20</v>
      </c>
      <c r="B318">
        <v>3596</v>
      </c>
      <c r="F318" t="s">
        <v>14</v>
      </c>
      <c r="G318">
        <v>57</v>
      </c>
    </row>
    <row r="319" spans="1:7">
      <c r="A319" t="s">
        <v>20</v>
      </c>
      <c r="B319">
        <v>244</v>
      </c>
      <c r="F319" t="s">
        <v>14</v>
      </c>
      <c r="G319">
        <v>1229</v>
      </c>
    </row>
    <row r="320" spans="1:7">
      <c r="A320" t="s">
        <v>20</v>
      </c>
      <c r="B320">
        <v>5180</v>
      </c>
      <c r="F320" t="s">
        <v>14</v>
      </c>
      <c r="G320">
        <v>12</v>
      </c>
    </row>
    <row r="321" spans="1:7">
      <c r="A321" t="s">
        <v>20</v>
      </c>
      <c r="B321">
        <v>589</v>
      </c>
      <c r="F321" t="s">
        <v>14</v>
      </c>
      <c r="G321">
        <v>452</v>
      </c>
    </row>
    <row r="322" spans="1:7">
      <c r="A322" t="s">
        <v>20</v>
      </c>
      <c r="B322">
        <v>2725</v>
      </c>
      <c r="F322" t="s">
        <v>14</v>
      </c>
      <c r="G322">
        <v>1886</v>
      </c>
    </row>
    <row r="323" spans="1:7">
      <c r="A323" t="s">
        <v>20</v>
      </c>
      <c r="B323">
        <v>300</v>
      </c>
      <c r="F323" t="s">
        <v>14</v>
      </c>
      <c r="G323">
        <v>1825</v>
      </c>
    </row>
    <row r="324" spans="1:7">
      <c r="A324" t="s">
        <v>20</v>
      </c>
      <c r="B324">
        <v>144</v>
      </c>
      <c r="F324" t="s">
        <v>14</v>
      </c>
      <c r="G324">
        <v>31</v>
      </c>
    </row>
    <row r="325" spans="1:7">
      <c r="A325" t="s">
        <v>20</v>
      </c>
      <c r="B325">
        <v>87</v>
      </c>
      <c r="F325" t="s">
        <v>14</v>
      </c>
      <c r="G325">
        <v>107</v>
      </c>
    </row>
    <row r="326" spans="1:7">
      <c r="A326" t="s">
        <v>20</v>
      </c>
      <c r="B326">
        <v>3116</v>
      </c>
      <c r="F326" t="s">
        <v>14</v>
      </c>
      <c r="G326">
        <v>27</v>
      </c>
    </row>
    <row r="327" spans="1:7">
      <c r="A327" t="s">
        <v>20</v>
      </c>
      <c r="B327">
        <v>909</v>
      </c>
      <c r="F327" t="s">
        <v>14</v>
      </c>
      <c r="G327">
        <v>1221</v>
      </c>
    </row>
    <row r="328" spans="1:7">
      <c r="A328" t="s">
        <v>20</v>
      </c>
      <c r="B328">
        <v>1613</v>
      </c>
      <c r="F328" t="s">
        <v>14</v>
      </c>
      <c r="G328">
        <v>1</v>
      </c>
    </row>
    <row r="329" spans="1:7">
      <c r="A329" t="s">
        <v>20</v>
      </c>
      <c r="B329">
        <v>136</v>
      </c>
      <c r="F329" t="s">
        <v>14</v>
      </c>
      <c r="G329">
        <v>16</v>
      </c>
    </row>
    <row r="330" spans="1:7">
      <c r="A330" t="s">
        <v>20</v>
      </c>
      <c r="B330">
        <v>130</v>
      </c>
      <c r="F330" t="s">
        <v>14</v>
      </c>
      <c r="G330">
        <v>41</v>
      </c>
    </row>
    <row r="331" spans="1:7">
      <c r="A331" t="s">
        <v>20</v>
      </c>
      <c r="B331">
        <v>102</v>
      </c>
      <c r="F331" t="s">
        <v>14</v>
      </c>
      <c r="G331">
        <v>523</v>
      </c>
    </row>
    <row r="332" spans="1:7">
      <c r="A332" t="s">
        <v>20</v>
      </c>
      <c r="B332">
        <v>4006</v>
      </c>
      <c r="F332" t="s">
        <v>14</v>
      </c>
      <c r="G332">
        <v>141</v>
      </c>
    </row>
    <row r="333" spans="1:7">
      <c r="A333" t="s">
        <v>20</v>
      </c>
      <c r="B333">
        <v>1629</v>
      </c>
      <c r="F333" t="s">
        <v>14</v>
      </c>
      <c r="G333">
        <v>52</v>
      </c>
    </row>
    <row r="334" spans="1:7">
      <c r="A334" t="s">
        <v>20</v>
      </c>
      <c r="B334">
        <v>2188</v>
      </c>
      <c r="F334" t="s">
        <v>14</v>
      </c>
      <c r="G334">
        <v>225</v>
      </c>
    </row>
    <row r="335" spans="1:7">
      <c r="A335" t="s">
        <v>20</v>
      </c>
      <c r="B335">
        <v>2409</v>
      </c>
      <c r="F335" t="s">
        <v>14</v>
      </c>
      <c r="G335">
        <v>38</v>
      </c>
    </row>
    <row r="336" spans="1:7">
      <c r="A336" t="s">
        <v>20</v>
      </c>
      <c r="B336">
        <v>194</v>
      </c>
      <c r="F336" t="s">
        <v>14</v>
      </c>
      <c r="G336">
        <v>15</v>
      </c>
    </row>
    <row r="337" spans="1:7">
      <c r="A337" t="s">
        <v>20</v>
      </c>
      <c r="B337">
        <v>1140</v>
      </c>
      <c r="F337" t="s">
        <v>14</v>
      </c>
      <c r="G337">
        <v>37</v>
      </c>
    </row>
    <row r="338" spans="1:7">
      <c r="A338" t="s">
        <v>20</v>
      </c>
      <c r="B338">
        <v>102</v>
      </c>
      <c r="F338" t="s">
        <v>14</v>
      </c>
      <c r="G338">
        <v>112</v>
      </c>
    </row>
    <row r="339" spans="1:7">
      <c r="A339" t="s">
        <v>20</v>
      </c>
      <c r="B339">
        <v>2857</v>
      </c>
      <c r="F339" t="s">
        <v>14</v>
      </c>
      <c r="G339">
        <v>21</v>
      </c>
    </row>
    <row r="340" spans="1:7">
      <c r="A340" t="s">
        <v>20</v>
      </c>
      <c r="B340">
        <v>107</v>
      </c>
      <c r="F340" t="s">
        <v>14</v>
      </c>
      <c r="G340">
        <v>67</v>
      </c>
    </row>
    <row r="341" spans="1:7">
      <c r="A341" t="s">
        <v>20</v>
      </c>
      <c r="B341">
        <v>160</v>
      </c>
      <c r="F341" t="s">
        <v>14</v>
      </c>
      <c r="G341">
        <v>78</v>
      </c>
    </row>
    <row r="342" spans="1:7">
      <c r="A342" t="s">
        <v>20</v>
      </c>
      <c r="B342">
        <v>2230</v>
      </c>
      <c r="F342" t="s">
        <v>14</v>
      </c>
      <c r="G342">
        <v>67</v>
      </c>
    </row>
    <row r="343" spans="1:7">
      <c r="A343" t="s">
        <v>20</v>
      </c>
      <c r="B343">
        <v>316</v>
      </c>
      <c r="F343" t="s">
        <v>14</v>
      </c>
      <c r="G343">
        <v>263</v>
      </c>
    </row>
    <row r="344" spans="1:7">
      <c r="A344" t="s">
        <v>20</v>
      </c>
      <c r="B344">
        <v>117</v>
      </c>
      <c r="F344" t="s">
        <v>14</v>
      </c>
      <c r="G344">
        <v>1691</v>
      </c>
    </row>
    <row r="345" spans="1:7">
      <c r="A345" t="s">
        <v>20</v>
      </c>
      <c r="B345">
        <v>6406</v>
      </c>
      <c r="F345" t="s">
        <v>14</v>
      </c>
      <c r="G345">
        <v>181</v>
      </c>
    </row>
    <row r="346" spans="1:7">
      <c r="A346" t="s">
        <v>20</v>
      </c>
      <c r="B346">
        <v>192</v>
      </c>
      <c r="F346" t="s">
        <v>14</v>
      </c>
      <c r="G346">
        <v>13</v>
      </c>
    </row>
    <row r="347" spans="1:7">
      <c r="A347" t="s">
        <v>20</v>
      </c>
      <c r="B347">
        <v>26</v>
      </c>
      <c r="F347" t="s">
        <v>14</v>
      </c>
      <c r="G347">
        <v>1</v>
      </c>
    </row>
    <row r="348" spans="1:7">
      <c r="A348" t="s">
        <v>20</v>
      </c>
      <c r="B348">
        <v>723</v>
      </c>
      <c r="F348" t="s">
        <v>14</v>
      </c>
      <c r="G348">
        <v>21</v>
      </c>
    </row>
    <row r="349" spans="1:7">
      <c r="A349" t="s">
        <v>20</v>
      </c>
      <c r="B349">
        <v>170</v>
      </c>
      <c r="F349" t="s">
        <v>14</v>
      </c>
      <c r="G349">
        <v>830</v>
      </c>
    </row>
    <row r="350" spans="1:7">
      <c r="A350" t="s">
        <v>20</v>
      </c>
      <c r="B350">
        <v>238</v>
      </c>
      <c r="F350" t="s">
        <v>14</v>
      </c>
      <c r="G350">
        <v>130</v>
      </c>
    </row>
    <row r="351" spans="1:7">
      <c r="A351" t="s">
        <v>20</v>
      </c>
      <c r="B351">
        <v>55</v>
      </c>
      <c r="F351" t="s">
        <v>14</v>
      </c>
      <c r="G351">
        <v>55</v>
      </c>
    </row>
    <row r="352" spans="1:7">
      <c r="A352" t="s">
        <v>20</v>
      </c>
      <c r="B352">
        <v>128</v>
      </c>
      <c r="F352" t="s">
        <v>14</v>
      </c>
      <c r="G352">
        <v>114</v>
      </c>
    </row>
    <row r="353" spans="1:7">
      <c r="A353" t="s">
        <v>20</v>
      </c>
      <c r="B353">
        <v>2144</v>
      </c>
      <c r="F353" t="s">
        <v>14</v>
      </c>
      <c r="G353">
        <v>594</v>
      </c>
    </row>
    <row r="354" spans="1:7">
      <c r="A354" t="s">
        <v>20</v>
      </c>
      <c r="B354">
        <v>2693</v>
      </c>
      <c r="F354" t="s">
        <v>14</v>
      </c>
      <c r="G354">
        <v>24</v>
      </c>
    </row>
    <row r="355" spans="1:7">
      <c r="A355" t="s">
        <v>20</v>
      </c>
      <c r="B355">
        <v>432</v>
      </c>
      <c r="F355" t="s">
        <v>14</v>
      </c>
      <c r="G355">
        <v>252</v>
      </c>
    </row>
    <row r="356" spans="1:7">
      <c r="A356" t="s">
        <v>20</v>
      </c>
      <c r="B356">
        <v>189</v>
      </c>
      <c r="F356" t="s">
        <v>14</v>
      </c>
      <c r="G356">
        <v>67</v>
      </c>
    </row>
    <row r="357" spans="1:7">
      <c r="A357" t="s">
        <v>20</v>
      </c>
      <c r="B357">
        <v>154</v>
      </c>
      <c r="F357" t="s">
        <v>14</v>
      </c>
      <c r="G357">
        <v>742</v>
      </c>
    </row>
    <row r="358" spans="1:7">
      <c r="A358" t="s">
        <v>20</v>
      </c>
      <c r="B358">
        <v>96</v>
      </c>
      <c r="F358" t="s">
        <v>14</v>
      </c>
      <c r="G358">
        <v>75</v>
      </c>
    </row>
    <row r="359" spans="1:7">
      <c r="A359" t="s">
        <v>20</v>
      </c>
      <c r="B359">
        <v>3063</v>
      </c>
      <c r="F359" t="s">
        <v>14</v>
      </c>
      <c r="G359">
        <v>4405</v>
      </c>
    </row>
    <row r="360" spans="1:7">
      <c r="A360" t="s">
        <v>20</v>
      </c>
      <c r="B360">
        <v>2266</v>
      </c>
      <c r="F360" t="s">
        <v>14</v>
      </c>
      <c r="G360">
        <v>92</v>
      </c>
    </row>
    <row r="361" spans="1:7">
      <c r="A361" t="s">
        <v>20</v>
      </c>
      <c r="B361">
        <v>194</v>
      </c>
      <c r="F361" t="s">
        <v>14</v>
      </c>
      <c r="G361">
        <v>64</v>
      </c>
    </row>
    <row r="362" spans="1:7">
      <c r="A362" t="s">
        <v>20</v>
      </c>
      <c r="B362">
        <v>129</v>
      </c>
      <c r="F362" t="s">
        <v>14</v>
      </c>
      <c r="G362">
        <v>64</v>
      </c>
    </row>
    <row r="363" spans="1:7">
      <c r="A363" t="s">
        <v>20</v>
      </c>
      <c r="B363">
        <v>375</v>
      </c>
      <c r="F363" t="s">
        <v>14</v>
      </c>
      <c r="G363">
        <v>842</v>
      </c>
    </row>
    <row r="364" spans="1:7">
      <c r="A364" t="s">
        <v>20</v>
      </c>
      <c r="B364">
        <v>409</v>
      </c>
      <c r="F364" t="s">
        <v>14</v>
      </c>
      <c r="G364">
        <v>112</v>
      </c>
    </row>
    <row r="365" spans="1:7">
      <c r="A365" t="s">
        <v>20</v>
      </c>
      <c r="B365">
        <v>234</v>
      </c>
      <c r="F365" t="s">
        <v>14</v>
      </c>
      <c r="G365">
        <v>374</v>
      </c>
    </row>
    <row r="366" spans="1:7">
      <c r="A366" t="s">
        <v>20</v>
      </c>
      <c r="B366">
        <v>3016</v>
      </c>
    </row>
    <row r="367" spans="1:7">
      <c r="A367" t="s">
        <v>20</v>
      </c>
      <c r="B367">
        <v>264</v>
      </c>
    </row>
    <row r="368" spans="1:7">
      <c r="A368" t="s">
        <v>20</v>
      </c>
      <c r="B368">
        <v>272</v>
      </c>
    </row>
    <row r="369" spans="1:2">
      <c r="A369" t="s">
        <v>20</v>
      </c>
      <c r="B369">
        <v>419</v>
      </c>
    </row>
    <row r="370" spans="1:2">
      <c r="A370" t="s">
        <v>20</v>
      </c>
      <c r="B370">
        <v>1621</v>
      </c>
    </row>
    <row r="371" spans="1:2">
      <c r="A371" t="s">
        <v>20</v>
      </c>
      <c r="B371">
        <v>1101</v>
      </c>
    </row>
    <row r="372" spans="1:2">
      <c r="A372" t="s">
        <v>20</v>
      </c>
      <c r="B372">
        <v>1073</v>
      </c>
    </row>
    <row r="373" spans="1:2">
      <c r="A373" t="s">
        <v>20</v>
      </c>
      <c r="B373">
        <v>331</v>
      </c>
    </row>
    <row r="374" spans="1:2">
      <c r="A374" t="s">
        <v>20</v>
      </c>
      <c r="B374">
        <v>1170</v>
      </c>
    </row>
    <row r="375" spans="1:2">
      <c r="A375" t="s">
        <v>20</v>
      </c>
      <c r="B375">
        <v>363</v>
      </c>
    </row>
    <row r="376" spans="1:2">
      <c r="A376" t="s">
        <v>20</v>
      </c>
      <c r="B376">
        <v>103</v>
      </c>
    </row>
    <row r="377" spans="1:2">
      <c r="A377" t="s">
        <v>20</v>
      </c>
      <c r="B377">
        <v>147</v>
      </c>
    </row>
    <row r="378" spans="1:2">
      <c r="A378" t="s">
        <v>20</v>
      </c>
      <c r="B378">
        <v>110</v>
      </c>
    </row>
    <row r="379" spans="1:2">
      <c r="A379" t="s">
        <v>20</v>
      </c>
      <c r="B379">
        <v>134</v>
      </c>
    </row>
    <row r="380" spans="1:2">
      <c r="A380" t="s">
        <v>20</v>
      </c>
      <c r="B380">
        <v>269</v>
      </c>
    </row>
    <row r="381" spans="1:2">
      <c r="A381" t="s">
        <v>20</v>
      </c>
      <c r="B381">
        <v>175</v>
      </c>
    </row>
    <row r="382" spans="1:2">
      <c r="A382" t="s">
        <v>20</v>
      </c>
      <c r="B382">
        <v>69</v>
      </c>
    </row>
    <row r="383" spans="1:2">
      <c r="A383" t="s">
        <v>20</v>
      </c>
      <c r="B383">
        <v>190</v>
      </c>
    </row>
    <row r="384" spans="1:2">
      <c r="A384" t="s">
        <v>20</v>
      </c>
      <c r="B384">
        <v>237</v>
      </c>
    </row>
    <row r="385" spans="1:2">
      <c r="A385" t="s">
        <v>20</v>
      </c>
      <c r="B385">
        <v>196</v>
      </c>
    </row>
    <row r="386" spans="1:2">
      <c r="A386" t="s">
        <v>20</v>
      </c>
      <c r="B386">
        <v>7295</v>
      </c>
    </row>
    <row r="387" spans="1:2">
      <c r="A387" t="s">
        <v>20</v>
      </c>
      <c r="B387">
        <v>2893</v>
      </c>
    </row>
    <row r="388" spans="1:2">
      <c r="A388" t="s">
        <v>20</v>
      </c>
      <c r="B388">
        <v>820</v>
      </c>
    </row>
    <row r="389" spans="1:2">
      <c r="A389" t="s">
        <v>20</v>
      </c>
      <c r="B389">
        <v>2038</v>
      </c>
    </row>
    <row r="390" spans="1:2">
      <c r="A390" t="s">
        <v>20</v>
      </c>
      <c r="B390">
        <v>116</v>
      </c>
    </row>
    <row r="391" spans="1:2">
      <c r="A391" t="s">
        <v>20</v>
      </c>
      <c r="B391">
        <v>1345</v>
      </c>
    </row>
    <row r="392" spans="1:2">
      <c r="A392" t="s">
        <v>20</v>
      </c>
      <c r="B392">
        <v>168</v>
      </c>
    </row>
    <row r="393" spans="1:2">
      <c r="A393" t="s">
        <v>20</v>
      </c>
      <c r="B393">
        <v>137</v>
      </c>
    </row>
    <row r="394" spans="1:2">
      <c r="A394" t="s">
        <v>20</v>
      </c>
      <c r="B394">
        <v>186</v>
      </c>
    </row>
    <row r="395" spans="1:2">
      <c r="A395" t="s">
        <v>20</v>
      </c>
      <c r="B395">
        <v>125</v>
      </c>
    </row>
    <row r="396" spans="1:2">
      <c r="A396" t="s">
        <v>20</v>
      </c>
      <c r="B396">
        <v>202</v>
      </c>
    </row>
    <row r="397" spans="1:2">
      <c r="A397" t="s">
        <v>20</v>
      </c>
      <c r="B397">
        <v>103</v>
      </c>
    </row>
    <row r="398" spans="1:2">
      <c r="A398" t="s">
        <v>20</v>
      </c>
      <c r="B398">
        <v>1785</v>
      </c>
    </row>
    <row r="399" spans="1:2">
      <c r="A399" t="s">
        <v>20</v>
      </c>
      <c r="B399">
        <v>157</v>
      </c>
    </row>
    <row r="400" spans="1:2">
      <c r="A400" t="s">
        <v>20</v>
      </c>
      <c r="B400">
        <v>555</v>
      </c>
    </row>
    <row r="401" spans="1:2">
      <c r="A401" t="s">
        <v>20</v>
      </c>
      <c r="B401">
        <v>297</v>
      </c>
    </row>
    <row r="402" spans="1:2">
      <c r="A402" t="s">
        <v>20</v>
      </c>
      <c r="B402">
        <v>123</v>
      </c>
    </row>
    <row r="403" spans="1:2">
      <c r="A403" t="s">
        <v>20</v>
      </c>
      <c r="B403">
        <v>3036</v>
      </c>
    </row>
    <row r="404" spans="1:2">
      <c r="A404" t="s">
        <v>20</v>
      </c>
      <c r="B404">
        <v>144</v>
      </c>
    </row>
    <row r="405" spans="1:2">
      <c r="A405" t="s">
        <v>20</v>
      </c>
      <c r="B405">
        <v>121</v>
      </c>
    </row>
    <row r="406" spans="1:2">
      <c r="A406" t="s">
        <v>20</v>
      </c>
      <c r="B406">
        <v>181</v>
      </c>
    </row>
    <row r="407" spans="1:2">
      <c r="A407" t="s">
        <v>20</v>
      </c>
      <c r="B407">
        <v>122</v>
      </c>
    </row>
    <row r="408" spans="1:2">
      <c r="A408" t="s">
        <v>20</v>
      </c>
      <c r="B408">
        <v>1071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536</v>
      </c>
    </row>
    <row r="411" spans="1:2">
      <c r="A411" t="s">
        <v>20</v>
      </c>
      <c r="B411">
        <v>1991</v>
      </c>
    </row>
    <row r="412" spans="1:2">
      <c r="A412" t="s">
        <v>20</v>
      </c>
      <c r="B412">
        <v>180</v>
      </c>
    </row>
    <row r="413" spans="1:2">
      <c r="A413" t="s">
        <v>20</v>
      </c>
      <c r="B413">
        <v>130</v>
      </c>
    </row>
    <row r="414" spans="1:2">
      <c r="A414" t="s">
        <v>20</v>
      </c>
      <c r="B414">
        <v>122</v>
      </c>
    </row>
    <row r="415" spans="1:2">
      <c r="A415" t="s">
        <v>20</v>
      </c>
      <c r="B415">
        <v>140</v>
      </c>
    </row>
    <row r="416" spans="1:2">
      <c r="A416" t="s">
        <v>20</v>
      </c>
      <c r="B416">
        <v>3388</v>
      </c>
    </row>
    <row r="417" spans="1:2">
      <c r="A417" t="s">
        <v>20</v>
      </c>
      <c r="B417">
        <v>280</v>
      </c>
    </row>
    <row r="418" spans="1:2">
      <c r="A418" t="s">
        <v>20</v>
      </c>
      <c r="B418">
        <v>366</v>
      </c>
    </row>
    <row r="419" spans="1:2">
      <c r="A419" t="s">
        <v>20</v>
      </c>
      <c r="B419">
        <v>270</v>
      </c>
    </row>
    <row r="420" spans="1:2">
      <c r="A420" t="s">
        <v>20</v>
      </c>
      <c r="B420">
        <v>137</v>
      </c>
    </row>
    <row r="421" spans="1:2">
      <c r="A421" t="s">
        <v>20</v>
      </c>
      <c r="B421">
        <v>3205</v>
      </c>
    </row>
    <row r="422" spans="1:2">
      <c r="A422" t="s">
        <v>20</v>
      </c>
      <c r="B422">
        <v>288</v>
      </c>
    </row>
    <row r="423" spans="1:2">
      <c r="A423" t="s">
        <v>20</v>
      </c>
      <c r="B423">
        <v>148</v>
      </c>
    </row>
    <row r="424" spans="1:2">
      <c r="A424" t="s">
        <v>20</v>
      </c>
      <c r="B424">
        <v>114</v>
      </c>
    </row>
    <row r="425" spans="1:2">
      <c r="A425" t="s">
        <v>20</v>
      </c>
      <c r="B425">
        <v>1518</v>
      </c>
    </row>
    <row r="426" spans="1:2">
      <c r="A426" t="s">
        <v>20</v>
      </c>
      <c r="B426">
        <v>166</v>
      </c>
    </row>
    <row r="427" spans="1:2">
      <c r="A427" t="s">
        <v>20</v>
      </c>
      <c r="B427">
        <v>100</v>
      </c>
    </row>
    <row r="428" spans="1:2">
      <c r="A428" t="s">
        <v>20</v>
      </c>
      <c r="B428">
        <v>235</v>
      </c>
    </row>
    <row r="429" spans="1:2">
      <c r="A429" t="s">
        <v>20</v>
      </c>
      <c r="B429">
        <v>148</v>
      </c>
    </row>
    <row r="430" spans="1:2">
      <c r="A430" t="s">
        <v>20</v>
      </c>
      <c r="B430">
        <v>198</v>
      </c>
    </row>
    <row r="431" spans="1:2">
      <c r="A431" t="s">
        <v>20</v>
      </c>
      <c r="B431">
        <v>150</v>
      </c>
    </row>
    <row r="432" spans="1:2">
      <c r="A432" t="s">
        <v>20</v>
      </c>
      <c r="B432">
        <v>216</v>
      </c>
    </row>
    <row r="433" spans="1:2">
      <c r="A433" t="s">
        <v>20</v>
      </c>
      <c r="B433">
        <v>5139</v>
      </c>
    </row>
    <row r="434" spans="1:2">
      <c r="A434" t="s">
        <v>20</v>
      </c>
      <c r="B434">
        <v>2353</v>
      </c>
    </row>
    <row r="435" spans="1:2">
      <c r="A435" t="s">
        <v>20</v>
      </c>
      <c r="B435">
        <v>78</v>
      </c>
    </row>
    <row r="436" spans="1:2">
      <c r="A436" t="s">
        <v>20</v>
      </c>
      <c r="B436">
        <v>174</v>
      </c>
    </row>
    <row r="437" spans="1:2">
      <c r="A437" t="s">
        <v>20</v>
      </c>
      <c r="B437">
        <v>164</v>
      </c>
    </row>
    <row r="438" spans="1:2">
      <c r="A438" t="s">
        <v>20</v>
      </c>
      <c r="B438">
        <v>161</v>
      </c>
    </row>
    <row r="439" spans="1:2">
      <c r="A439" t="s">
        <v>20</v>
      </c>
      <c r="B439">
        <v>138</v>
      </c>
    </row>
    <row r="440" spans="1:2">
      <c r="A440" t="s">
        <v>20</v>
      </c>
      <c r="B440">
        <v>3308</v>
      </c>
    </row>
    <row r="441" spans="1:2">
      <c r="A441" t="s">
        <v>20</v>
      </c>
      <c r="B441">
        <v>127</v>
      </c>
    </row>
    <row r="442" spans="1:2">
      <c r="A442" t="s">
        <v>20</v>
      </c>
      <c r="B442">
        <v>207</v>
      </c>
    </row>
    <row r="443" spans="1:2">
      <c r="A443" t="s">
        <v>20</v>
      </c>
      <c r="B443">
        <v>181</v>
      </c>
    </row>
    <row r="444" spans="1:2">
      <c r="A444" t="s">
        <v>20</v>
      </c>
      <c r="B444">
        <v>110</v>
      </c>
    </row>
    <row r="445" spans="1:2">
      <c r="A445" t="s">
        <v>20</v>
      </c>
      <c r="B445">
        <v>185</v>
      </c>
    </row>
    <row r="446" spans="1:2">
      <c r="A446" t="s">
        <v>20</v>
      </c>
      <c r="B446">
        <v>121</v>
      </c>
    </row>
    <row r="447" spans="1:2">
      <c r="A447" t="s">
        <v>20</v>
      </c>
      <c r="B447">
        <v>106</v>
      </c>
    </row>
    <row r="448" spans="1:2">
      <c r="A448" t="s">
        <v>20</v>
      </c>
      <c r="B448">
        <v>142</v>
      </c>
    </row>
    <row r="449" spans="1:2">
      <c r="A449" t="s">
        <v>20</v>
      </c>
      <c r="B449">
        <v>233</v>
      </c>
    </row>
    <row r="450" spans="1:2">
      <c r="A450" t="s">
        <v>20</v>
      </c>
      <c r="B450">
        <v>218</v>
      </c>
    </row>
    <row r="451" spans="1:2">
      <c r="A451" t="s">
        <v>20</v>
      </c>
      <c r="B451">
        <v>76</v>
      </c>
    </row>
    <row r="452" spans="1:2">
      <c r="A452" t="s">
        <v>20</v>
      </c>
      <c r="B452">
        <v>43</v>
      </c>
    </row>
    <row r="453" spans="1:2">
      <c r="A453" t="s">
        <v>20</v>
      </c>
      <c r="B453">
        <v>221</v>
      </c>
    </row>
    <row r="454" spans="1:2">
      <c r="A454" t="s">
        <v>20</v>
      </c>
      <c r="B454">
        <v>2805</v>
      </c>
    </row>
    <row r="455" spans="1:2">
      <c r="A455" t="s">
        <v>20</v>
      </c>
      <c r="B455">
        <v>68</v>
      </c>
    </row>
    <row r="456" spans="1:2">
      <c r="A456" t="s">
        <v>20</v>
      </c>
      <c r="B456">
        <v>183</v>
      </c>
    </row>
    <row r="457" spans="1:2">
      <c r="A457" t="s">
        <v>20</v>
      </c>
      <c r="B457">
        <v>133</v>
      </c>
    </row>
    <row r="458" spans="1:2">
      <c r="A458" t="s">
        <v>20</v>
      </c>
      <c r="B458">
        <v>2489</v>
      </c>
    </row>
    <row r="459" spans="1:2">
      <c r="A459" t="s">
        <v>20</v>
      </c>
      <c r="B459">
        <v>69</v>
      </c>
    </row>
    <row r="460" spans="1:2">
      <c r="A460" t="s">
        <v>20</v>
      </c>
      <c r="B460">
        <v>279</v>
      </c>
    </row>
    <row r="461" spans="1:2">
      <c r="A461" t="s">
        <v>20</v>
      </c>
      <c r="B461">
        <v>210</v>
      </c>
    </row>
    <row r="462" spans="1:2">
      <c r="A462" t="s">
        <v>20</v>
      </c>
      <c r="B462">
        <v>2100</v>
      </c>
    </row>
    <row r="463" spans="1:2">
      <c r="A463" t="s">
        <v>20</v>
      </c>
      <c r="B463">
        <v>252</v>
      </c>
    </row>
    <row r="464" spans="1:2">
      <c r="A464" t="s">
        <v>20</v>
      </c>
      <c r="B464">
        <v>1280</v>
      </c>
    </row>
    <row r="465" spans="1:2">
      <c r="A465" t="s">
        <v>20</v>
      </c>
      <c r="B465">
        <v>157</v>
      </c>
    </row>
    <row r="466" spans="1:2">
      <c r="A466" t="s">
        <v>20</v>
      </c>
      <c r="B466">
        <v>194</v>
      </c>
    </row>
    <row r="467" spans="1:2">
      <c r="A467" t="s">
        <v>20</v>
      </c>
      <c r="B467">
        <v>82</v>
      </c>
    </row>
    <row r="468" spans="1:2">
      <c r="A468" t="s">
        <v>20</v>
      </c>
      <c r="B468">
        <v>4233</v>
      </c>
    </row>
    <row r="469" spans="1:2">
      <c r="A469" t="s">
        <v>20</v>
      </c>
      <c r="B469">
        <v>1297</v>
      </c>
    </row>
    <row r="470" spans="1:2">
      <c r="A470" t="s">
        <v>20</v>
      </c>
      <c r="B470">
        <v>165</v>
      </c>
    </row>
    <row r="471" spans="1:2">
      <c r="A471" t="s">
        <v>20</v>
      </c>
      <c r="B471">
        <v>119</v>
      </c>
    </row>
    <row r="472" spans="1:2">
      <c r="A472" t="s">
        <v>20</v>
      </c>
      <c r="B472">
        <v>1797</v>
      </c>
    </row>
    <row r="473" spans="1:2">
      <c r="A473" t="s">
        <v>20</v>
      </c>
      <c r="B473">
        <v>261</v>
      </c>
    </row>
    <row r="474" spans="1:2">
      <c r="A474" t="s">
        <v>20</v>
      </c>
      <c r="B474">
        <v>157</v>
      </c>
    </row>
    <row r="475" spans="1:2">
      <c r="A475" t="s">
        <v>20</v>
      </c>
      <c r="B475">
        <v>3533</v>
      </c>
    </row>
    <row r="476" spans="1:2">
      <c r="A476" t="s">
        <v>20</v>
      </c>
      <c r="B476">
        <v>155</v>
      </c>
    </row>
    <row r="477" spans="1:2">
      <c r="A477" t="s">
        <v>20</v>
      </c>
      <c r="B477">
        <v>132</v>
      </c>
    </row>
    <row r="478" spans="1:2">
      <c r="A478" t="s">
        <v>20</v>
      </c>
      <c r="B478">
        <v>1354</v>
      </c>
    </row>
    <row r="479" spans="1:2">
      <c r="A479" t="s">
        <v>20</v>
      </c>
      <c r="B479">
        <v>48</v>
      </c>
    </row>
    <row r="480" spans="1:2">
      <c r="A480" t="s">
        <v>20</v>
      </c>
      <c r="B480">
        <v>110</v>
      </c>
    </row>
    <row r="481" spans="1:2">
      <c r="A481" t="s">
        <v>20</v>
      </c>
      <c r="B481">
        <v>172</v>
      </c>
    </row>
    <row r="482" spans="1:2">
      <c r="A482" t="s">
        <v>20</v>
      </c>
      <c r="B482">
        <v>307</v>
      </c>
    </row>
    <row r="483" spans="1:2">
      <c r="A483" t="s">
        <v>20</v>
      </c>
      <c r="B483">
        <v>160</v>
      </c>
    </row>
    <row r="484" spans="1:2">
      <c r="A484" t="s">
        <v>20</v>
      </c>
      <c r="B484">
        <v>1467</v>
      </c>
    </row>
    <row r="485" spans="1:2">
      <c r="A485" t="s">
        <v>20</v>
      </c>
      <c r="B485">
        <v>2662</v>
      </c>
    </row>
    <row r="486" spans="1:2">
      <c r="A486" t="s">
        <v>20</v>
      </c>
      <c r="B486">
        <v>452</v>
      </c>
    </row>
    <row r="487" spans="1:2">
      <c r="A487" t="s">
        <v>20</v>
      </c>
      <c r="B487">
        <v>158</v>
      </c>
    </row>
    <row r="488" spans="1:2">
      <c r="A488" t="s">
        <v>20</v>
      </c>
      <c r="B488">
        <v>225</v>
      </c>
    </row>
    <row r="489" spans="1:2">
      <c r="A489" t="s">
        <v>20</v>
      </c>
      <c r="B489">
        <v>65</v>
      </c>
    </row>
    <row r="490" spans="1:2">
      <c r="A490" t="s">
        <v>20</v>
      </c>
      <c r="B490">
        <v>163</v>
      </c>
    </row>
    <row r="491" spans="1:2">
      <c r="A491" t="s">
        <v>20</v>
      </c>
      <c r="B491">
        <v>85</v>
      </c>
    </row>
    <row r="492" spans="1:2">
      <c r="A492" t="s">
        <v>20</v>
      </c>
      <c r="B492">
        <v>217</v>
      </c>
    </row>
    <row r="493" spans="1:2">
      <c r="A493" t="s">
        <v>20</v>
      </c>
      <c r="B493">
        <v>150</v>
      </c>
    </row>
    <row r="494" spans="1:2">
      <c r="A494" t="s">
        <v>20</v>
      </c>
      <c r="B494">
        <v>3272</v>
      </c>
    </row>
    <row r="495" spans="1:2">
      <c r="A495" t="s">
        <v>20</v>
      </c>
      <c r="B495">
        <v>300</v>
      </c>
    </row>
    <row r="496" spans="1:2">
      <c r="A496" t="s">
        <v>20</v>
      </c>
      <c r="B496">
        <v>126</v>
      </c>
    </row>
    <row r="497" spans="1:2">
      <c r="A497" t="s">
        <v>20</v>
      </c>
      <c r="B497">
        <v>2320</v>
      </c>
    </row>
    <row r="498" spans="1:2">
      <c r="A498" t="s">
        <v>20</v>
      </c>
      <c r="B498">
        <v>81</v>
      </c>
    </row>
    <row r="499" spans="1:2">
      <c r="A499" t="s">
        <v>20</v>
      </c>
      <c r="B499">
        <v>1887</v>
      </c>
    </row>
    <row r="500" spans="1:2">
      <c r="A500" t="s">
        <v>20</v>
      </c>
      <c r="B500">
        <v>4358</v>
      </c>
    </row>
    <row r="501" spans="1:2">
      <c r="A501" t="s">
        <v>20</v>
      </c>
      <c r="B501">
        <v>53</v>
      </c>
    </row>
    <row r="502" spans="1:2">
      <c r="A502" t="s">
        <v>20</v>
      </c>
      <c r="B502">
        <v>2414</v>
      </c>
    </row>
    <row r="503" spans="1:2">
      <c r="A503" t="s">
        <v>20</v>
      </c>
      <c r="B503">
        <v>80</v>
      </c>
    </row>
    <row r="504" spans="1:2">
      <c r="A504" t="s">
        <v>20</v>
      </c>
      <c r="B504">
        <v>193</v>
      </c>
    </row>
    <row r="505" spans="1:2">
      <c r="A505" t="s">
        <v>20</v>
      </c>
      <c r="B505">
        <v>52</v>
      </c>
    </row>
    <row r="506" spans="1:2">
      <c r="A506" t="s">
        <v>20</v>
      </c>
      <c r="B506">
        <v>290</v>
      </c>
    </row>
    <row r="507" spans="1:2">
      <c r="A507" t="s">
        <v>20</v>
      </c>
      <c r="B507">
        <v>122</v>
      </c>
    </row>
    <row r="508" spans="1:2">
      <c r="A508" t="s">
        <v>20</v>
      </c>
      <c r="B508">
        <v>1470</v>
      </c>
    </row>
    <row r="509" spans="1:2">
      <c r="A509" t="s">
        <v>20</v>
      </c>
      <c r="B509">
        <v>165</v>
      </c>
    </row>
    <row r="510" spans="1:2">
      <c r="A510" t="s">
        <v>20</v>
      </c>
      <c r="B510">
        <v>182</v>
      </c>
    </row>
    <row r="511" spans="1:2">
      <c r="A511" t="s">
        <v>20</v>
      </c>
      <c r="B511">
        <v>199</v>
      </c>
    </row>
    <row r="512" spans="1:2">
      <c r="A512" t="s">
        <v>20</v>
      </c>
      <c r="B512">
        <v>56</v>
      </c>
    </row>
    <row r="513" spans="1:2">
      <c r="A513" t="s">
        <v>20</v>
      </c>
      <c r="B513">
        <v>1460</v>
      </c>
    </row>
    <row r="514" spans="1:2">
      <c r="A514" t="s">
        <v>20</v>
      </c>
      <c r="B514">
        <v>123</v>
      </c>
    </row>
    <row r="515" spans="1:2">
      <c r="A515" t="s">
        <v>20</v>
      </c>
      <c r="B515">
        <v>159</v>
      </c>
    </row>
    <row r="516" spans="1:2">
      <c r="A516" t="s">
        <v>20</v>
      </c>
      <c r="B516">
        <v>110</v>
      </c>
    </row>
    <row r="517" spans="1:2">
      <c r="A517" t="s">
        <v>20</v>
      </c>
      <c r="B517">
        <v>236</v>
      </c>
    </row>
    <row r="518" spans="1:2">
      <c r="A518" t="s">
        <v>20</v>
      </c>
      <c r="B518">
        <v>191</v>
      </c>
    </row>
    <row r="519" spans="1:2">
      <c r="A519" t="s">
        <v>20</v>
      </c>
      <c r="B519">
        <v>3934</v>
      </c>
    </row>
    <row r="520" spans="1:2">
      <c r="A520" t="s">
        <v>20</v>
      </c>
      <c r="B520">
        <v>80</v>
      </c>
    </row>
    <row r="521" spans="1:2">
      <c r="A521" t="s">
        <v>20</v>
      </c>
      <c r="B521">
        <v>462</v>
      </c>
    </row>
    <row r="522" spans="1:2">
      <c r="A522" t="s">
        <v>20</v>
      </c>
      <c r="B522">
        <v>179</v>
      </c>
    </row>
    <row r="523" spans="1:2">
      <c r="A523" t="s">
        <v>20</v>
      </c>
      <c r="B523">
        <v>1866</v>
      </c>
    </row>
    <row r="524" spans="1:2">
      <c r="A524" t="s">
        <v>20</v>
      </c>
      <c r="B524">
        <v>156</v>
      </c>
    </row>
    <row r="525" spans="1:2">
      <c r="A525" t="s">
        <v>20</v>
      </c>
      <c r="B525">
        <v>255</v>
      </c>
    </row>
    <row r="526" spans="1:2">
      <c r="A526" t="s">
        <v>20</v>
      </c>
      <c r="B526">
        <v>2261</v>
      </c>
    </row>
    <row r="527" spans="1:2">
      <c r="A527" t="s">
        <v>20</v>
      </c>
      <c r="B527">
        <v>40</v>
      </c>
    </row>
    <row r="528" spans="1:2">
      <c r="A528" t="s">
        <v>20</v>
      </c>
      <c r="B528">
        <v>2289</v>
      </c>
    </row>
    <row r="529" spans="1:2">
      <c r="A529" t="s">
        <v>20</v>
      </c>
      <c r="B529">
        <v>65</v>
      </c>
    </row>
    <row r="530" spans="1:2">
      <c r="A530" t="s">
        <v>20</v>
      </c>
      <c r="B530">
        <v>3777</v>
      </c>
    </row>
    <row r="531" spans="1:2">
      <c r="A531" t="s">
        <v>20</v>
      </c>
      <c r="B531">
        <v>184</v>
      </c>
    </row>
    <row r="532" spans="1:2">
      <c r="A532" t="s">
        <v>20</v>
      </c>
      <c r="B532">
        <v>85</v>
      </c>
    </row>
    <row r="533" spans="1:2">
      <c r="A533" t="s">
        <v>20</v>
      </c>
      <c r="B533">
        <v>144</v>
      </c>
    </row>
    <row r="534" spans="1:2">
      <c r="A534" t="s">
        <v>20</v>
      </c>
      <c r="B534">
        <v>1902</v>
      </c>
    </row>
    <row r="535" spans="1:2">
      <c r="A535" t="s">
        <v>20</v>
      </c>
      <c r="B535">
        <v>105</v>
      </c>
    </row>
    <row r="536" spans="1:2">
      <c r="A536" t="s">
        <v>20</v>
      </c>
      <c r="B536">
        <v>132</v>
      </c>
    </row>
    <row r="537" spans="1:2">
      <c r="A537" t="s">
        <v>20</v>
      </c>
      <c r="B537">
        <v>96</v>
      </c>
    </row>
    <row r="538" spans="1:2">
      <c r="A538" t="s">
        <v>20</v>
      </c>
      <c r="B538">
        <v>114</v>
      </c>
    </row>
    <row r="539" spans="1:2">
      <c r="A539" t="s">
        <v>20</v>
      </c>
      <c r="B539">
        <v>203</v>
      </c>
    </row>
    <row r="540" spans="1:2">
      <c r="A540" t="s">
        <v>20</v>
      </c>
      <c r="B540">
        <v>1559</v>
      </c>
    </row>
    <row r="541" spans="1:2">
      <c r="A541" t="s">
        <v>20</v>
      </c>
      <c r="B541">
        <v>1548</v>
      </c>
    </row>
    <row r="542" spans="1:2">
      <c r="A542" t="s">
        <v>20</v>
      </c>
      <c r="B542">
        <v>80</v>
      </c>
    </row>
    <row r="543" spans="1:2">
      <c r="A543" t="s">
        <v>20</v>
      </c>
      <c r="B543">
        <v>131</v>
      </c>
    </row>
    <row r="544" spans="1:2">
      <c r="A544" t="s">
        <v>20</v>
      </c>
      <c r="B544">
        <v>112</v>
      </c>
    </row>
    <row r="545" spans="1:2">
      <c r="A545" t="s">
        <v>20</v>
      </c>
      <c r="B545">
        <v>155</v>
      </c>
    </row>
    <row r="546" spans="1:2">
      <c r="A546" t="s">
        <v>20</v>
      </c>
      <c r="B546">
        <v>266</v>
      </c>
    </row>
    <row r="547" spans="1:2">
      <c r="A547" t="s">
        <v>20</v>
      </c>
      <c r="B547">
        <v>155</v>
      </c>
    </row>
    <row r="548" spans="1:2">
      <c r="A548" t="s">
        <v>20</v>
      </c>
      <c r="B548">
        <v>207</v>
      </c>
    </row>
    <row r="549" spans="1:2">
      <c r="A549" t="s">
        <v>20</v>
      </c>
      <c r="B549">
        <v>245</v>
      </c>
    </row>
    <row r="550" spans="1:2">
      <c r="A550" t="s">
        <v>20</v>
      </c>
      <c r="B550">
        <v>1573</v>
      </c>
    </row>
    <row r="551" spans="1:2">
      <c r="A551" t="s">
        <v>20</v>
      </c>
      <c r="B551">
        <v>114</v>
      </c>
    </row>
    <row r="552" spans="1:2">
      <c r="A552" t="s">
        <v>20</v>
      </c>
      <c r="B552">
        <v>93</v>
      </c>
    </row>
    <row r="553" spans="1:2">
      <c r="A553" t="s">
        <v>20</v>
      </c>
      <c r="B553">
        <v>1681</v>
      </c>
    </row>
    <row r="554" spans="1:2">
      <c r="A554" t="s">
        <v>20</v>
      </c>
      <c r="B554">
        <v>32</v>
      </c>
    </row>
    <row r="555" spans="1:2">
      <c r="A555" t="s">
        <v>20</v>
      </c>
      <c r="B555">
        <v>135</v>
      </c>
    </row>
    <row r="556" spans="1:2">
      <c r="A556" t="s">
        <v>20</v>
      </c>
      <c r="B556">
        <v>140</v>
      </c>
    </row>
    <row r="557" spans="1:2">
      <c r="A557" t="s">
        <v>20</v>
      </c>
      <c r="B557">
        <v>92</v>
      </c>
    </row>
    <row r="558" spans="1:2">
      <c r="A558" t="s">
        <v>20</v>
      </c>
      <c r="B558">
        <v>1015</v>
      </c>
    </row>
    <row r="559" spans="1:2">
      <c r="A559" t="s">
        <v>20</v>
      </c>
      <c r="B559">
        <v>323</v>
      </c>
    </row>
    <row r="560" spans="1:2">
      <c r="A560" t="s">
        <v>20</v>
      </c>
      <c r="B560">
        <v>2326</v>
      </c>
    </row>
    <row r="561" spans="1:2">
      <c r="A561" t="s">
        <v>20</v>
      </c>
      <c r="B561">
        <v>381</v>
      </c>
    </row>
    <row r="562" spans="1:2">
      <c r="A562" t="s">
        <v>20</v>
      </c>
      <c r="B562">
        <v>480</v>
      </c>
    </row>
    <row r="563" spans="1:2">
      <c r="A563" t="s">
        <v>20</v>
      </c>
      <c r="B563">
        <v>226</v>
      </c>
    </row>
    <row r="564" spans="1:2">
      <c r="A564" t="s">
        <v>20</v>
      </c>
      <c r="B564">
        <v>241</v>
      </c>
    </row>
    <row r="565" spans="1:2">
      <c r="A565" t="s">
        <v>20</v>
      </c>
      <c r="B565">
        <v>132</v>
      </c>
    </row>
    <row r="566" spans="1:2">
      <c r="A566" t="s">
        <v>20</v>
      </c>
      <c r="B566">
        <v>2043</v>
      </c>
    </row>
  </sheetData>
  <conditionalFormatting sqref="A2:A566">
    <cfRule type="containsText" dxfId="15" priority="25" operator="containsText" text="canceled">
      <formula>NOT(ISERROR(SEARCH("canceled",A2)))</formula>
    </cfRule>
    <cfRule type="containsText" dxfId="14" priority="26" operator="containsText" text="live">
      <formula>NOT(ISERROR(SEARCH("live",A2)))</formula>
    </cfRule>
    <cfRule type="containsText" dxfId="13" priority="27" operator="containsText" text="successful">
      <formula>NOT(ISERROR(SEARCH("successful",A2)))</formula>
    </cfRule>
    <cfRule type="containsText" dxfId="12" priority="28" operator="containsText" text="failed">
      <formula>NOT(ISERROR(SEARCH("failed",A2)))</formula>
    </cfRule>
  </conditionalFormatting>
  <conditionalFormatting sqref="C1">
    <cfRule type="containsText" dxfId="11" priority="17" operator="containsText" text="canceled">
      <formula>NOT(ISERROR(SEARCH("canceled",C1)))</formula>
    </cfRule>
    <cfRule type="containsText" dxfId="10" priority="18" operator="containsText" text="live">
      <formula>NOT(ISERROR(SEARCH("live",C1)))</formula>
    </cfRule>
    <cfRule type="containsText" dxfId="9" priority="19" operator="containsText" text="successful">
      <formula>NOT(ISERROR(SEARCH("successful",C1)))</formula>
    </cfRule>
    <cfRule type="containsText" dxfId="8" priority="20" operator="containsText" text="failed">
      <formula>NOT(ISERROR(SEARCH("failed",C1)))</formula>
    </cfRule>
  </conditionalFormatting>
  <conditionalFormatting sqref="E1">
    <cfRule type="containsText" dxfId="7" priority="1" operator="containsText" text="canceled">
      <formula>NOT(ISERROR(SEARCH("canceled",E1)))</formula>
    </cfRule>
    <cfRule type="containsText" dxfId="6" priority="2" operator="containsText" text="live">
      <formula>NOT(ISERROR(SEARCH("live",E1)))</formula>
    </cfRule>
    <cfRule type="containsText" dxfId="5" priority="3" operator="containsText" text="successful">
      <formula>NOT(ISERROR(SEARCH("successful",E1)))</formula>
    </cfRule>
    <cfRule type="containsText" dxfId="4" priority="4" operator="containsText" text="failed">
      <formula>NOT(ISERROR(SEARCH("failed",E1)))</formula>
    </cfRule>
  </conditionalFormatting>
  <conditionalFormatting sqref="F2:F365">
    <cfRule type="containsText" dxfId="3" priority="21" operator="containsText" text="canceled">
      <formula>NOT(ISERROR(SEARCH("canceled",F2)))</formula>
    </cfRule>
    <cfRule type="containsText" dxfId="2" priority="22" operator="containsText" text="live">
      <formula>NOT(ISERROR(SEARCH("live",F2)))</formula>
    </cfRule>
    <cfRule type="containsText" dxfId="1" priority="23" operator="containsText" text="successful">
      <formula>NOT(ISERROR(SEARCH("successful",F2)))</formula>
    </cfRule>
    <cfRule type="containsText" dxfId="0" priority="24" operator="containsText" text="failed">
      <formula>NOT(ISERROR(SEARCH("failed",F2)))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</vt:lpstr>
      <vt:lpstr>Sub-Category</vt:lpstr>
      <vt:lpstr>Monthly</vt:lpstr>
      <vt:lpstr>Crowdfunding</vt:lpstr>
      <vt:lpstr>Outcomes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Marinello</cp:lastModifiedBy>
  <dcterms:created xsi:type="dcterms:W3CDTF">2021-09-29T18:52:28Z</dcterms:created>
  <dcterms:modified xsi:type="dcterms:W3CDTF">2023-10-19T01:55:41Z</dcterms:modified>
</cp:coreProperties>
</file>