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ow\Documents\Clients\5. Vertice\Test outputs\"/>
    </mc:Choice>
  </mc:AlternateContent>
  <xr:revisionPtr revIDLastSave="0" documentId="8_{1405D646-A88E-4CE6-9C78-B8C6AEAFDA6F}" xr6:coauthVersionLast="43" xr6:coauthVersionMax="43" xr10:uidLastSave="{00000000-0000-0000-0000-000000000000}"/>
  <bookViews>
    <workbookView xWindow="-110" yWindow="-110" windowWidth="19420" windowHeight="10420" xr2:uid="{717DFAA3-7B66-4F29-9F39-BAA921B8431C}"/>
  </bookViews>
  <sheets>
    <sheet name="Input" sheetId="1" r:id="rId1"/>
    <sheet name="Analog" sheetId="4" r:id="rId2"/>
    <sheet name="Selection Control" sheetId="2" r:id="rId3"/>
    <sheet name="IMS Brand Nam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8" i="1" l="1"/>
  <c r="D58" i="1"/>
  <c r="E58" i="1"/>
  <c r="F58" i="1"/>
  <c r="G58" i="1"/>
  <c r="H58" i="1"/>
  <c r="I58" i="1"/>
  <c r="J58" i="1"/>
  <c r="K58" i="1"/>
  <c r="L58" i="1"/>
  <c r="M58" i="1"/>
  <c r="B58" i="1"/>
  <c r="B39" i="1" l="1"/>
  <c r="C55" i="1" l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C84" i="1"/>
  <c r="D84" i="1"/>
  <c r="E84" i="1"/>
  <c r="F84" i="1"/>
  <c r="G84" i="1"/>
  <c r="H84" i="1"/>
  <c r="I84" i="1"/>
  <c r="J84" i="1"/>
  <c r="K84" i="1"/>
  <c r="L84" i="1"/>
  <c r="M84" i="1"/>
  <c r="B84" i="1"/>
  <c r="C66" i="1" l="1"/>
  <c r="D66" i="1"/>
  <c r="E66" i="1"/>
  <c r="F66" i="1"/>
  <c r="G66" i="1"/>
  <c r="H66" i="1"/>
  <c r="I66" i="1"/>
  <c r="J66" i="1"/>
  <c r="K66" i="1"/>
  <c r="L66" i="1"/>
  <c r="M66" i="1"/>
  <c r="B66" i="1"/>
  <c r="C75" i="1"/>
  <c r="D75" i="1"/>
  <c r="E75" i="1"/>
  <c r="F75" i="1"/>
  <c r="G75" i="1"/>
  <c r="H75" i="1"/>
  <c r="I75" i="1"/>
  <c r="J75" i="1"/>
  <c r="K75" i="1"/>
  <c r="L75" i="1"/>
  <c r="M75" i="1"/>
  <c r="B75" i="1"/>
  <c r="B27" i="1" l="1"/>
</calcChain>
</file>

<file path=xl/sharedStrings.xml><?xml version="1.0" encoding="utf-8"?>
<sst xmlns="http://schemas.openxmlformats.org/spreadsheetml/2006/main" count="197" uniqueCount="167">
  <si>
    <t>Generic</t>
  </si>
  <si>
    <t>AAA</t>
  </si>
  <si>
    <t>BBB</t>
  </si>
  <si>
    <t>CCC</t>
  </si>
  <si>
    <t>DDD</t>
  </si>
  <si>
    <t>EEE</t>
  </si>
  <si>
    <t>Retail</t>
  </si>
  <si>
    <t>Hospital</t>
  </si>
  <si>
    <t>Clinic</t>
  </si>
  <si>
    <t>Channel:</t>
  </si>
  <si>
    <t>BAG BALM</t>
  </si>
  <si>
    <t>ELON</t>
  </si>
  <si>
    <t>LANTISEPTIC</t>
  </si>
  <si>
    <t>EPZICOM</t>
  </si>
  <si>
    <t>ABACAVIR/LAMIVUDINE</t>
  </si>
  <si>
    <t>SECTRAL</t>
  </si>
  <si>
    <t>ACEBUTOLOL HCL</t>
  </si>
  <si>
    <t>ESGIC-PLUS</t>
  </si>
  <si>
    <t>ORBIVAN</t>
  </si>
  <si>
    <t>ANOLOR 300</t>
  </si>
  <si>
    <t>CAPACET</t>
  </si>
  <si>
    <t>MARGESIC</t>
  </si>
  <si>
    <t>ESGIC</t>
  </si>
  <si>
    <t>ZEBUTAL</t>
  </si>
  <si>
    <t>FIORICET</t>
  </si>
  <si>
    <t>BUTALB/APAP/CAF</t>
  </si>
  <si>
    <t>REPAN</t>
  </si>
  <si>
    <t>DOLGIC PLUS</t>
  </si>
  <si>
    <t>VANATOL</t>
  </si>
  <si>
    <t>ALAGESIC LQ</t>
  </si>
  <si>
    <t>ALKA-SEL PLUS CLD/CGH</t>
  </si>
  <si>
    <t>APAP/CPM/DM/PSE</t>
  </si>
  <si>
    <t>CONTAC SEVERE COLD FORM</t>
  </si>
  <si>
    <t>THERAFLU SEVERE C&amp;C</t>
  </si>
  <si>
    <t>TYLENOL CHILD+FLU</t>
  </si>
  <si>
    <t>PROPOXYPHEN-N/APAP</t>
  </si>
  <si>
    <t>CEREFOLIN NAC</t>
  </si>
  <si>
    <t>MEFOLAT/NAC/B12/AL</t>
  </si>
  <si>
    <t>L-METHYL-MC NAC</t>
  </si>
  <si>
    <t>MEFOLATE/B12/NCN</t>
  </si>
  <si>
    <t>LEVOMEFOLATE CAL/NAC</t>
  </si>
  <si>
    <t>METAFOLBIC PLUS RF</t>
  </si>
  <si>
    <t>ALZ-NAC</t>
  </si>
  <si>
    <t>METAFOLBIC PLUS</t>
  </si>
  <si>
    <t>GLEEVEC</t>
  </si>
  <si>
    <t>IMATINIB MESY</t>
  </si>
  <si>
    <t>Summary</t>
  </si>
  <si>
    <t>COGS</t>
  </si>
  <si>
    <t>Excipients:</t>
  </si>
  <si>
    <t>Forecast Assumptions</t>
  </si>
  <si>
    <t>Direct Labor:</t>
  </si>
  <si>
    <t>Variable Overhead:</t>
  </si>
  <si>
    <t>Fixed Overhead:</t>
  </si>
  <si>
    <t>Depreciation:</t>
  </si>
  <si>
    <t>CMO Markup:</t>
  </si>
  <si>
    <t>Legend</t>
  </si>
  <si>
    <t>Required</t>
  </si>
  <si>
    <t>Optional</t>
  </si>
  <si>
    <t>SG&amp;A</t>
  </si>
  <si>
    <t>R&amp;D</t>
  </si>
  <si>
    <t>Generics Forecasting Model User Input</t>
  </si>
  <si>
    <t>Indication:</t>
  </si>
  <si>
    <t>Presentation:</t>
  </si>
  <si>
    <t xml:space="preserve">Comments: </t>
  </si>
  <si>
    <t>Channel Detail:</t>
  </si>
  <si>
    <t>Competition Detail:</t>
  </si>
  <si>
    <t>Year</t>
  </si>
  <si>
    <t xml:space="preserve">Volume Growth Rate: </t>
  </si>
  <si>
    <t>Vertice Launch Year:</t>
  </si>
  <si>
    <t>WAC Increase %:</t>
  </si>
  <si>
    <t>GTN %:</t>
  </si>
  <si>
    <t>Chargeback %:</t>
  </si>
  <si>
    <t xml:space="preserve">Other GTN %: </t>
  </si>
  <si>
    <t>Cost Increase %:</t>
  </si>
  <si>
    <t>Distribution %:</t>
  </si>
  <si>
    <t>Writeoffs %:</t>
  </si>
  <si>
    <t>Profit Share %:</t>
  </si>
  <si>
    <t xml:space="preserve">R&amp;D Total ($): </t>
  </si>
  <si>
    <t>DSO</t>
  </si>
  <si>
    <t>DPO</t>
  </si>
  <si>
    <t>DIO</t>
  </si>
  <si>
    <t>Discount Rate:</t>
  </si>
  <si>
    <t xml:space="preserve">Tax Rate: </t>
  </si>
  <si>
    <t>Working Capital</t>
  </si>
  <si>
    <t>Valuation Assumptions</t>
  </si>
  <si>
    <t>Annual Assumptions &amp; Costs</t>
  </si>
  <si>
    <t>Item Name</t>
  </si>
  <si>
    <t>Net Proceeds from Disposals:</t>
  </si>
  <si>
    <t>Writeoff of Residual Tax Value:</t>
  </si>
  <si>
    <t>Other Income, Expenses &amp; Exceptional Items:</t>
  </si>
  <si>
    <t>Additional Non-Cash Effects:</t>
  </si>
  <si>
    <t xml:space="preserve">Other Net Current Assets: </t>
  </si>
  <si>
    <t>Capital Avoidance:</t>
  </si>
  <si>
    <t>Exit Multiple:</t>
  </si>
  <si>
    <t>Revenue</t>
  </si>
  <si>
    <t>Vertice Launch Month:</t>
  </si>
  <si>
    <t>Vertice Filing Month</t>
  </si>
  <si>
    <t>Vertice Filing Year</t>
  </si>
  <si>
    <t xml:space="preserve">Price Discount of Current Gx Net Price: </t>
  </si>
  <si>
    <t>Gx Penetration:</t>
  </si>
  <si>
    <t xml:space="preserve">Vertice Gx Market Share: </t>
  </si>
  <si>
    <t>LOE Year (if Branded):</t>
  </si>
  <si>
    <t>Tax Depreciation</t>
  </si>
  <si>
    <t>Including Vertice</t>
  </si>
  <si>
    <t>Number of Gx Players:</t>
  </si>
  <si>
    <t>Item 1</t>
  </si>
  <si>
    <t>Item 2</t>
  </si>
  <si>
    <t>Item 3</t>
  </si>
  <si>
    <t>Item 4</t>
  </si>
  <si>
    <t>Total Capitalized</t>
  </si>
  <si>
    <t>Input expenses as negative numbers</t>
  </si>
  <si>
    <t>Total Additional P&amp;L Entries</t>
  </si>
  <si>
    <t>Retail Net Price Pct BWAC</t>
  </si>
  <si>
    <t>Retail Market Share</t>
  </si>
  <si>
    <t>Clinic Net Price Pct BWAC</t>
  </si>
  <si>
    <t>Clinic Market Share</t>
  </si>
  <si>
    <t>Hospital Net Price Pct BWAC</t>
  </si>
  <si>
    <t>Hospital Market Share</t>
  </si>
  <si>
    <t>Number of players</t>
  </si>
  <si>
    <t>Use only if Generic</t>
  </si>
  <si>
    <t>Enter additional depreciation as positive number</t>
  </si>
  <si>
    <t>Notes:</t>
  </si>
  <si>
    <t>Milestone Payments ($mil):</t>
  </si>
  <si>
    <t xml:space="preserve">SG&amp;A ($mil): </t>
  </si>
  <si>
    <t>Automated model - do not modify this file other than to enter parameters in highlighted cells - remember to save copies via "Save As"</t>
  </si>
  <si>
    <t>Incremental R&amp;D Headcount Expense ($mil):</t>
  </si>
  <si>
    <t>R&amp;D Project Expense ($mil):</t>
  </si>
  <si>
    <t>Capitalized Items  ($mil):</t>
  </si>
  <si>
    <t xml:space="preserve">Item 2 </t>
  </si>
  <si>
    <t>Additional P&amp;L Entries ($mil)</t>
  </si>
  <si>
    <t>Default value is 15%</t>
  </si>
  <si>
    <t>Default value is 21%</t>
  </si>
  <si>
    <t>Default value is 7</t>
  </si>
  <si>
    <t>Formula; do not edit</t>
  </si>
  <si>
    <t>Optional; typically empty</t>
  </si>
  <si>
    <t>Probability of Success:</t>
  </si>
  <si>
    <t>Value between 0 and 100%</t>
  </si>
  <si>
    <t>Default value is .6%</t>
  </si>
  <si>
    <t>Default is 60</t>
  </si>
  <si>
    <t>Default is 30</t>
  </si>
  <si>
    <t>Required; has default</t>
  </si>
  <si>
    <t>From analog, but can override</t>
  </si>
  <si>
    <t>R&amp;D Infrastructure Cost ($mil):</t>
  </si>
  <si>
    <t>Default value is 2/171.3</t>
  </si>
  <si>
    <t>Input purchase of PPE as a negative number</t>
  </si>
  <si>
    <t>Input positive proceeds as postive numbers</t>
  </si>
  <si>
    <t>Input benefits as positive number</t>
  </si>
  <si>
    <t>Input sales as postive and expenses as negative numbers</t>
  </si>
  <si>
    <t>This is similar to depreciation. If it would be a liability, input it as a positive number</t>
  </si>
  <si>
    <t>Input asset as a positive number</t>
  </si>
  <si>
    <t>Input a positive number if it would increase FCF</t>
  </si>
  <si>
    <t xml:space="preserve">Brand Name: </t>
  </si>
  <si>
    <t>Brand/Generic:</t>
  </si>
  <si>
    <t>Brand</t>
  </si>
  <si>
    <t>Internal/External:</t>
  </si>
  <si>
    <t>Internal</t>
  </si>
  <si>
    <t>External</t>
  </si>
  <si>
    <t>Use if External</t>
  </si>
  <si>
    <t>Yes</t>
  </si>
  <si>
    <t>No</t>
  </si>
  <si>
    <t>Run Parameter Scan and 
Save Results to Database?</t>
  </si>
  <si>
    <t>Arformoterol</t>
  </si>
  <si>
    <t>Mail order: 53%; Retail: 35%</t>
  </si>
  <si>
    <t>COPD</t>
  </si>
  <si>
    <t>15MCG/2ML 2ML</t>
  </si>
  <si>
    <t>Akorn; Unused ANDA: Apotex, Mylan, B&amp;L</t>
  </si>
  <si>
    <t>Target to launch by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</si>
</sst>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7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3" fillId="3" borderId="0" xfId="0" applyFont="1" applyFill="1"/>
    <xf numFmtId="0" fontId="2" fillId="0" borderId="0" xfId="0" applyFont="1" applyAlignment="1">
      <alignment wrapText="1"/>
    </xf>
    <xf numFmtId="0" fontId="1" fillId="0" borderId="0" xfId="0" applyFont="1" applyFill="1"/>
    <xf numFmtId="0" fontId="0" fillId="0" borderId="0" xfId="0" applyFill="1"/>
    <xf numFmtId="0" fontId="2" fillId="0" borderId="0" xfId="0" applyFont="1" applyFill="1" applyAlignment="1">
      <alignment wrapText="1"/>
    </xf>
    <xf numFmtId="10" fontId="0" fillId="0" borderId="0" xfId="0" applyNumberFormat="1" applyFill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0" fillId="0" borderId="0" xfId="0" applyFill="1" applyBorder="1"/>
    <xf numFmtId="0" fontId="1" fillId="7" borderId="0" xfId="0" applyFont="1" applyFill="1" applyAlignment="1">
      <alignment wrapText="1"/>
    </xf>
    <xf numFmtId="0" fontId="6" fillId="7" borderId="0" xfId="0" applyFont="1" applyFill="1"/>
    <xf numFmtId="0" fontId="1" fillId="7" borderId="1" xfId="0" applyFont="1" applyFill="1" applyBorder="1" applyAlignment="1">
      <alignment wrapText="1"/>
    </xf>
    <xf numFmtId="0" fontId="6" fillId="7" borderId="1" xfId="0" applyFont="1" applyFill="1" applyBorder="1"/>
    <xf numFmtId="0" fontId="2" fillId="0" borderId="1" xfId="0" applyFont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6" borderId="1" xfId="0" applyFill="1" applyBorder="1"/>
    <xf numFmtId="0" fontId="0" fillId="3" borderId="1" xfId="0" applyFill="1" applyBorder="1"/>
    <xf numFmtId="20" fontId="2" fillId="0" borderId="0" xfId="0" applyNumberFormat="1" applyFont="1" applyAlignment="1">
      <alignment wrapText="1"/>
    </xf>
    <xf numFmtId="0" fontId="0" fillId="0" borderId="0" xfId="0" applyAlignment="1">
      <alignment horizontal="right"/>
    </xf>
    <xf numFmtId="44" fontId="0" fillId="6" borderId="1" xfId="2" applyFont="1" applyFill="1" applyBorder="1"/>
    <xf numFmtId="9" fontId="0" fillId="8" borderId="1" xfId="1" applyFont="1" applyFill="1" applyBorder="1" applyProtection="1">
      <protection locked="0"/>
    </xf>
    <xf numFmtId="9" fontId="0" fillId="8" borderId="1" xfId="0" applyNumberFormat="1" applyFill="1" applyBorder="1" applyProtection="1">
      <protection locked="0"/>
    </xf>
    <xf numFmtId="10" fontId="0" fillId="4" borderId="1" xfId="0" applyNumberFormat="1" applyFill="1" applyBorder="1" applyProtection="1">
      <protection locked="0"/>
    </xf>
    <xf numFmtId="164" fontId="0" fillId="4" borderId="1" xfId="1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9" fontId="0" fillId="4" borderId="1" xfId="0" applyNumberFormat="1" applyFill="1" applyBorder="1" applyProtection="1">
      <protection locked="0"/>
    </xf>
    <xf numFmtId="9" fontId="5" fillId="8" borderId="1" xfId="1" applyFont="1" applyFill="1" applyBorder="1" applyProtection="1">
      <protection locked="0"/>
    </xf>
    <xf numFmtId="0" fontId="5" fillId="8" borderId="1" xfId="0" applyFont="1" applyFill="1" applyBorder="1" applyProtection="1">
      <protection locked="0"/>
    </xf>
    <xf numFmtId="0" fontId="2" fillId="0" borderId="1" xfId="0" applyFont="1" applyFill="1" applyBorder="1" applyAlignment="1" applyProtection="1">
      <alignment wrapText="1"/>
      <protection locked="0"/>
    </xf>
    <xf numFmtId="44" fontId="0" fillId="0" borderId="1" xfId="2" applyFont="1" applyFill="1" applyBorder="1" applyProtection="1">
      <protection locked="0"/>
    </xf>
    <xf numFmtId="44" fontId="2" fillId="0" borderId="1" xfId="2" applyFont="1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6" borderId="1" xfId="0" applyFill="1" applyBorder="1" applyAlignment="1">
      <alignment wrapText="1"/>
    </xf>
    <xf numFmtId="44" fontId="0" fillId="8" borderId="1" xfId="2" applyFont="1" applyFill="1" applyBorder="1" applyProtection="1">
      <protection locked="0"/>
    </xf>
    <xf numFmtId="9" fontId="0" fillId="6" borderId="1" xfId="1" applyFont="1" applyFill="1" applyBorder="1"/>
    <xf numFmtId="164" fontId="0" fillId="8" borderId="1" xfId="1" applyNumberFormat="1" applyFont="1" applyFill="1" applyBorder="1" applyProtection="1">
      <protection locked="0"/>
    </xf>
    <xf numFmtId="165" fontId="0" fillId="4" borderId="1" xfId="0" applyNumberFormat="1" applyFill="1" applyBorder="1" applyProtection="1">
      <protection locked="0"/>
    </xf>
    <xf numFmtId="0" fontId="2" fillId="8" borderId="1" xfId="0" applyFont="1" applyFill="1" applyBorder="1" applyAlignment="1" applyProtection="1">
      <alignment wrapText="1"/>
      <protection locked="0"/>
    </xf>
    <xf numFmtId="8" fontId="0" fillId="5" borderId="1" xfId="0" applyNumberFormat="1" applyFill="1" applyBorder="1" applyProtection="1">
      <protection locked="0"/>
    </xf>
    <xf numFmtId="0" fontId="0" fillId="8" borderId="1" xfId="0" applyFill="1" applyBorder="1" applyAlignment="1" applyProtection="1">
      <alignment horizontal="right"/>
      <protection locked="0"/>
    </xf>
    <xf numFmtId="9" fontId="0" fillId="8" borderId="1" xfId="1" applyFont="1" applyFill="1" applyBorder="1" applyAlignment="1" applyProtection="1">
      <alignment horizontal="right"/>
      <protection locked="0"/>
    </xf>
    <xf numFmtId="0" fontId="0" fillId="5" borderId="1" xfId="0" applyFill="1" applyBorder="1" applyAlignment="1" applyProtection="1">
      <alignment horizontal="right"/>
      <protection locked="0"/>
    </xf>
    <xf numFmtId="0" fontId="0" fillId="0" borderId="2" xfId="0" applyBorder="1" applyAlignment="1" applyProtection="1">
      <protection locked="0"/>
    </xf>
    <xf numFmtId="0" fontId="0" fillId="0" borderId="3" xfId="0" applyBorder="1" applyAlignment="1" applyProtection="1">
      <protection locked="0"/>
    </xf>
    <xf numFmtId="0" fontId="0" fillId="0" borderId="4" xfId="0" applyBorder="1" applyAlignment="1" applyProtection="1">
      <protection locked="0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3" borderId="1" xfId="0" applyFill="1" applyBorder="1" applyAlignment="1">
      <alignment horizontal="left"/>
    </xf>
    <xf numFmtId="0" fontId="0" fillId="0" borderId="1" xfId="0" applyFill="1" applyBorder="1" applyAlignment="1" applyProtection="1">
      <alignment horizontal="left"/>
      <protection locked="0"/>
    </xf>
    <xf numFmtId="0" fontId="4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2" xfId="0" applyFill="1" applyBorder="1" applyAlignment="1" applyProtection="1">
      <alignment horizontal="left"/>
      <protection locked="0"/>
    </xf>
    <xf numFmtId="0" fontId="0" fillId="6" borderId="3" xfId="0" applyFill="1" applyBorder="1" applyAlignment="1" applyProtection="1">
      <alignment horizontal="left"/>
      <protection locked="0"/>
    </xf>
    <xf numFmtId="0" fontId="0" fillId="6" borderId="4" xfId="0" applyFill="1" applyBorder="1" applyAlignment="1" applyProtection="1">
      <alignment horizontal="left"/>
      <protection locked="0"/>
    </xf>
  </cellXfs>
  <cellStyles count="3">
    <cellStyle name="Currency" xfId="2" builtinId="4"/>
    <cellStyle name="Normal" xfId="0" builtinId="0"/>
    <cellStyle name="Percent" xfId="1" builtinId="5"/>
  </cellStyles>
  <dxfs count="3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91C-6AD2-4213-9CA0-4A97474C00D8}">
  <dimension ref="A1:O101"/>
  <sheetViews>
    <sheetView tabSelected="1" topLeftCell="A79" workbookViewId="0">
      <selection activeCell="D62" sqref="D62"/>
    </sheetView>
  </sheetViews>
  <sheetFormatPr defaultColWidth="0" defaultRowHeight="14.5" zeroHeight="1" x14ac:dyDescent="0.35"/>
  <cols>
    <col min="1" max="1" width="29.453125" style="4" customWidth="1"/>
    <col min="2" max="2" width="19" customWidth="1"/>
    <col min="3" max="6" width="8.453125" customWidth="1"/>
    <col min="7" max="7" width="8.453125" style="6" customWidth="1"/>
    <col min="8" max="13" width="8.453125" customWidth="1"/>
    <col min="14" max="14" width="49.36328125" customWidth="1"/>
    <col min="15" max="15" width="0" hidden="1" customWidth="1"/>
    <col min="16" max="16384" width="8.90625" hidden="1"/>
  </cols>
  <sheetData>
    <row r="1" spans="1:14" s="5" customFormat="1" x14ac:dyDescent="0.35">
      <c r="A1" s="1" t="s">
        <v>60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5" customFormat="1" x14ac:dyDescent="0.35">
      <c r="A2" s="3" t="s">
        <v>124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35">
      <c r="A3"/>
    </row>
    <row r="4" spans="1:14" x14ac:dyDescent="0.35">
      <c r="A4" s="10" t="s">
        <v>46</v>
      </c>
      <c r="B4" s="21"/>
      <c r="C4" s="60" t="s">
        <v>121</v>
      </c>
      <c r="D4" s="60"/>
      <c r="E4" s="60"/>
      <c r="F4" s="60"/>
      <c r="J4" s="62" t="s">
        <v>55</v>
      </c>
      <c r="K4" s="62"/>
      <c r="L4" s="62"/>
    </row>
    <row r="5" spans="1:14" x14ac:dyDescent="0.35">
      <c r="A5" s="18" t="s">
        <v>151</v>
      </c>
      <c r="B5" s="47" t="s">
        <v>161</v>
      </c>
      <c r="C5" s="61"/>
      <c r="D5" s="61"/>
      <c r="E5" s="61"/>
      <c r="F5" s="61"/>
      <c r="J5" s="55" t="s">
        <v>56</v>
      </c>
      <c r="K5" s="55"/>
      <c r="L5" s="55"/>
    </row>
    <row r="6" spans="1:14" x14ac:dyDescent="0.35">
      <c r="A6" s="18" t="s">
        <v>152</v>
      </c>
      <c r="B6" s="45" t="s">
        <v>153</v>
      </c>
      <c r="C6" s="59"/>
      <c r="D6" s="59"/>
      <c r="E6" s="59"/>
      <c r="F6" s="59"/>
      <c r="J6" s="66" t="s">
        <v>140</v>
      </c>
      <c r="K6" s="66"/>
      <c r="L6" s="66"/>
    </row>
    <row r="7" spans="1:14" x14ac:dyDescent="0.35">
      <c r="A7" s="18" t="s">
        <v>9</v>
      </c>
      <c r="B7" s="45" t="s">
        <v>6</v>
      </c>
      <c r="C7" s="59"/>
      <c r="D7" s="59"/>
      <c r="E7" s="59"/>
      <c r="F7" s="59"/>
      <c r="J7" s="54" t="s">
        <v>133</v>
      </c>
      <c r="K7" s="54"/>
      <c r="L7" s="54"/>
    </row>
    <row r="8" spans="1:14" x14ac:dyDescent="0.35">
      <c r="A8" s="18" t="s">
        <v>64</v>
      </c>
      <c r="B8" s="47" t="s">
        <v>162</v>
      </c>
      <c r="C8" s="59"/>
      <c r="D8" s="59"/>
      <c r="E8" s="59"/>
      <c r="F8" s="59"/>
      <c r="J8" s="51" t="s">
        <v>57</v>
      </c>
      <c r="K8" s="52"/>
      <c r="L8" s="53"/>
    </row>
    <row r="9" spans="1:14" x14ac:dyDescent="0.35">
      <c r="A9" s="18" t="s">
        <v>154</v>
      </c>
      <c r="B9" s="45" t="s">
        <v>156</v>
      </c>
      <c r="C9" s="59"/>
      <c r="D9" s="59"/>
      <c r="E9" s="59"/>
      <c r="F9" s="59"/>
      <c r="J9" s="63" t="s">
        <v>134</v>
      </c>
      <c r="K9" s="64"/>
      <c r="L9" s="65"/>
    </row>
    <row r="10" spans="1:14" x14ac:dyDescent="0.35">
      <c r="A10" s="11" t="s">
        <v>96</v>
      </c>
      <c r="B10" s="47">
        <v>3</v>
      </c>
      <c r="C10" s="59"/>
      <c r="D10" s="59"/>
      <c r="E10" s="59"/>
      <c r="F10" s="59"/>
    </row>
    <row r="11" spans="1:14" x14ac:dyDescent="0.35">
      <c r="A11" s="11" t="s">
        <v>97</v>
      </c>
      <c r="B11" s="47">
        <v>2020</v>
      </c>
      <c r="C11" s="56"/>
      <c r="D11" s="57"/>
      <c r="E11" s="57"/>
      <c r="F11" s="58"/>
    </row>
    <row r="12" spans="1:14" x14ac:dyDescent="0.35">
      <c r="A12" s="11" t="s">
        <v>95</v>
      </c>
      <c r="B12" s="45">
        <v>11</v>
      </c>
      <c r="C12" s="56"/>
      <c r="D12" s="57"/>
      <c r="E12" s="57"/>
      <c r="F12" s="58"/>
    </row>
    <row r="13" spans="1:14" x14ac:dyDescent="0.35">
      <c r="A13" s="11" t="s">
        <v>68</v>
      </c>
      <c r="B13" s="45">
        <v>2021</v>
      </c>
      <c r="C13" s="56"/>
      <c r="D13" s="57"/>
      <c r="E13" s="57"/>
      <c r="F13" s="58"/>
    </row>
    <row r="14" spans="1:14" x14ac:dyDescent="0.35">
      <c r="A14" s="11" t="s">
        <v>61</v>
      </c>
      <c r="B14" s="47" t="s">
        <v>163</v>
      </c>
      <c r="C14" s="56"/>
      <c r="D14" s="57"/>
      <c r="E14" s="57"/>
      <c r="F14" s="58"/>
    </row>
    <row r="15" spans="1:14" x14ac:dyDescent="0.35">
      <c r="A15" s="11" t="s">
        <v>62</v>
      </c>
      <c r="B15" s="47" t="s">
        <v>164</v>
      </c>
      <c r="C15" s="56"/>
      <c r="D15" s="57"/>
      <c r="E15" s="57"/>
      <c r="F15" s="58"/>
      <c r="H15" s="6"/>
    </row>
    <row r="16" spans="1:14" x14ac:dyDescent="0.35">
      <c r="A16" s="11" t="s">
        <v>101</v>
      </c>
      <c r="B16" s="47">
        <v>2021</v>
      </c>
      <c r="C16" s="56"/>
      <c r="D16" s="57"/>
      <c r="E16" s="57"/>
      <c r="F16" s="58"/>
      <c r="H16" s="6"/>
    </row>
    <row r="17" spans="1:8" x14ac:dyDescent="0.35">
      <c r="A17" s="11" t="s">
        <v>65</v>
      </c>
      <c r="B17" s="47" t="s">
        <v>165</v>
      </c>
      <c r="C17" s="56"/>
      <c r="D17" s="57"/>
      <c r="E17" s="57"/>
      <c r="F17" s="58"/>
      <c r="H17" s="6"/>
    </row>
    <row r="18" spans="1:8" x14ac:dyDescent="0.35">
      <c r="A18" s="11" t="s">
        <v>135</v>
      </c>
      <c r="B18" s="46">
        <v>0.75</v>
      </c>
      <c r="C18" s="48" t="s">
        <v>136</v>
      </c>
      <c r="D18" s="49"/>
      <c r="E18" s="49"/>
      <c r="F18" s="50"/>
      <c r="H18" s="6"/>
    </row>
    <row r="19" spans="1:8" x14ac:dyDescent="0.35">
      <c r="A19" s="11" t="s">
        <v>63</v>
      </c>
      <c r="B19" s="47" t="s">
        <v>166</v>
      </c>
      <c r="C19" s="56"/>
      <c r="D19" s="57"/>
      <c r="E19" s="57"/>
      <c r="F19" s="58"/>
      <c r="H19" s="6"/>
    </row>
    <row r="20" spans="1:8" ht="29" x14ac:dyDescent="0.35">
      <c r="A20" s="11" t="s">
        <v>160</v>
      </c>
      <c r="B20" s="46" t="s">
        <v>158</v>
      </c>
      <c r="C20" s="48"/>
      <c r="D20" s="49"/>
      <c r="E20" s="49"/>
      <c r="F20" s="50"/>
      <c r="H20" s="6"/>
    </row>
    <row r="21" spans="1:8" x14ac:dyDescent="0.35">
      <c r="H21" s="6"/>
    </row>
    <row r="22" spans="1:8" x14ac:dyDescent="0.35">
      <c r="A22" s="9" t="s">
        <v>49</v>
      </c>
      <c r="B22" s="21"/>
      <c r="C22" s="60" t="s">
        <v>121</v>
      </c>
      <c r="D22" s="60"/>
      <c r="E22" s="60"/>
      <c r="F22" s="60"/>
      <c r="H22" s="6"/>
    </row>
    <row r="23" spans="1:8" x14ac:dyDescent="0.35">
      <c r="A23" s="18" t="s">
        <v>67</v>
      </c>
      <c r="B23" s="26">
        <v>0</v>
      </c>
      <c r="C23" s="61"/>
      <c r="D23" s="61"/>
      <c r="E23" s="61"/>
      <c r="F23" s="61"/>
      <c r="H23" s="6"/>
    </row>
    <row r="24" spans="1:8" x14ac:dyDescent="0.35">
      <c r="A24" s="18" t="s">
        <v>69</v>
      </c>
      <c r="B24" s="26">
        <v>0</v>
      </c>
      <c r="C24" s="61"/>
      <c r="D24" s="61"/>
      <c r="E24" s="61"/>
      <c r="F24" s="61"/>
      <c r="H24" s="6"/>
    </row>
    <row r="25" spans="1:8" x14ac:dyDescent="0.35">
      <c r="A25" s="18" t="s">
        <v>71</v>
      </c>
      <c r="B25" s="26">
        <v>0</v>
      </c>
      <c r="C25" s="61" t="s">
        <v>119</v>
      </c>
      <c r="D25" s="61"/>
      <c r="E25" s="61"/>
      <c r="F25" s="61"/>
      <c r="H25" s="6"/>
    </row>
    <row r="26" spans="1:8" x14ac:dyDescent="0.35">
      <c r="A26" s="18" t="s">
        <v>72</v>
      </c>
      <c r="B26" s="26">
        <v>0</v>
      </c>
      <c r="C26" s="61" t="s">
        <v>119</v>
      </c>
      <c r="D26" s="61"/>
      <c r="E26" s="61"/>
      <c r="F26" s="61"/>
      <c r="H26" s="6"/>
    </row>
    <row r="27" spans="1:8" x14ac:dyDescent="0.35">
      <c r="A27" s="19" t="s">
        <v>70</v>
      </c>
      <c r="B27" s="40">
        <f>SUM(B25:B26)</f>
        <v>0</v>
      </c>
      <c r="C27" s="67"/>
      <c r="D27" s="68"/>
      <c r="E27" s="68"/>
      <c r="F27" s="69"/>
      <c r="H27" s="6"/>
    </row>
    <row r="28" spans="1:8" x14ac:dyDescent="0.35">
      <c r="A28" s="12"/>
      <c r="B28" s="13"/>
    </row>
    <row r="29" spans="1:8" x14ac:dyDescent="0.35">
      <c r="B29" s="6"/>
    </row>
    <row r="30" spans="1:8" x14ac:dyDescent="0.35">
      <c r="A30" s="10" t="s">
        <v>47</v>
      </c>
      <c r="B30" s="21"/>
      <c r="C30" s="60" t="s">
        <v>121</v>
      </c>
      <c r="D30" s="60"/>
      <c r="E30" s="60"/>
      <c r="F30" s="60"/>
    </row>
    <row r="31" spans="1:8" x14ac:dyDescent="0.35">
      <c r="A31" s="18" t="s">
        <v>48</v>
      </c>
      <c r="B31" s="44">
        <v>0</v>
      </c>
      <c r="C31" s="61"/>
      <c r="D31" s="61"/>
      <c r="E31" s="61"/>
      <c r="F31" s="61"/>
    </row>
    <row r="32" spans="1:8" x14ac:dyDescent="0.35">
      <c r="A32" s="18" t="s">
        <v>50</v>
      </c>
      <c r="B32" s="44">
        <v>0</v>
      </c>
      <c r="C32" s="61"/>
      <c r="D32" s="61"/>
      <c r="E32" s="61"/>
      <c r="F32" s="61"/>
    </row>
    <row r="33" spans="1:6" x14ac:dyDescent="0.35">
      <c r="A33" s="18" t="s">
        <v>51</v>
      </c>
      <c r="B33" s="44">
        <v>0</v>
      </c>
      <c r="C33" s="61"/>
      <c r="D33" s="61"/>
      <c r="E33" s="61"/>
      <c r="F33" s="61"/>
    </row>
    <row r="34" spans="1:6" x14ac:dyDescent="0.35">
      <c r="A34" s="18" t="s">
        <v>52</v>
      </c>
      <c r="B34" s="44">
        <v>0.1</v>
      </c>
      <c r="C34" s="61"/>
      <c r="D34" s="61"/>
      <c r="E34" s="61"/>
      <c r="F34" s="61"/>
    </row>
    <row r="35" spans="1:6" x14ac:dyDescent="0.35">
      <c r="A35" s="18" t="s">
        <v>53</v>
      </c>
      <c r="B35" s="44">
        <v>0</v>
      </c>
      <c r="C35" s="61"/>
      <c r="D35" s="61"/>
      <c r="E35" s="61"/>
      <c r="F35" s="61"/>
    </row>
    <row r="36" spans="1:6" x14ac:dyDescent="0.35">
      <c r="A36" s="18" t="s">
        <v>54</v>
      </c>
      <c r="B36" s="44">
        <v>0</v>
      </c>
      <c r="C36" s="61"/>
      <c r="D36" s="61"/>
      <c r="E36" s="61"/>
      <c r="F36" s="61"/>
    </row>
    <row r="37" spans="1:6" x14ac:dyDescent="0.35">
      <c r="A37" s="18" t="s">
        <v>73</v>
      </c>
      <c r="B37" s="41">
        <v>0</v>
      </c>
      <c r="C37" s="61"/>
      <c r="D37" s="61"/>
      <c r="E37" s="61"/>
      <c r="F37" s="61"/>
    </row>
    <row r="38" spans="1:6" x14ac:dyDescent="0.35">
      <c r="A38" s="18" t="s">
        <v>74</v>
      </c>
      <c r="B38" s="27">
        <v>6.0000000000000001E-3</v>
      </c>
      <c r="C38" s="61" t="s">
        <v>137</v>
      </c>
      <c r="D38" s="61"/>
      <c r="E38" s="61"/>
      <c r="F38" s="61"/>
    </row>
    <row r="39" spans="1:6" x14ac:dyDescent="0.35">
      <c r="A39" s="18" t="s">
        <v>75</v>
      </c>
      <c r="B39" s="28">
        <f>2/171.3</f>
        <v>1.1675423234092236E-2</v>
      </c>
      <c r="C39" s="61" t="s">
        <v>143</v>
      </c>
      <c r="D39" s="61"/>
      <c r="E39" s="61"/>
      <c r="F39" s="61"/>
    </row>
    <row r="40" spans="1:6" x14ac:dyDescent="0.35">
      <c r="B40" s="8"/>
    </row>
    <row r="41" spans="1:6" x14ac:dyDescent="0.35">
      <c r="B41" s="8"/>
    </row>
    <row r="42" spans="1:6" x14ac:dyDescent="0.35">
      <c r="A42" s="9" t="s">
        <v>83</v>
      </c>
      <c r="B42" s="21"/>
      <c r="C42" s="60" t="s">
        <v>121</v>
      </c>
      <c r="D42" s="60"/>
      <c r="E42" s="60"/>
      <c r="F42" s="60"/>
    </row>
    <row r="43" spans="1:6" x14ac:dyDescent="0.35">
      <c r="A43" s="18" t="s">
        <v>80</v>
      </c>
      <c r="B43" s="29">
        <v>60</v>
      </c>
      <c r="C43" s="61" t="s">
        <v>138</v>
      </c>
      <c r="D43" s="61"/>
      <c r="E43" s="61"/>
      <c r="F43" s="61"/>
    </row>
    <row r="44" spans="1:6" x14ac:dyDescent="0.35">
      <c r="A44" s="18" t="s">
        <v>78</v>
      </c>
      <c r="B44" s="29">
        <v>60</v>
      </c>
      <c r="C44" s="61" t="s">
        <v>138</v>
      </c>
      <c r="D44" s="61"/>
      <c r="E44" s="61"/>
      <c r="F44" s="61"/>
    </row>
    <row r="45" spans="1:6" x14ac:dyDescent="0.35">
      <c r="A45" s="18" t="s">
        <v>79</v>
      </c>
      <c r="B45" s="29">
        <v>30</v>
      </c>
      <c r="C45" s="61" t="s">
        <v>139</v>
      </c>
      <c r="D45" s="61"/>
      <c r="E45" s="61"/>
      <c r="F45" s="61"/>
    </row>
    <row r="46" spans="1:6" x14ac:dyDescent="0.35"/>
    <row r="47" spans="1:6" x14ac:dyDescent="0.35"/>
    <row r="48" spans="1:6" x14ac:dyDescent="0.35">
      <c r="A48" s="9" t="s">
        <v>84</v>
      </c>
      <c r="B48" s="21"/>
      <c r="C48" s="60" t="s">
        <v>121</v>
      </c>
      <c r="D48" s="60"/>
      <c r="E48" s="60"/>
      <c r="F48" s="60"/>
    </row>
    <row r="49" spans="1:14" x14ac:dyDescent="0.35">
      <c r="A49" s="18" t="s">
        <v>81</v>
      </c>
      <c r="B49" s="30">
        <v>0.15</v>
      </c>
      <c r="C49" s="61" t="s">
        <v>130</v>
      </c>
      <c r="D49" s="61"/>
      <c r="E49" s="61"/>
      <c r="F49" s="61"/>
    </row>
    <row r="50" spans="1:14" x14ac:dyDescent="0.35">
      <c r="A50" s="18" t="s">
        <v>82</v>
      </c>
      <c r="B50" s="30">
        <v>0.21</v>
      </c>
      <c r="C50" s="61" t="s">
        <v>131</v>
      </c>
      <c r="D50" s="61"/>
      <c r="E50" s="61"/>
      <c r="F50" s="61"/>
    </row>
    <row r="51" spans="1:14" x14ac:dyDescent="0.35">
      <c r="A51" s="18" t="s">
        <v>93</v>
      </c>
      <c r="B51" s="42">
        <v>7</v>
      </c>
      <c r="C51" s="61" t="s">
        <v>132</v>
      </c>
      <c r="D51" s="61"/>
      <c r="E51" s="61"/>
      <c r="F51" s="61"/>
    </row>
    <row r="52" spans="1:14" x14ac:dyDescent="0.35">
      <c r="B52" s="8"/>
    </row>
    <row r="53" spans="1:14" x14ac:dyDescent="0.35"/>
    <row r="54" spans="1:14" x14ac:dyDescent="0.35">
      <c r="A54" s="16" t="s">
        <v>85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</row>
    <row r="55" spans="1:14" x14ac:dyDescent="0.35">
      <c r="A55" s="9" t="s">
        <v>66</v>
      </c>
      <c r="B55" s="43">
        <v>2019</v>
      </c>
      <c r="C55" s="9">
        <f>B55+1</f>
        <v>2020</v>
      </c>
      <c r="D55" s="9">
        <f t="shared" ref="D55:M55" si="0">C55+1</f>
        <v>2021</v>
      </c>
      <c r="E55" s="9">
        <f t="shared" si="0"/>
        <v>2022</v>
      </c>
      <c r="F55" s="9">
        <f t="shared" si="0"/>
        <v>2023</v>
      </c>
      <c r="G55" s="9">
        <f t="shared" si="0"/>
        <v>2024</v>
      </c>
      <c r="H55" s="9">
        <f t="shared" si="0"/>
        <v>2025</v>
      </c>
      <c r="I55" s="9">
        <f t="shared" si="0"/>
        <v>2026</v>
      </c>
      <c r="J55" s="9">
        <f t="shared" si="0"/>
        <v>2027</v>
      </c>
      <c r="K55" s="9">
        <f t="shared" si="0"/>
        <v>2028</v>
      </c>
      <c r="L55" s="9">
        <f t="shared" si="0"/>
        <v>2029</v>
      </c>
      <c r="M55" s="9">
        <f t="shared" si="0"/>
        <v>2030</v>
      </c>
      <c r="N55" s="9" t="s">
        <v>121</v>
      </c>
    </row>
    <row r="56" spans="1:14" x14ac:dyDescent="0.35">
      <c r="A56" s="18" t="s">
        <v>99</v>
      </c>
      <c r="B56" s="31"/>
      <c r="C56" s="31"/>
      <c r="D56" s="31">
        <v>0.79125754807018989</v>
      </c>
      <c r="E56" s="31">
        <v>0.93465812323436248</v>
      </c>
      <c r="F56" s="31">
        <v>0.95354715354331754</v>
      </c>
      <c r="G56" s="31">
        <v>0.96176663656636663</v>
      </c>
      <c r="H56" s="31">
        <v>0.96998611958941583</v>
      </c>
      <c r="I56" s="31">
        <v>0.96998611958941583</v>
      </c>
      <c r="J56" s="31">
        <v>0.96998611958941583</v>
      </c>
      <c r="K56" s="31">
        <v>0.96998611958941583</v>
      </c>
      <c r="L56" s="31">
        <v>0.96998611958941583</v>
      </c>
      <c r="M56" s="31">
        <v>1</v>
      </c>
      <c r="N56" s="36"/>
    </row>
    <row r="57" spans="1:14" x14ac:dyDescent="0.35">
      <c r="A57" s="18" t="s">
        <v>104</v>
      </c>
      <c r="B57" s="32">
        <v>0</v>
      </c>
      <c r="C57" s="32">
        <v>0</v>
      </c>
      <c r="D57" s="32">
        <v>4</v>
      </c>
      <c r="E57" s="32">
        <v>4</v>
      </c>
      <c r="F57" s="32">
        <v>4</v>
      </c>
      <c r="G57" s="32">
        <v>4</v>
      </c>
      <c r="H57" s="32">
        <v>4</v>
      </c>
      <c r="I57" s="32">
        <v>4</v>
      </c>
      <c r="J57" s="32">
        <v>4</v>
      </c>
      <c r="K57" s="32">
        <v>4</v>
      </c>
      <c r="L57" s="32">
        <v>4</v>
      </c>
      <c r="M57" s="32">
        <v>4</v>
      </c>
      <c r="N57" s="37" t="s">
        <v>103</v>
      </c>
    </row>
    <row r="58" spans="1:14" x14ac:dyDescent="0.35">
      <c r="A58" s="18" t="s">
        <v>100</v>
      </c>
      <c r="B58" s="31">
        <f>HLOOKUP(B57,Analog!$B$1:$L$7,IF($B$7="Retail",3,IF($B$7="Clinic",5,7)))</f>
        <v>0</v>
      </c>
      <c r="C58" s="31">
        <f>HLOOKUP(C57,Analog!$B$1:$L$7,IF($B$7="Retail",3,IF($B$7="Clinic",5,7)))</f>
        <v>0</v>
      </c>
      <c r="D58" s="31">
        <f>HLOOKUP(D57,Analog!$B$1:$L$7,IF($B$7="Retail",3,IF($B$7="Clinic",5,7)))</f>
        <v>0.25</v>
      </c>
      <c r="E58" s="31">
        <f>HLOOKUP(E57,Analog!$B$1:$L$7,IF($B$7="Retail",3,IF($B$7="Clinic",5,7)))</f>
        <v>0.25</v>
      </c>
      <c r="F58" s="31">
        <f>HLOOKUP(F57,Analog!$B$1:$L$7,IF($B$7="Retail",3,IF($B$7="Clinic",5,7)))</f>
        <v>0.25</v>
      </c>
      <c r="G58" s="31">
        <f>HLOOKUP(G57,Analog!$B$1:$L$7,IF($B$7="Retail",3,IF($B$7="Clinic",5,7)))</f>
        <v>0.25</v>
      </c>
      <c r="H58" s="31">
        <f>HLOOKUP(H57,Analog!$B$1:$L$7,IF($B$7="Retail",3,IF($B$7="Clinic",5,7)))</f>
        <v>0.25</v>
      </c>
      <c r="I58" s="31">
        <f>HLOOKUP(I57,Analog!$B$1:$L$7,IF($B$7="Retail",3,IF($B$7="Clinic",5,7)))</f>
        <v>0.25</v>
      </c>
      <c r="J58" s="31">
        <f>HLOOKUP(J57,Analog!$B$1:$L$7,IF($B$7="Retail",3,IF($B$7="Clinic",5,7)))</f>
        <v>0.25</v>
      </c>
      <c r="K58" s="31">
        <f>HLOOKUP(K57,Analog!$B$1:$L$7,IF($B$7="Retail",3,IF($B$7="Clinic",5,7)))</f>
        <v>0.25</v>
      </c>
      <c r="L58" s="31">
        <f>HLOOKUP(L57,Analog!$B$1:$L$7,IF($B$7="Retail",3,IF($B$7="Clinic",5,7)))</f>
        <v>0.25</v>
      </c>
      <c r="M58" s="31">
        <f>HLOOKUP(M57,Analog!$B$1:$L$7,IF($B$7="Retail",3,IF($B$7="Clinic",5,7)))</f>
        <v>0.25</v>
      </c>
      <c r="N58" s="37" t="s">
        <v>141</v>
      </c>
    </row>
    <row r="59" spans="1:14" ht="29" x14ac:dyDescent="0.35">
      <c r="A59" s="18" t="s">
        <v>98</v>
      </c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7" t="s">
        <v>119</v>
      </c>
    </row>
    <row r="60" spans="1:14" x14ac:dyDescent="0.35">
      <c r="A60" s="18" t="s">
        <v>76</v>
      </c>
      <c r="B60" s="25"/>
      <c r="C60" s="25"/>
      <c r="D60" s="25">
        <v>0.35</v>
      </c>
      <c r="E60" s="25">
        <v>0.35</v>
      </c>
      <c r="F60" s="25">
        <v>0.35</v>
      </c>
      <c r="G60" s="25">
        <v>0.35</v>
      </c>
      <c r="H60" s="25">
        <v>0.35</v>
      </c>
      <c r="I60" s="25">
        <v>0.35</v>
      </c>
      <c r="J60" s="25">
        <v>0.35</v>
      </c>
      <c r="K60" s="25">
        <v>0.35</v>
      </c>
      <c r="L60" s="25">
        <v>0.35</v>
      </c>
      <c r="M60" s="25">
        <v>0.35</v>
      </c>
      <c r="N60" s="37" t="s">
        <v>157</v>
      </c>
    </row>
    <row r="61" spans="1:14" x14ac:dyDescent="0.35">
      <c r="A61" s="18" t="s">
        <v>122</v>
      </c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7" t="s">
        <v>110</v>
      </c>
    </row>
    <row r="62" spans="1:14" x14ac:dyDescent="0.35">
      <c r="A62" s="18" t="s">
        <v>123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7" t="s">
        <v>110</v>
      </c>
    </row>
    <row r="63" spans="1:14" x14ac:dyDescent="0.35">
      <c r="A63" s="18" t="s">
        <v>126</v>
      </c>
      <c r="B63" s="39">
        <v>-0.25</v>
      </c>
      <c r="C63" s="39">
        <v>-2.0499999999999998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7" t="s">
        <v>110</v>
      </c>
    </row>
    <row r="64" spans="1:14" ht="29" x14ac:dyDescent="0.35">
      <c r="A64" s="18" t="s">
        <v>125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7" t="s">
        <v>110</v>
      </c>
    </row>
    <row r="65" spans="1:15" x14ac:dyDescent="0.35">
      <c r="A65" s="18" t="s">
        <v>142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7" t="s">
        <v>110</v>
      </c>
    </row>
    <row r="66" spans="1:15" x14ac:dyDescent="0.35">
      <c r="A66" s="19" t="s">
        <v>77</v>
      </c>
      <c r="B66" s="20">
        <f>B63+B64+B65</f>
        <v>-0.25</v>
      </c>
      <c r="C66" s="20">
        <f t="shared" ref="C66:M66" si="1">C63+C64+C65</f>
        <v>-2.0499999999999998</v>
      </c>
      <c r="D66" s="20">
        <f t="shared" si="1"/>
        <v>0</v>
      </c>
      <c r="E66" s="20">
        <f t="shared" si="1"/>
        <v>0</v>
      </c>
      <c r="F66" s="20">
        <f t="shared" si="1"/>
        <v>0</v>
      </c>
      <c r="G66" s="20">
        <f t="shared" si="1"/>
        <v>0</v>
      </c>
      <c r="H66" s="20">
        <f t="shared" si="1"/>
        <v>0</v>
      </c>
      <c r="I66" s="20">
        <f t="shared" si="1"/>
        <v>0</v>
      </c>
      <c r="J66" s="20">
        <f t="shared" si="1"/>
        <v>0</v>
      </c>
      <c r="K66" s="20">
        <f t="shared" si="1"/>
        <v>0</v>
      </c>
      <c r="L66" s="20">
        <f t="shared" si="1"/>
        <v>0</v>
      </c>
      <c r="M66" s="20">
        <f t="shared" si="1"/>
        <v>0</v>
      </c>
      <c r="N66" s="20"/>
    </row>
    <row r="67" spans="1:15" x14ac:dyDescent="0.35">
      <c r="A67" s="7"/>
      <c r="B67" s="6"/>
      <c r="C67" s="6"/>
      <c r="D67" s="6"/>
      <c r="E67" s="6"/>
      <c r="F67" s="6"/>
      <c r="H67" s="6"/>
      <c r="I67" s="6"/>
      <c r="J67" s="6"/>
      <c r="K67" s="6"/>
      <c r="L67" s="6"/>
      <c r="M67" s="6"/>
    </row>
    <row r="68" spans="1:15" x14ac:dyDescent="0.35">
      <c r="A68" s="7"/>
      <c r="B68" s="6"/>
      <c r="C68" s="6"/>
      <c r="D68" s="6"/>
      <c r="E68" s="6"/>
      <c r="F68" s="6"/>
      <c r="H68" s="6"/>
      <c r="I68" s="6"/>
      <c r="J68" s="6"/>
      <c r="K68" s="6"/>
      <c r="L68" s="6"/>
    </row>
    <row r="69" spans="1:15" x14ac:dyDescent="0.35">
      <c r="A69" s="14" t="s">
        <v>127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</row>
    <row r="70" spans="1:15" x14ac:dyDescent="0.35">
      <c r="A70" s="9" t="s">
        <v>86</v>
      </c>
      <c r="B70" s="9">
        <v>2019</v>
      </c>
      <c r="C70" s="9">
        <v>2020</v>
      </c>
      <c r="D70" s="9">
        <v>2021</v>
      </c>
      <c r="E70" s="9">
        <v>2022</v>
      </c>
      <c r="F70" s="9">
        <v>2023</v>
      </c>
      <c r="G70" s="9">
        <v>2024</v>
      </c>
      <c r="H70" s="9">
        <v>2025</v>
      </c>
      <c r="I70" s="9">
        <v>2026</v>
      </c>
      <c r="J70" s="9">
        <v>2027</v>
      </c>
      <c r="K70" s="9">
        <v>2028</v>
      </c>
      <c r="L70" s="9">
        <v>2029</v>
      </c>
      <c r="M70" s="9">
        <v>2030</v>
      </c>
      <c r="N70" s="9" t="s">
        <v>121</v>
      </c>
    </row>
    <row r="71" spans="1:15" x14ac:dyDescent="0.35">
      <c r="A71" s="33" t="s">
        <v>105</v>
      </c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7" t="s">
        <v>144</v>
      </c>
    </row>
    <row r="72" spans="1:15" x14ac:dyDescent="0.35">
      <c r="A72" s="33" t="s">
        <v>128</v>
      </c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7" t="s">
        <v>144</v>
      </c>
    </row>
    <row r="73" spans="1:15" x14ac:dyDescent="0.35">
      <c r="A73" s="33" t="s">
        <v>107</v>
      </c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7" t="s">
        <v>144</v>
      </c>
    </row>
    <row r="74" spans="1:15" x14ac:dyDescent="0.35">
      <c r="A74" s="33" t="s">
        <v>108</v>
      </c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7" t="s">
        <v>144</v>
      </c>
    </row>
    <row r="75" spans="1:15" x14ac:dyDescent="0.35">
      <c r="A75" s="19" t="s">
        <v>109</v>
      </c>
      <c r="B75" s="24">
        <f>SUM(B71:B74)</f>
        <v>0</v>
      </c>
      <c r="C75" s="24">
        <f t="shared" ref="C75:M75" si="2">SUM(C71:C74)</f>
        <v>0</v>
      </c>
      <c r="D75" s="24">
        <f t="shared" si="2"/>
        <v>0</v>
      </c>
      <c r="E75" s="24">
        <f t="shared" si="2"/>
        <v>0</v>
      </c>
      <c r="F75" s="24">
        <f t="shared" si="2"/>
        <v>0</v>
      </c>
      <c r="G75" s="24">
        <f t="shared" si="2"/>
        <v>0</v>
      </c>
      <c r="H75" s="24">
        <f t="shared" si="2"/>
        <v>0</v>
      </c>
      <c r="I75" s="24">
        <f t="shared" si="2"/>
        <v>0</v>
      </c>
      <c r="J75" s="24">
        <f t="shared" si="2"/>
        <v>0</v>
      </c>
      <c r="K75" s="24">
        <f t="shared" si="2"/>
        <v>0</v>
      </c>
      <c r="L75" s="24">
        <f t="shared" si="2"/>
        <v>0</v>
      </c>
      <c r="M75" s="24">
        <f t="shared" si="2"/>
        <v>0</v>
      </c>
      <c r="N75" s="38"/>
    </row>
    <row r="76" spans="1:15" x14ac:dyDescent="0.35">
      <c r="A76" s="11" t="s">
        <v>102</v>
      </c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7" t="s">
        <v>120</v>
      </c>
    </row>
    <row r="77" spans="1:15" x14ac:dyDescent="0.35">
      <c r="A77" s="7"/>
      <c r="B77" s="6"/>
      <c r="C77" s="6"/>
      <c r="D77" s="6"/>
      <c r="E77" s="6"/>
      <c r="F77" s="6"/>
      <c r="H77" s="6"/>
      <c r="I77" s="6"/>
      <c r="J77" s="6"/>
      <c r="K77" s="6"/>
      <c r="L77" s="6"/>
    </row>
    <row r="78" spans="1:15" x14ac:dyDescent="0.35">
      <c r="A78" s="14" t="s">
        <v>129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</row>
    <row r="79" spans="1:15" x14ac:dyDescent="0.35">
      <c r="A79" s="9" t="s">
        <v>86</v>
      </c>
      <c r="B79" s="9">
        <v>2019</v>
      </c>
      <c r="C79" s="9">
        <v>2020</v>
      </c>
      <c r="D79" s="9">
        <v>2021</v>
      </c>
      <c r="E79" s="9">
        <v>2022</v>
      </c>
      <c r="F79" s="9">
        <v>2023</v>
      </c>
      <c r="G79" s="9">
        <v>2024</v>
      </c>
      <c r="H79" s="9">
        <v>2025</v>
      </c>
      <c r="I79" s="9">
        <v>2026</v>
      </c>
      <c r="J79" s="9">
        <v>2027</v>
      </c>
      <c r="K79" s="9">
        <v>2028</v>
      </c>
      <c r="L79" s="9">
        <v>2029</v>
      </c>
      <c r="M79" s="9">
        <v>2030</v>
      </c>
      <c r="N79" s="9" t="s">
        <v>121</v>
      </c>
    </row>
    <row r="80" spans="1:15" x14ac:dyDescent="0.35">
      <c r="A80" s="33" t="s">
        <v>105</v>
      </c>
      <c r="B80" s="34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7" t="s">
        <v>110</v>
      </c>
      <c r="O80" s="6"/>
    </row>
    <row r="81" spans="1:15" x14ac:dyDescent="0.35">
      <c r="A81" s="33" t="s">
        <v>106</v>
      </c>
      <c r="B81" s="34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7" t="s">
        <v>110</v>
      </c>
      <c r="O81" s="6"/>
    </row>
    <row r="82" spans="1:15" x14ac:dyDescent="0.35">
      <c r="A82" s="33" t="s">
        <v>107</v>
      </c>
      <c r="B82" s="34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7" t="s">
        <v>110</v>
      </c>
      <c r="O82" s="6"/>
    </row>
    <row r="83" spans="1:15" x14ac:dyDescent="0.35">
      <c r="A83" s="33" t="s">
        <v>108</v>
      </c>
      <c r="B83" s="34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7" t="s">
        <v>110</v>
      </c>
      <c r="O83" s="6"/>
    </row>
    <row r="84" spans="1:15" x14ac:dyDescent="0.35">
      <c r="A84" s="19" t="s">
        <v>111</v>
      </c>
      <c r="B84" s="24">
        <f>SUM(B80:B83)</f>
        <v>0</v>
      </c>
      <c r="C84" s="24">
        <f t="shared" ref="C84:M84" si="3">SUM(C80:C83)</f>
        <v>0</v>
      </c>
      <c r="D84" s="24">
        <f t="shared" si="3"/>
        <v>0</v>
      </c>
      <c r="E84" s="24">
        <f t="shared" si="3"/>
        <v>0</v>
      </c>
      <c r="F84" s="24">
        <f t="shared" si="3"/>
        <v>0</v>
      </c>
      <c r="G84" s="24">
        <f t="shared" si="3"/>
        <v>0</v>
      </c>
      <c r="H84" s="24">
        <f t="shared" si="3"/>
        <v>0</v>
      </c>
      <c r="I84" s="24">
        <f t="shared" si="3"/>
        <v>0</v>
      </c>
      <c r="J84" s="24">
        <f t="shared" si="3"/>
        <v>0</v>
      </c>
      <c r="K84" s="24">
        <f t="shared" si="3"/>
        <v>0</v>
      </c>
      <c r="L84" s="24">
        <f t="shared" si="3"/>
        <v>0</v>
      </c>
      <c r="M84" s="24">
        <f t="shared" si="3"/>
        <v>0</v>
      </c>
      <c r="N84" s="38"/>
      <c r="O84" s="6"/>
    </row>
    <row r="85" spans="1:15" x14ac:dyDescent="0.35">
      <c r="A85" s="11" t="s">
        <v>87</v>
      </c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7" t="s">
        <v>145</v>
      </c>
    </row>
    <row r="86" spans="1:15" x14ac:dyDescent="0.35">
      <c r="A86" s="11" t="s">
        <v>88</v>
      </c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7" t="s">
        <v>146</v>
      </c>
    </row>
    <row r="87" spans="1:15" ht="29" x14ac:dyDescent="0.35">
      <c r="A87" s="11" t="s">
        <v>89</v>
      </c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7" t="s">
        <v>147</v>
      </c>
    </row>
    <row r="88" spans="1:15" ht="29" x14ac:dyDescent="0.35">
      <c r="A88" s="11" t="s">
        <v>90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7" t="s">
        <v>148</v>
      </c>
    </row>
    <row r="89" spans="1:15" x14ac:dyDescent="0.35">
      <c r="A89" s="11" t="s">
        <v>91</v>
      </c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7" t="s">
        <v>149</v>
      </c>
    </row>
    <row r="90" spans="1:15" x14ac:dyDescent="0.35">
      <c r="A90" s="11" t="s">
        <v>92</v>
      </c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7" t="s">
        <v>150</v>
      </c>
    </row>
    <row r="91" spans="1:15" x14ac:dyDescent="0.35">
      <c r="A91" s="7"/>
      <c r="B91" s="6"/>
      <c r="C91" s="6"/>
      <c r="D91" s="6"/>
      <c r="E91" s="6"/>
      <c r="F91" s="6"/>
      <c r="H91" s="6"/>
      <c r="I91" s="6"/>
      <c r="J91" s="6"/>
      <c r="K91" s="6"/>
      <c r="L91" s="6"/>
    </row>
    <row r="92" spans="1:15" x14ac:dyDescent="0.35"/>
    <row r="93" spans="1:15" x14ac:dyDescent="0.35"/>
    <row r="94" spans="1:15" x14ac:dyDescent="0.35"/>
    <row r="95" spans="1:15" x14ac:dyDescent="0.35"/>
    <row r="96" spans="1:15" x14ac:dyDescent="0.35"/>
    <row r="97" spans="1:1" x14ac:dyDescent="0.35"/>
    <row r="98" spans="1:1" x14ac:dyDescent="0.35">
      <c r="A98" s="22"/>
    </row>
    <row r="99" spans="1:1" x14ac:dyDescent="0.35"/>
    <row r="100" spans="1:1" x14ac:dyDescent="0.35"/>
    <row r="101" spans="1:1" x14ac:dyDescent="0.35"/>
  </sheetData>
  <mergeCells count="47">
    <mergeCell ref="J4:L4"/>
    <mergeCell ref="J9:L9"/>
    <mergeCell ref="J6:L6"/>
    <mergeCell ref="C44:F44"/>
    <mergeCell ref="C48:F48"/>
    <mergeCell ref="C31:F31"/>
    <mergeCell ref="C16:F16"/>
    <mergeCell ref="C17:F17"/>
    <mergeCell ref="C18:F18"/>
    <mergeCell ref="C22:F22"/>
    <mergeCell ref="C23:F23"/>
    <mergeCell ref="C24:F24"/>
    <mergeCell ref="C25:F25"/>
    <mergeCell ref="C26:F26"/>
    <mergeCell ref="C27:F27"/>
    <mergeCell ref="C30:F30"/>
    <mergeCell ref="C49:F49"/>
    <mergeCell ref="C50:F50"/>
    <mergeCell ref="C51:F51"/>
    <mergeCell ref="C45:F45"/>
    <mergeCell ref="C32:F32"/>
    <mergeCell ref="C33:F33"/>
    <mergeCell ref="C34:F34"/>
    <mergeCell ref="C35:F35"/>
    <mergeCell ref="C42:F42"/>
    <mergeCell ref="C43:F43"/>
    <mergeCell ref="C36:F36"/>
    <mergeCell ref="C37:F37"/>
    <mergeCell ref="C38:F38"/>
    <mergeCell ref="C39:F39"/>
    <mergeCell ref="C4:F4"/>
    <mergeCell ref="C5:F5"/>
    <mergeCell ref="C6:F6"/>
    <mergeCell ref="C7:F7"/>
    <mergeCell ref="C8:F8"/>
    <mergeCell ref="C20:F20"/>
    <mergeCell ref="J8:L8"/>
    <mergeCell ref="J7:L7"/>
    <mergeCell ref="J5:L5"/>
    <mergeCell ref="C19:F19"/>
    <mergeCell ref="C9:F9"/>
    <mergeCell ref="C15:F15"/>
    <mergeCell ref="C10:F10"/>
    <mergeCell ref="C11:F11"/>
    <mergeCell ref="C12:F12"/>
    <mergeCell ref="C13:F13"/>
    <mergeCell ref="C14:F14"/>
  </mergeCells>
  <phoneticPr fontId="8" type="noConversion"/>
  <conditionalFormatting sqref="B25:B26">
    <cfRule type="expression" dxfId="2" priority="3">
      <formula>B6="Brand"</formula>
    </cfRule>
  </conditionalFormatting>
  <conditionalFormatting sqref="B26">
    <cfRule type="expression" dxfId="1" priority="2">
      <formula>B6="Brand"</formula>
    </cfRule>
  </conditionalFormatting>
  <conditionalFormatting sqref="B60:M60">
    <cfRule type="expression" dxfId="0" priority="1">
      <formula>$B$9="Internal"</formula>
    </cfRule>
  </conditionalFormatting>
  <dataValidations count="6">
    <dataValidation type="whole" allowBlank="1" showInputMessage="1" showErrorMessage="1" sqref="B10" xr:uid="{FB8FC8F8-FB3B-423C-85F6-7C30F382E001}">
      <formula1>1</formula1>
      <formula2>12</formula2>
    </dataValidation>
    <dataValidation type="whole" allowBlank="1" showInputMessage="1" showErrorMessage="1" sqref="B13" xr:uid="{550EAF96-AF9F-426A-808B-E6F97D9602B8}">
      <formula1>2018</formula1>
      <formula2>2030</formula2>
    </dataValidation>
    <dataValidation type="whole" allowBlank="1" showInputMessage="1" showErrorMessage="1" sqref="B11" xr:uid="{5AAFD038-1167-4616-998D-14EBD06205E4}">
      <formula1>2018</formula1>
      <formula2>2040</formula2>
    </dataValidation>
    <dataValidation type="decimal" showInputMessage="1" showErrorMessage="1" sqref="B18" xr:uid="{8C8D0CAA-DF42-408A-9299-91C6654C1D93}">
      <formula1>0</formula1>
      <formula2>1</formula2>
    </dataValidation>
    <dataValidation type="whole" showInputMessage="1" showErrorMessage="1" sqref="B12" xr:uid="{BFDA9F99-B286-4061-AC1B-A4D018A25FDB}">
      <formula1>1</formula1>
      <formula2>12</formula2>
    </dataValidation>
    <dataValidation type="decimal" operator="greaterThanOrEqual" showInputMessage="1" showErrorMessage="1" sqref="B43:B45" xr:uid="{C14FE8E3-FE0A-451E-964F-AACBAA117C4A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833B37AE-370B-4D62-8109-2426A1766273}">
          <x14:formula1>
            <xm:f>'Selection Control'!$B$1:$B$2</xm:f>
          </x14:formula1>
          <xm:sqref>B6</xm:sqref>
        </x14:dataValidation>
        <x14:dataValidation type="list" showInputMessage="1" showErrorMessage="1" xr:uid="{8719C8E2-59E4-4743-AD55-4A98FF2B2435}">
          <x14:formula1>
            <xm:f>'Selection Control'!$E$1:$E$2</xm:f>
          </x14:formula1>
          <xm:sqref>B9</xm:sqref>
        </x14:dataValidation>
        <x14:dataValidation type="list" showInputMessage="1" showErrorMessage="1" xr:uid="{FFE5E844-A3B4-4476-BA45-3907687B65BD}">
          <x14:formula1>
            <xm:f>'Selection Control'!$C$1:$C$3</xm:f>
          </x14:formula1>
          <xm:sqref>B7</xm:sqref>
        </x14:dataValidation>
        <x14:dataValidation type="list" showInputMessage="1" showErrorMessage="1" xr:uid="{7492C9F1-B2C7-4DE6-B1C7-FB2F9CF9DDE0}">
          <x14:formula1>
            <xm:f>'Selection Control'!$F$1:$F$2</xm:f>
          </x14:formula1>
          <xm:sqref>B20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5AFB7-2CA7-4AB2-BBC4-4165D73DCAB2}">
  <dimension ref="A1:L7"/>
  <sheetViews>
    <sheetView workbookViewId="0">
      <selection activeCell="C18" sqref="C18"/>
    </sheetView>
  </sheetViews>
  <sheetFormatPr defaultRowHeight="14.5" x14ac:dyDescent="0.35"/>
  <cols>
    <col min="1" max="1" width="27.90625" customWidth="1"/>
  </cols>
  <sheetData>
    <row r="1" spans="1:12" x14ac:dyDescent="0.35">
      <c r="A1" s="23" t="s">
        <v>118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35">
      <c r="A2" t="s">
        <v>112</v>
      </c>
      <c r="B2">
        <v>1</v>
      </c>
      <c r="C2">
        <v>0.6</v>
      </c>
      <c r="D2">
        <v>0.35</v>
      </c>
      <c r="E2">
        <v>0.25</v>
      </c>
      <c r="F2">
        <v>0.2</v>
      </c>
      <c r="G2">
        <v>0.1</v>
      </c>
      <c r="H2">
        <v>0.05</v>
      </c>
      <c r="I2">
        <v>0.02</v>
      </c>
      <c r="J2">
        <v>0.01</v>
      </c>
      <c r="K2">
        <v>8.0000000000000002E-3</v>
      </c>
      <c r="L2">
        <v>5.0000000000000001E-3</v>
      </c>
    </row>
    <row r="3" spans="1:12" x14ac:dyDescent="0.35">
      <c r="A3" t="s">
        <v>113</v>
      </c>
      <c r="B3">
        <v>0</v>
      </c>
      <c r="C3">
        <v>1</v>
      </c>
      <c r="D3">
        <v>0.5</v>
      </c>
      <c r="E3">
        <v>0.3</v>
      </c>
      <c r="F3">
        <v>0.25</v>
      </c>
      <c r="G3">
        <v>0.2</v>
      </c>
      <c r="H3">
        <v>0.1</v>
      </c>
      <c r="I3">
        <v>0.08</v>
      </c>
      <c r="J3">
        <v>0.05</v>
      </c>
      <c r="K3">
        <v>0.04</v>
      </c>
      <c r="L3">
        <v>0.03</v>
      </c>
    </row>
    <row r="4" spans="1:12" x14ac:dyDescent="0.35">
      <c r="A4" t="s">
        <v>114</v>
      </c>
      <c r="B4">
        <v>1</v>
      </c>
      <c r="C4">
        <v>0.7</v>
      </c>
      <c r="D4">
        <v>0.55000000000000004</v>
      </c>
      <c r="E4">
        <v>0.4</v>
      </c>
      <c r="F4">
        <v>0.25</v>
      </c>
      <c r="G4">
        <v>0.15</v>
      </c>
      <c r="H4">
        <v>0.1</v>
      </c>
      <c r="I4">
        <v>0.04</v>
      </c>
      <c r="J4">
        <v>0.01</v>
      </c>
      <c r="K4">
        <v>8.0000000000000002E-3</v>
      </c>
      <c r="L4">
        <v>5.0000000000000001E-3</v>
      </c>
    </row>
    <row r="5" spans="1:12" x14ac:dyDescent="0.35">
      <c r="A5" t="s">
        <v>115</v>
      </c>
      <c r="B5">
        <v>0</v>
      </c>
      <c r="C5">
        <v>1</v>
      </c>
      <c r="D5">
        <v>0.5</v>
      </c>
      <c r="E5">
        <v>0.3</v>
      </c>
      <c r="F5">
        <v>0.25</v>
      </c>
      <c r="G5">
        <v>0.2</v>
      </c>
      <c r="H5">
        <v>0.1</v>
      </c>
      <c r="I5">
        <v>0.08</v>
      </c>
      <c r="J5">
        <v>0.05</v>
      </c>
      <c r="K5">
        <v>0.04</v>
      </c>
      <c r="L5">
        <v>0.03</v>
      </c>
    </row>
    <row r="6" spans="1:12" x14ac:dyDescent="0.35">
      <c r="A6" t="s">
        <v>116</v>
      </c>
      <c r="B6">
        <v>1</v>
      </c>
      <c r="C6">
        <v>0.8</v>
      </c>
      <c r="D6">
        <v>0.65</v>
      </c>
      <c r="E6">
        <v>0.45</v>
      </c>
      <c r="F6">
        <v>0.35</v>
      </c>
      <c r="G6">
        <v>0.2</v>
      </c>
      <c r="H6">
        <v>0.1</v>
      </c>
      <c r="I6">
        <v>0.04</v>
      </c>
      <c r="J6">
        <v>0.01</v>
      </c>
      <c r="K6">
        <v>8.0000000000000002E-3</v>
      </c>
      <c r="L6">
        <v>5.0000000000000001E-3</v>
      </c>
    </row>
    <row r="7" spans="1:12" x14ac:dyDescent="0.35">
      <c r="A7" t="s">
        <v>117</v>
      </c>
      <c r="B7">
        <v>0</v>
      </c>
      <c r="C7">
        <v>1</v>
      </c>
      <c r="D7">
        <v>0.5</v>
      </c>
      <c r="E7">
        <v>0.3</v>
      </c>
      <c r="F7">
        <v>0.25</v>
      </c>
      <c r="G7">
        <v>0.2</v>
      </c>
      <c r="H7">
        <v>0.1</v>
      </c>
      <c r="I7">
        <v>0.08</v>
      </c>
      <c r="J7">
        <v>0.05</v>
      </c>
      <c r="K7">
        <v>0.04</v>
      </c>
      <c r="L7">
        <v>0.03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E2E1D-1DA7-43EC-A894-786AF7D64AE1}">
  <dimension ref="A1:F5"/>
  <sheetViews>
    <sheetView workbookViewId="0">
      <selection activeCell="F3" sqref="F3"/>
    </sheetView>
  </sheetViews>
  <sheetFormatPr defaultRowHeight="14.5" x14ac:dyDescent="0.35"/>
  <cols>
    <col min="1" max="1" width="19.6328125" customWidth="1"/>
    <col min="2" max="2" width="20.81640625" customWidth="1"/>
    <col min="3" max="3" width="19.6328125" customWidth="1"/>
  </cols>
  <sheetData>
    <row r="1" spans="1:6" x14ac:dyDescent="0.35">
      <c r="A1" t="s">
        <v>1</v>
      </c>
      <c r="B1" t="s">
        <v>153</v>
      </c>
      <c r="C1" t="s">
        <v>6</v>
      </c>
      <c r="D1" t="s">
        <v>94</v>
      </c>
      <c r="E1" t="s">
        <v>155</v>
      </c>
      <c r="F1" t="s">
        <v>158</v>
      </c>
    </row>
    <row r="2" spans="1:6" x14ac:dyDescent="0.35">
      <c r="A2" t="s">
        <v>2</v>
      </c>
      <c r="B2" t="s">
        <v>0</v>
      </c>
      <c r="C2" t="s">
        <v>7</v>
      </c>
      <c r="D2" t="s">
        <v>47</v>
      </c>
      <c r="E2" t="s">
        <v>156</v>
      </c>
      <c r="F2" t="s">
        <v>159</v>
      </c>
    </row>
    <row r="3" spans="1:6" x14ac:dyDescent="0.35">
      <c r="A3" t="s">
        <v>3</v>
      </c>
      <c r="C3" t="s">
        <v>8</v>
      </c>
      <c r="D3" t="s">
        <v>59</v>
      </c>
    </row>
    <row r="4" spans="1:6" x14ac:dyDescent="0.35">
      <c r="A4" t="s">
        <v>4</v>
      </c>
      <c r="D4" t="s">
        <v>58</v>
      </c>
    </row>
    <row r="5" spans="1:6" x14ac:dyDescent="0.35">
      <c r="A5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2D830-0C4A-41C4-A251-AA4AA1A50AFF}">
  <dimension ref="A1:A36"/>
  <sheetViews>
    <sheetView workbookViewId="0">
      <selection activeCell="C13" sqref="C13"/>
    </sheetView>
  </sheetViews>
  <sheetFormatPr defaultRowHeight="14.5" x14ac:dyDescent="0.35"/>
  <cols>
    <col min="1" max="1" width="44.453125" customWidth="1"/>
  </cols>
  <sheetData>
    <row r="1" spans="1:1" x14ac:dyDescent="0.35">
      <c r="A1" t="s">
        <v>14</v>
      </c>
    </row>
    <row r="2" spans="1:1" x14ac:dyDescent="0.35">
      <c r="A2" t="s">
        <v>16</v>
      </c>
    </row>
    <row r="3" spans="1:1" x14ac:dyDescent="0.35">
      <c r="A3" t="s">
        <v>29</v>
      </c>
    </row>
    <row r="4" spans="1:1" x14ac:dyDescent="0.35">
      <c r="A4" t="s">
        <v>30</v>
      </c>
    </row>
    <row r="5" spans="1:1" x14ac:dyDescent="0.35">
      <c r="A5" t="s">
        <v>42</v>
      </c>
    </row>
    <row r="6" spans="1:1" x14ac:dyDescent="0.35">
      <c r="A6" t="s">
        <v>19</v>
      </c>
    </row>
    <row r="7" spans="1:1" x14ac:dyDescent="0.35">
      <c r="A7" t="s">
        <v>31</v>
      </c>
    </row>
    <row r="8" spans="1:1" x14ac:dyDescent="0.35">
      <c r="A8" t="s">
        <v>10</v>
      </c>
    </row>
    <row r="9" spans="1:1" x14ac:dyDescent="0.35">
      <c r="A9" t="s">
        <v>25</v>
      </c>
    </row>
    <row r="10" spans="1:1" x14ac:dyDescent="0.35">
      <c r="A10" t="s">
        <v>20</v>
      </c>
    </row>
    <row r="11" spans="1:1" x14ac:dyDescent="0.35">
      <c r="A11" t="s">
        <v>36</v>
      </c>
    </row>
    <row r="12" spans="1:1" x14ac:dyDescent="0.35">
      <c r="A12" t="s">
        <v>32</v>
      </c>
    </row>
    <row r="13" spans="1:1" x14ac:dyDescent="0.35">
      <c r="A13" t="s">
        <v>27</v>
      </c>
    </row>
    <row r="14" spans="1:1" x14ac:dyDescent="0.35">
      <c r="A14" t="s">
        <v>11</v>
      </c>
    </row>
    <row r="15" spans="1:1" x14ac:dyDescent="0.35">
      <c r="A15" t="s">
        <v>13</v>
      </c>
    </row>
    <row r="16" spans="1:1" x14ac:dyDescent="0.35">
      <c r="A16" t="s">
        <v>22</v>
      </c>
    </row>
    <row r="17" spans="1:1" x14ac:dyDescent="0.35">
      <c r="A17" t="s">
        <v>17</v>
      </c>
    </row>
    <row r="18" spans="1:1" x14ac:dyDescent="0.35">
      <c r="A18" t="s">
        <v>24</v>
      </c>
    </row>
    <row r="19" spans="1:1" x14ac:dyDescent="0.35">
      <c r="A19" t="s">
        <v>44</v>
      </c>
    </row>
    <row r="20" spans="1:1" x14ac:dyDescent="0.35">
      <c r="A20" t="s">
        <v>45</v>
      </c>
    </row>
    <row r="21" spans="1:1" x14ac:dyDescent="0.35">
      <c r="A21" t="s">
        <v>12</v>
      </c>
    </row>
    <row r="22" spans="1:1" x14ac:dyDescent="0.35">
      <c r="A22" t="s">
        <v>40</v>
      </c>
    </row>
    <row r="23" spans="1:1" x14ac:dyDescent="0.35">
      <c r="A23" t="s">
        <v>38</v>
      </c>
    </row>
    <row r="24" spans="1:1" x14ac:dyDescent="0.35">
      <c r="A24" t="s">
        <v>21</v>
      </c>
    </row>
    <row r="25" spans="1:1" x14ac:dyDescent="0.35">
      <c r="A25" t="s">
        <v>37</v>
      </c>
    </row>
    <row r="26" spans="1:1" x14ac:dyDescent="0.35">
      <c r="A26" t="s">
        <v>39</v>
      </c>
    </row>
    <row r="27" spans="1:1" x14ac:dyDescent="0.35">
      <c r="A27" t="s">
        <v>43</v>
      </c>
    </row>
    <row r="28" spans="1:1" x14ac:dyDescent="0.35">
      <c r="A28" t="s">
        <v>41</v>
      </c>
    </row>
    <row r="29" spans="1:1" x14ac:dyDescent="0.35">
      <c r="A29" t="s">
        <v>18</v>
      </c>
    </row>
    <row r="30" spans="1:1" x14ac:dyDescent="0.35">
      <c r="A30" t="s">
        <v>35</v>
      </c>
    </row>
    <row r="31" spans="1:1" x14ac:dyDescent="0.35">
      <c r="A31" t="s">
        <v>26</v>
      </c>
    </row>
    <row r="32" spans="1:1" x14ac:dyDescent="0.35">
      <c r="A32" t="s">
        <v>15</v>
      </c>
    </row>
    <row r="33" spans="1:1" x14ac:dyDescent="0.35">
      <c r="A33" t="s">
        <v>33</v>
      </c>
    </row>
    <row r="34" spans="1:1" x14ac:dyDescent="0.35">
      <c r="A34" t="s">
        <v>34</v>
      </c>
    </row>
    <row r="35" spans="1:1" x14ac:dyDescent="0.35">
      <c r="A35" t="s">
        <v>28</v>
      </c>
    </row>
    <row r="36" spans="1:1" x14ac:dyDescent="0.35">
      <c r="A36" t="s">
        <v>23</v>
      </c>
    </row>
  </sheetData>
  <sortState xmlns:xlrd2="http://schemas.microsoft.com/office/spreadsheetml/2017/richdata2" ref="A1:A142">
    <sortCondition ref="A1:A1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Analog</vt:lpstr>
      <vt:lpstr>Selection Control</vt:lpstr>
      <vt:lpstr>IMS Brand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 Gow</dc:creator>
  <cp:lastModifiedBy>Marin Gow</cp:lastModifiedBy>
  <dcterms:created xsi:type="dcterms:W3CDTF">2019-06-25T14:36:40Z</dcterms:created>
  <dcterms:modified xsi:type="dcterms:W3CDTF">2019-07-24T20:37:47Z</dcterms:modified>
</cp:coreProperties>
</file>