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3395" windowHeight="7620" tabRatio="648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resol1 run" sheetId="11" r:id="rId9"/>
    <sheet name="Damping" sheetId="9" r:id="rId10"/>
    <sheet name="Damping 2" sheetId="10" r:id="rId11"/>
    <sheet name="SystemID" sheetId="12" r:id="rId12"/>
    <sheet name="sine precomputations" sheetId="13" r:id="rId13"/>
    <sheet name="Free Decay 2-24" sheetId="14" r:id="rId14"/>
    <sheet name="Sheet3" sheetId="15" r:id="rId15"/>
    <sheet name="Ticks calibration" sheetId="16" r:id="rId16"/>
    <sheet name="System ID EVCK" sheetId="17" r:id="rId17"/>
  </sheets>
  <definedNames>
    <definedName name="amplitude">'sine precomputations'!$E$1</definedName>
    <definedName name="inchtometers">'4th run'!$H$2</definedName>
    <definedName name="zerotorque">'sine precomputations'!$E$2</definedName>
  </definedNames>
  <calcPr calcId="145621"/>
</workbook>
</file>

<file path=xl/calcChain.xml><?xml version="1.0" encoding="utf-8"?>
<calcChain xmlns="http://schemas.openxmlformats.org/spreadsheetml/2006/main">
  <c r="K43" i="1" l="1"/>
  <c r="K44" i="1"/>
  <c r="K45" i="1"/>
  <c r="K46" i="1"/>
  <c r="K47" i="1"/>
  <c r="K48" i="1"/>
  <c r="K49" i="1"/>
  <c r="K42" i="1"/>
  <c r="F44" i="1" l="1"/>
  <c r="F43" i="1"/>
  <c r="F42" i="1"/>
  <c r="B44" i="1"/>
  <c r="B45" i="1" s="1"/>
  <c r="B40" i="1"/>
  <c r="B39" i="1"/>
  <c r="K8" i="16" l="1"/>
  <c r="K6" i="16"/>
  <c r="K4" i="16"/>
  <c r="K2" i="16"/>
  <c r="I8" i="16"/>
  <c r="I6" i="16"/>
  <c r="I4" i="16"/>
  <c r="I2" i="16"/>
  <c r="F8" i="16"/>
  <c r="F6" i="16"/>
  <c r="F4" i="16"/>
  <c r="F2" i="16"/>
  <c r="E8" i="16"/>
  <c r="E6" i="16"/>
  <c r="E4" i="16"/>
  <c r="E2" i="16"/>
  <c r="C8" i="16"/>
  <c r="C6" i="16"/>
  <c r="C4" i="16"/>
  <c r="C2" i="16"/>
  <c r="P37" i="11"/>
  <c r="O37" i="11"/>
  <c r="F12" i="1" l="1"/>
  <c r="F7" i="1"/>
  <c r="F8" i="1"/>
  <c r="F9" i="1"/>
  <c r="F10" i="1"/>
  <c r="F11" i="1"/>
  <c r="F13" i="1"/>
  <c r="F6" i="1"/>
  <c r="C7" i="13" l="1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6" i="13"/>
  <c r="B7" i="13"/>
  <c r="D7" i="13" s="1"/>
  <c r="E7" i="13" s="1"/>
  <c r="F7" i="13" s="1"/>
  <c r="B8" i="13"/>
  <c r="D8" i="13" s="1"/>
  <c r="E8" i="13" s="1"/>
  <c r="F8" i="13" s="1"/>
  <c r="B9" i="13"/>
  <c r="D9" i="13" s="1"/>
  <c r="E9" i="13" s="1"/>
  <c r="F9" i="13" s="1"/>
  <c r="B10" i="13"/>
  <c r="D10" i="13" s="1"/>
  <c r="E10" i="13" s="1"/>
  <c r="F10" i="13" s="1"/>
  <c r="B11" i="13"/>
  <c r="D11" i="13" s="1"/>
  <c r="E11" i="13" s="1"/>
  <c r="F11" i="13" s="1"/>
  <c r="B12" i="13"/>
  <c r="D12" i="13" s="1"/>
  <c r="E12" i="13" s="1"/>
  <c r="F12" i="13" s="1"/>
  <c r="B13" i="13"/>
  <c r="D13" i="13" s="1"/>
  <c r="E13" i="13" s="1"/>
  <c r="F13" i="13" s="1"/>
  <c r="B14" i="13"/>
  <c r="D14" i="13" s="1"/>
  <c r="E14" i="13" s="1"/>
  <c r="F14" i="13" s="1"/>
  <c r="B15" i="13"/>
  <c r="D15" i="13" s="1"/>
  <c r="E15" i="13" s="1"/>
  <c r="F15" i="13" s="1"/>
  <c r="B16" i="13"/>
  <c r="D16" i="13" s="1"/>
  <c r="E16" i="13" s="1"/>
  <c r="F16" i="13" s="1"/>
  <c r="B17" i="13"/>
  <c r="D17" i="13" s="1"/>
  <c r="E17" i="13" s="1"/>
  <c r="F17" i="13" s="1"/>
  <c r="B18" i="13"/>
  <c r="D18" i="13" s="1"/>
  <c r="E18" i="13" s="1"/>
  <c r="F18" i="13" s="1"/>
  <c r="B19" i="13"/>
  <c r="D19" i="13" s="1"/>
  <c r="E19" i="13" s="1"/>
  <c r="F19" i="13" s="1"/>
  <c r="B20" i="13"/>
  <c r="D20" i="13" s="1"/>
  <c r="E20" i="13" s="1"/>
  <c r="F20" i="13" s="1"/>
  <c r="B21" i="13"/>
  <c r="D21" i="13" s="1"/>
  <c r="E21" i="13" s="1"/>
  <c r="F21" i="13" s="1"/>
  <c r="B22" i="13"/>
  <c r="D22" i="13" s="1"/>
  <c r="E22" i="13" s="1"/>
  <c r="F22" i="13" s="1"/>
  <c r="B23" i="13"/>
  <c r="D23" i="13" s="1"/>
  <c r="E23" i="13" s="1"/>
  <c r="F23" i="13" s="1"/>
  <c r="B24" i="13"/>
  <c r="D24" i="13" s="1"/>
  <c r="E24" i="13" s="1"/>
  <c r="F24" i="13" s="1"/>
  <c r="B25" i="13"/>
  <c r="D25" i="13" s="1"/>
  <c r="E25" i="13" s="1"/>
  <c r="F25" i="13" s="1"/>
  <c r="B26" i="13"/>
  <c r="D26" i="13" s="1"/>
  <c r="E26" i="13" s="1"/>
  <c r="F26" i="13" s="1"/>
  <c r="B27" i="13"/>
  <c r="D27" i="13" s="1"/>
  <c r="E27" i="13" s="1"/>
  <c r="F27" i="13" s="1"/>
  <c r="B28" i="13"/>
  <c r="D28" i="13" s="1"/>
  <c r="E28" i="13" s="1"/>
  <c r="F28" i="13" s="1"/>
  <c r="B29" i="13"/>
  <c r="D29" i="13" s="1"/>
  <c r="E29" i="13" s="1"/>
  <c r="F29" i="13" s="1"/>
  <c r="B30" i="13"/>
  <c r="D30" i="13" s="1"/>
  <c r="E30" i="13" s="1"/>
  <c r="F30" i="13" s="1"/>
  <c r="B31" i="13"/>
  <c r="D31" i="13" s="1"/>
  <c r="E31" i="13" s="1"/>
  <c r="F31" i="13" s="1"/>
  <c r="B32" i="13"/>
  <c r="D32" i="13" s="1"/>
  <c r="E32" i="13" s="1"/>
  <c r="F32" i="13" s="1"/>
  <c r="B33" i="13"/>
  <c r="D33" i="13" s="1"/>
  <c r="E33" i="13" s="1"/>
  <c r="F33" i="13" s="1"/>
  <c r="B34" i="13"/>
  <c r="D34" i="13" s="1"/>
  <c r="E34" i="13" s="1"/>
  <c r="F34" i="13" s="1"/>
  <c r="B35" i="13"/>
  <c r="D35" i="13" s="1"/>
  <c r="E35" i="13" s="1"/>
  <c r="F35" i="13" s="1"/>
  <c r="B36" i="13"/>
  <c r="D36" i="13" s="1"/>
  <c r="E36" i="13" s="1"/>
  <c r="F36" i="13" s="1"/>
  <c r="B37" i="13"/>
  <c r="D37" i="13" s="1"/>
  <c r="E37" i="13" s="1"/>
  <c r="F37" i="13" s="1"/>
  <c r="B38" i="13"/>
  <c r="D38" i="13" s="1"/>
  <c r="E38" i="13" s="1"/>
  <c r="F38" i="13" s="1"/>
  <c r="B39" i="13"/>
  <c r="D39" i="13" s="1"/>
  <c r="E39" i="13" s="1"/>
  <c r="F39" i="13" s="1"/>
  <c r="B40" i="13"/>
  <c r="D40" i="13" s="1"/>
  <c r="E40" i="13" s="1"/>
  <c r="F40" i="13" s="1"/>
  <c r="B41" i="13"/>
  <c r="D41" i="13" s="1"/>
  <c r="E41" i="13" s="1"/>
  <c r="F41" i="13" s="1"/>
  <c r="B42" i="13"/>
  <c r="D42" i="13" s="1"/>
  <c r="E42" i="13" s="1"/>
  <c r="F42" i="13" s="1"/>
  <c r="B43" i="13"/>
  <c r="D43" i="13" s="1"/>
  <c r="E43" i="13" s="1"/>
  <c r="F43" i="13" s="1"/>
  <c r="B44" i="13"/>
  <c r="D44" i="13" s="1"/>
  <c r="E44" i="13" s="1"/>
  <c r="F44" i="13" s="1"/>
  <c r="B45" i="13"/>
  <c r="D45" i="13" s="1"/>
  <c r="E45" i="13" s="1"/>
  <c r="F45" i="13" s="1"/>
  <c r="B46" i="13"/>
  <c r="D46" i="13" s="1"/>
  <c r="E46" i="13" s="1"/>
  <c r="F46" i="13" s="1"/>
  <c r="B47" i="13"/>
  <c r="D47" i="13" s="1"/>
  <c r="E47" i="13" s="1"/>
  <c r="F47" i="13" s="1"/>
  <c r="B48" i="13"/>
  <c r="D48" i="13" s="1"/>
  <c r="E48" i="13" s="1"/>
  <c r="F48" i="13" s="1"/>
  <c r="B49" i="13"/>
  <c r="D49" i="13"/>
  <c r="E49" i="13" s="1"/>
  <c r="F49" i="13" s="1"/>
  <c r="B50" i="13"/>
  <c r="D50" i="13"/>
  <c r="E50" i="13" s="1"/>
  <c r="F50" i="13" s="1"/>
  <c r="B51" i="13"/>
  <c r="D51" i="13"/>
  <c r="E51" i="13" s="1"/>
  <c r="F51" i="13" s="1"/>
  <c r="B52" i="13"/>
  <c r="D52" i="13"/>
  <c r="E52" i="13" s="1"/>
  <c r="F52" i="13" s="1"/>
  <c r="B53" i="13"/>
  <c r="D53" i="13"/>
  <c r="E53" i="13" s="1"/>
  <c r="F53" i="13" s="1"/>
  <c r="B54" i="13"/>
  <c r="D54" i="13"/>
  <c r="E54" i="13" s="1"/>
  <c r="F54" i="13" s="1"/>
  <c r="B55" i="13"/>
  <c r="D55" i="13"/>
  <c r="E55" i="13" s="1"/>
  <c r="F55" i="13" s="1"/>
  <c r="B56" i="13"/>
  <c r="D56" i="13"/>
  <c r="E56" i="13"/>
  <c r="F56" i="13" s="1"/>
  <c r="B57" i="13"/>
  <c r="D57" i="13"/>
  <c r="E57" i="13" s="1"/>
  <c r="F57" i="13" s="1"/>
  <c r="B58" i="13"/>
  <c r="D58" i="13"/>
  <c r="E58" i="13" s="1"/>
  <c r="F58" i="13" s="1"/>
  <c r="B59" i="13"/>
  <c r="D59" i="13"/>
  <c r="E59" i="13" s="1"/>
  <c r="F59" i="13" s="1"/>
  <c r="B60" i="13"/>
  <c r="D60" i="13"/>
  <c r="E60" i="13" s="1"/>
  <c r="F60" i="13" s="1"/>
  <c r="B61" i="13"/>
  <c r="D61" i="13"/>
  <c r="E61" i="13" s="1"/>
  <c r="F61" i="13" s="1"/>
  <c r="B62" i="13"/>
  <c r="D62" i="13"/>
  <c r="E62" i="13" s="1"/>
  <c r="F62" i="13" s="1"/>
  <c r="B63" i="13"/>
  <c r="D63" i="13"/>
  <c r="E63" i="13" s="1"/>
  <c r="F63" i="13" s="1"/>
  <c r="B64" i="13"/>
  <c r="D64" i="13"/>
  <c r="E64" i="13" s="1"/>
  <c r="F64" i="13" s="1"/>
  <c r="B65" i="13"/>
  <c r="D65" i="13"/>
  <c r="E65" i="13" s="1"/>
  <c r="F65" i="13" s="1"/>
  <c r="B66" i="13"/>
  <c r="D66" i="13"/>
  <c r="E66" i="13" s="1"/>
  <c r="F66" i="13" s="1"/>
  <c r="B67" i="13"/>
  <c r="D67" i="13"/>
  <c r="E67" i="13" s="1"/>
  <c r="F67" i="13" s="1"/>
  <c r="B68" i="13"/>
  <c r="D68" i="13"/>
  <c r="E68" i="13" s="1"/>
  <c r="F68" i="13" s="1"/>
  <c r="B69" i="13"/>
  <c r="D69" i="13"/>
  <c r="E69" i="13" s="1"/>
  <c r="F69" i="13" s="1"/>
  <c r="B70" i="13"/>
  <c r="D70" i="13"/>
  <c r="E70" i="13" s="1"/>
  <c r="F70" i="13" s="1"/>
  <c r="B71" i="13"/>
  <c r="D71" i="13"/>
  <c r="E71" i="13" s="1"/>
  <c r="F71" i="13" s="1"/>
  <c r="B72" i="13"/>
  <c r="D72" i="13"/>
  <c r="E72" i="13"/>
  <c r="F72" i="13" s="1"/>
  <c r="B73" i="13"/>
  <c r="D73" i="13"/>
  <c r="E73" i="13" s="1"/>
  <c r="F73" i="13" s="1"/>
  <c r="B74" i="13"/>
  <c r="D74" i="13"/>
  <c r="E74" i="13" s="1"/>
  <c r="F74" i="13" s="1"/>
  <c r="B75" i="13"/>
  <c r="D75" i="13"/>
  <c r="E75" i="13" s="1"/>
  <c r="F75" i="13" s="1"/>
  <c r="B76" i="13"/>
  <c r="D76" i="13"/>
  <c r="E76" i="13" s="1"/>
  <c r="F76" i="13" s="1"/>
  <c r="B77" i="13"/>
  <c r="D77" i="13"/>
  <c r="E77" i="13" s="1"/>
  <c r="F77" i="13" s="1"/>
  <c r="B78" i="13"/>
  <c r="D78" i="13"/>
  <c r="E78" i="13" s="1"/>
  <c r="F78" i="13" s="1"/>
  <c r="B79" i="13"/>
  <c r="D79" i="13"/>
  <c r="E79" i="13" s="1"/>
  <c r="F79" i="13" s="1"/>
  <c r="B80" i="13"/>
  <c r="D80" i="13"/>
  <c r="E80" i="13" s="1"/>
  <c r="F80" i="13" s="1"/>
  <c r="B81" i="13"/>
  <c r="D81" i="13"/>
  <c r="E81" i="13" s="1"/>
  <c r="F81" i="13" s="1"/>
  <c r="B82" i="13"/>
  <c r="D82" i="13"/>
  <c r="E82" i="13" s="1"/>
  <c r="F82" i="13" s="1"/>
  <c r="B83" i="13"/>
  <c r="D83" i="13"/>
  <c r="E83" i="13" s="1"/>
  <c r="F83" i="13" s="1"/>
  <c r="B84" i="13"/>
  <c r="D84" i="13"/>
  <c r="E84" i="13" s="1"/>
  <c r="F84" i="13" s="1"/>
  <c r="B85" i="13"/>
  <c r="D85" i="13"/>
  <c r="E85" i="13" s="1"/>
  <c r="F85" i="13" s="1"/>
  <c r="B86" i="13"/>
  <c r="D86" i="13"/>
  <c r="E86" i="13" s="1"/>
  <c r="F86" i="13" s="1"/>
  <c r="B87" i="13"/>
  <c r="D87" i="13"/>
  <c r="E87" i="13" s="1"/>
  <c r="F87" i="13" s="1"/>
  <c r="B88" i="13"/>
  <c r="D88" i="13"/>
  <c r="E88" i="13"/>
  <c r="F88" i="13" s="1"/>
  <c r="B89" i="13"/>
  <c r="D89" i="13"/>
  <c r="E89" i="13" s="1"/>
  <c r="F89" i="13" s="1"/>
  <c r="B90" i="13"/>
  <c r="D90" i="13"/>
  <c r="E90" i="13" s="1"/>
  <c r="F90" i="13" s="1"/>
  <c r="B91" i="13"/>
  <c r="D91" i="13"/>
  <c r="E91" i="13" s="1"/>
  <c r="F91" i="13" s="1"/>
  <c r="B92" i="13"/>
  <c r="D92" i="13"/>
  <c r="E92" i="13" s="1"/>
  <c r="F92" i="13" s="1"/>
  <c r="B93" i="13"/>
  <c r="D93" i="13"/>
  <c r="E93" i="13" s="1"/>
  <c r="F93" i="13" s="1"/>
  <c r="B94" i="13"/>
  <c r="D94" i="13"/>
  <c r="E94" i="13" s="1"/>
  <c r="F94" i="13" s="1"/>
  <c r="B95" i="13"/>
  <c r="D95" i="13"/>
  <c r="E95" i="13" s="1"/>
  <c r="F95" i="13" s="1"/>
  <c r="B96" i="13"/>
  <c r="D96" i="13"/>
  <c r="E96" i="13" s="1"/>
  <c r="F96" i="13" s="1"/>
  <c r="B97" i="13"/>
  <c r="D97" i="13"/>
  <c r="E97" i="13" s="1"/>
  <c r="F97" i="13" s="1"/>
  <c r="B98" i="13"/>
  <c r="D98" i="13"/>
  <c r="E98" i="13" s="1"/>
  <c r="F98" i="13" s="1"/>
  <c r="B99" i="13"/>
  <c r="D99" i="13"/>
  <c r="E99" i="13" s="1"/>
  <c r="F99" i="13" s="1"/>
  <c r="B100" i="13"/>
  <c r="D100" i="13"/>
  <c r="E100" i="13" s="1"/>
  <c r="F100" i="13" s="1"/>
  <c r="B101" i="13"/>
  <c r="D101" i="13"/>
  <c r="E101" i="13" s="1"/>
  <c r="F101" i="13" s="1"/>
  <c r="B102" i="13"/>
  <c r="D102" i="13"/>
  <c r="E102" i="13" s="1"/>
  <c r="F102" i="13" s="1"/>
  <c r="B103" i="13"/>
  <c r="D103" i="13"/>
  <c r="E103" i="13" s="1"/>
  <c r="F103" i="13" s="1"/>
  <c r="B104" i="13"/>
  <c r="D104" i="13"/>
  <c r="E104" i="13" s="1"/>
  <c r="F104" i="13" s="1"/>
  <c r="B105" i="13"/>
  <c r="D105" i="13"/>
  <c r="E105" i="13" s="1"/>
  <c r="F105" i="13" s="1"/>
  <c r="B106" i="13"/>
  <c r="D106" i="13"/>
  <c r="E106" i="13" s="1"/>
  <c r="F106" i="13" s="1"/>
  <c r="B107" i="13"/>
  <c r="D107" i="13"/>
  <c r="E107" i="13" s="1"/>
  <c r="F107" i="13" s="1"/>
  <c r="B108" i="13"/>
  <c r="D108" i="13"/>
  <c r="E108" i="13" s="1"/>
  <c r="F108" i="13" s="1"/>
  <c r="B109" i="13"/>
  <c r="D109" i="13"/>
  <c r="E109" i="13" s="1"/>
  <c r="F109" i="13" s="1"/>
  <c r="B110" i="13"/>
  <c r="D110" i="13"/>
  <c r="E110" i="13" s="1"/>
  <c r="F110" i="13" s="1"/>
  <c r="B111" i="13"/>
  <c r="D111" i="13"/>
  <c r="E111" i="13" s="1"/>
  <c r="F111" i="13" s="1"/>
  <c r="B112" i="13"/>
  <c r="D112" i="13"/>
  <c r="E112" i="13" s="1"/>
  <c r="F112" i="13" s="1"/>
  <c r="B113" i="13"/>
  <c r="D113" i="13"/>
  <c r="E113" i="13" s="1"/>
  <c r="F113" i="13" s="1"/>
  <c r="B114" i="13"/>
  <c r="D114" i="13"/>
  <c r="E114" i="13" s="1"/>
  <c r="F114" i="13" s="1"/>
  <c r="B115" i="13"/>
  <c r="D115" i="13"/>
  <c r="E115" i="13" s="1"/>
  <c r="F115" i="13" s="1"/>
  <c r="B116" i="13"/>
  <c r="D116" i="13"/>
  <c r="E116" i="13" s="1"/>
  <c r="F116" i="13" s="1"/>
  <c r="B117" i="13"/>
  <c r="D117" i="13"/>
  <c r="E117" i="13" s="1"/>
  <c r="F117" i="13" s="1"/>
  <c r="B118" i="13"/>
  <c r="D118" i="13"/>
  <c r="E118" i="13" s="1"/>
  <c r="F118" i="13" s="1"/>
  <c r="B119" i="13"/>
  <c r="D119" i="13"/>
  <c r="E119" i="13" s="1"/>
  <c r="F119" i="13" s="1"/>
  <c r="B120" i="13"/>
  <c r="D120" i="13"/>
  <c r="E120" i="13" s="1"/>
  <c r="F120" i="13" s="1"/>
  <c r="B121" i="13"/>
  <c r="D121" i="13"/>
  <c r="E121" i="13" s="1"/>
  <c r="F121" i="13" s="1"/>
  <c r="B122" i="13"/>
  <c r="D122" i="13"/>
  <c r="E122" i="13" s="1"/>
  <c r="F122" i="13" s="1"/>
  <c r="B123" i="13"/>
  <c r="D123" i="13"/>
  <c r="E123" i="13" s="1"/>
  <c r="F123" i="13" s="1"/>
  <c r="B124" i="13"/>
  <c r="D124" i="13"/>
  <c r="E124" i="13" s="1"/>
  <c r="F124" i="13" s="1"/>
  <c r="B125" i="13"/>
  <c r="D125" i="13"/>
  <c r="E125" i="13" s="1"/>
  <c r="F125" i="13" s="1"/>
  <c r="B126" i="13"/>
  <c r="D126" i="13"/>
  <c r="E126" i="13" s="1"/>
  <c r="F126" i="13" s="1"/>
  <c r="B127" i="13"/>
  <c r="D127" i="13"/>
  <c r="E127" i="13" s="1"/>
  <c r="F127" i="13" s="1"/>
  <c r="B128" i="13"/>
  <c r="D128" i="13"/>
  <c r="E128" i="13" s="1"/>
  <c r="F128" i="13" s="1"/>
  <c r="B129" i="13"/>
  <c r="D129" i="13"/>
  <c r="E129" i="13" s="1"/>
  <c r="F129" i="13" s="1"/>
  <c r="B130" i="13"/>
  <c r="D130" i="13"/>
  <c r="E130" i="13" s="1"/>
  <c r="F130" i="13" s="1"/>
  <c r="B131" i="13"/>
  <c r="D131" i="13"/>
  <c r="E131" i="13" s="1"/>
  <c r="F131" i="13" s="1"/>
  <c r="B132" i="13"/>
  <c r="D132" i="13"/>
  <c r="E132" i="13" s="1"/>
  <c r="F132" i="13" s="1"/>
  <c r="B133" i="13"/>
  <c r="D133" i="13"/>
  <c r="E133" i="13" s="1"/>
  <c r="F133" i="13" s="1"/>
  <c r="B134" i="13"/>
  <c r="D134" i="13"/>
  <c r="E134" i="13" s="1"/>
  <c r="F134" i="13" s="1"/>
  <c r="B135" i="13"/>
  <c r="D135" i="13"/>
  <c r="E135" i="13" s="1"/>
  <c r="F135" i="13" s="1"/>
  <c r="B136" i="13"/>
  <c r="D136" i="13"/>
  <c r="E136" i="13" s="1"/>
  <c r="F136" i="13" s="1"/>
  <c r="B137" i="13"/>
  <c r="D137" i="13"/>
  <c r="E137" i="13" s="1"/>
  <c r="F137" i="13" s="1"/>
  <c r="B138" i="13"/>
  <c r="D138" i="13"/>
  <c r="E138" i="13" s="1"/>
  <c r="F138" i="13" s="1"/>
  <c r="B139" i="13"/>
  <c r="D139" i="13"/>
  <c r="E139" i="13" s="1"/>
  <c r="F139" i="13" s="1"/>
  <c r="B140" i="13"/>
  <c r="D140" i="13"/>
  <c r="E140" i="13" s="1"/>
  <c r="F140" i="13" s="1"/>
  <c r="B141" i="13"/>
  <c r="D141" i="13"/>
  <c r="E141" i="13" s="1"/>
  <c r="F141" i="13" s="1"/>
  <c r="B142" i="13"/>
  <c r="D142" i="13"/>
  <c r="E142" i="13" s="1"/>
  <c r="F142" i="13" s="1"/>
  <c r="B143" i="13"/>
  <c r="D143" i="13"/>
  <c r="E143" i="13" s="1"/>
  <c r="F143" i="13" s="1"/>
  <c r="B144" i="13"/>
  <c r="D144" i="13"/>
  <c r="E144" i="13" s="1"/>
  <c r="F144" i="13" s="1"/>
  <c r="B145" i="13"/>
  <c r="D145" i="13"/>
  <c r="E145" i="13" s="1"/>
  <c r="F145" i="13" s="1"/>
  <c r="B146" i="13"/>
  <c r="D146" i="13"/>
  <c r="E146" i="13" s="1"/>
  <c r="F146" i="13" s="1"/>
  <c r="B147" i="13"/>
  <c r="D147" i="13"/>
  <c r="E147" i="13" s="1"/>
  <c r="F147" i="13" s="1"/>
  <c r="B148" i="13"/>
  <c r="D148" i="13"/>
  <c r="E148" i="13" s="1"/>
  <c r="F148" i="13" s="1"/>
  <c r="B149" i="13"/>
  <c r="D149" i="13"/>
  <c r="E149" i="13" s="1"/>
  <c r="F149" i="13" s="1"/>
  <c r="B150" i="13"/>
  <c r="D150" i="13"/>
  <c r="E150" i="13" s="1"/>
  <c r="F150" i="13" s="1"/>
  <c r="B151" i="13"/>
  <c r="D151" i="13"/>
  <c r="E151" i="13" s="1"/>
  <c r="F151" i="13" s="1"/>
  <c r="B152" i="13"/>
  <c r="D152" i="13"/>
  <c r="E152" i="13" s="1"/>
  <c r="F152" i="13" s="1"/>
  <c r="B153" i="13"/>
  <c r="D153" i="13"/>
  <c r="E153" i="13" s="1"/>
  <c r="F153" i="13" s="1"/>
  <c r="B154" i="13"/>
  <c r="D154" i="13"/>
  <c r="E154" i="13" s="1"/>
  <c r="F154" i="13" s="1"/>
  <c r="B155" i="13"/>
  <c r="D155" i="13"/>
  <c r="E155" i="13" s="1"/>
  <c r="F155" i="13" s="1"/>
  <c r="B156" i="13"/>
  <c r="D156" i="13"/>
  <c r="E156" i="13" s="1"/>
  <c r="F156" i="13" s="1"/>
  <c r="B157" i="13"/>
  <c r="D157" i="13"/>
  <c r="E157" i="13" s="1"/>
  <c r="F157" i="13" s="1"/>
  <c r="B158" i="13"/>
  <c r="D158" i="13"/>
  <c r="E158" i="13" s="1"/>
  <c r="F158" i="13" s="1"/>
  <c r="B159" i="13"/>
  <c r="D159" i="13"/>
  <c r="E159" i="13" s="1"/>
  <c r="F159" i="13" s="1"/>
  <c r="B160" i="13"/>
  <c r="D160" i="13"/>
  <c r="E160" i="13" s="1"/>
  <c r="F160" i="13" s="1"/>
  <c r="B161" i="13"/>
  <c r="D161" i="13"/>
  <c r="E161" i="13" s="1"/>
  <c r="F161" i="13" s="1"/>
  <c r="B162" i="13"/>
  <c r="D162" i="13"/>
  <c r="E162" i="13" s="1"/>
  <c r="F162" i="13" s="1"/>
  <c r="B163" i="13"/>
  <c r="D163" i="13"/>
  <c r="E163" i="13" s="1"/>
  <c r="F163" i="13" s="1"/>
  <c r="B164" i="13"/>
  <c r="D164" i="13"/>
  <c r="E164" i="13" s="1"/>
  <c r="F164" i="13" s="1"/>
  <c r="B165" i="13"/>
  <c r="D165" i="13"/>
  <c r="E165" i="13" s="1"/>
  <c r="F165" i="13" s="1"/>
  <c r="B166" i="13"/>
  <c r="D166" i="13"/>
  <c r="E166" i="13" s="1"/>
  <c r="F166" i="13" s="1"/>
  <c r="B167" i="13"/>
  <c r="D167" i="13"/>
  <c r="E167" i="13" s="1"/>
  <c r="F167" i="13" s="1"/>
  <c r="B168" i="13"/>
  <c r="D168" i="13"/>
  <c r="E168" i="13" s="1"/>
  <c r="F168" i="13" s="1"/>
  <c r="B169" i="13"/>
  <c r="D169" i="13"/>
  <c r="E169" i="13" s="1"/>
  <c r="F169" i="13" s="1"/>
  <c r="B170" i="13"/>
  <c r="D170" i="13"/>
  <c r="E170" i="13" s="1"/>
  <c r="F170" i="13" s="1"/>
  <c r="B171" i="13"/>
  <c r="D171" i="13"/>
  <c r="E171" i="13" s="1"/>
  <c r="F171" i="13" s="1"/>
  <c r="B172" i="13"/>
  <c r="D172" i="13"/>
  <c r="E172" i="13" s="1"/>
  <c r="F172" i="13" s="1"/>
  <c r="B173" i="13"/>
  <c r="D173" i="13"/>
  <c r="E173" i="13" s="1"/>
  <c r="F173" i="13" s="1"/>
  <c r="B174" i="13"/>
  <c r="D174" i="13"/>
  <c r="E174" i="13" s="1"/>
  <c r="F174" i="13" s="1"/>
  <c r="B175" i="13"/>
  <c r="D175" i="13"/>
  <c r="E175" i="13" s="1"/>
  <c r="F175" i="13" s="1"/>
  <c r="B176" i="13"/>
  <c r="D176" i="13"/>
  <c r="E176" i="13" s="1"/>
  <c r="F176" i="13" s="1"/>
  <c r="B177" i="13"/>
  <c r="D177" i="13"/>
  <c r="E177" i="13" s="1"/>
  <c r="F177" i="13" s="1"/>
  <c r="B178" i="13"/>
  <c r="D178" i="13"/>
  <c r="E178" i="13" s="1"/>
  <c r="F178" i="13" s="1"/>
  <c r="B179" i="13"/>
  <c r="D179" i="13"/>
  <c r="E179" i="13" s="1"/>
  <c r="F179" i="13" s="1"/>
  <c r="B180" i="13"/>
  <c r="D180" i="13"/>
  <c r="E180" i="13" s="1"/>
  <c r="F180" i="13" s="1"/>
  <c r="B181" i="13"/>
  <c r="D181" i="13"/>
  <c r="E181" i="13" s="1"/>
  <c r="F181" i="13" s="1"/>
  <c r="B182" i="13"/>
  <c r="D182" i="13"/>
  <c r="E182" i="13" s="1"/>
  <c r="F182" i="13" s="1"/>
  <c r="B183" i="13"/>
  <c r="D183" i="13"/>
  <c r="E183" i="13" s="1"/>
  <c r="F183" i="13" s="1"/>
  <c r="B184" i="13"/>
  <c r="D184" i="13"/>
  <c r="E184" i="13" s="1"/>
  <c r="F184" i="13" s="1"/>
  <c r="B185" i="13"/>
  <c r="D185" i="13"/>
  <c r="E185" i="13" s="1"/>
  <c r="F185" i="13" s="1"/>
  <c r="B186" i="13"/>
  <c r="D186" i="13"/>
  <c r="E186" i="13" s="1"/>
  <c r="F186" i="13" s="1"/>
  <c r="B187" i="13"/>
  <c r="D187" i="13"/>
  <c r="E187" i="13" s="1"/>
  <c r="F187" i="13" s="1"/>
  <c r="B188" i="13"/>
  <c r="D188" i="13"/>
  <c r="E188" i="13" s="1"/>
  <c r="F188" i="13" s="1"/>
  <c r="B189" i="13"/>
  <c r="D189" i="13"/>
  <c r="E189" i="13" s="1"/>
  <c r="F189" i="13" s="1"/>
  <c r="B190" i="13"/>
  <c r="D190" i="13"/>
  <c r="E190" i="13" s="1"/>
  <c r="F190" i="13" s="1"/>
  <c r="B191" i="13"/>
  <c r="D191" i="13"/>
  <c r="E191" i="13"/>
  <c r="F191" i="13" s="1"/>
  <c r="B192" i="13"/>
  <c r="D192" i="13"/>
  <c r="E192" i="13" s="1"/>
  <c r="F192" i="13" s="1"/>
  <c r="B193" i="13"/>
  <c r="D193" i="13"/>
  <c r="E193" i="13" s="1"/>
  <c r="F193" i="13" s="1"/>
  <c r="B194" i="13"/>
  <c r="D194" i="13"/>
  <c r="E194" i="13" s="1"/>
  <c r="F194" i="13" s="1"/>
  <c r="B195" i="13"/>
  <c r="D195" i="13"/>
  <c r="E195" i="13" s="1"/>
  <c r="F195" i="13" s="1"/>
  <c r="B196" i="13"/>
  <c r="D196" i="13"/>
  <c r="E196" i="13" s="1"/>
  <c r="F196" i="13" s="1"/>
  <c r="B197" i="13"/>
  <c r="D197" i="13"/>
  <c r="E197" i="13" s="1"/>
  <c r="F197" i="13" s="1"/>
  <c r="B198" i="13"/>
  <c r="D198" i="13"/>
  <c r="E198" i="13" s="1"/>
  <c r="F198" i="13" s="1"/>
  <c r="B199" i="13"/>
  <c r="D199" i="13"/>
  <c r="E199" i="13" s="1"/>
  <c r="F199" i="13" s="1"/>
  <c r="B200" i="13"/>
  <c r="D200" i="13"/>
  <c r="E200" i="13" s="1"/>
  <c r="F200" i="13" s="1"/>
  <c r="B201" i="13"/>
  <c r="D201" i="13"/>
  <c r="E201" i="13" s="1"/>
  <c r="F201" i="13" s="1"/>
  <c r="B202" i="13"/>
  <c r="D202" i="13"/>
  <c r="E202" i="13" s="1"/>
  <c r="F202" i="13" s="1"/>
  <c r="B203" i="13"/>
  <c r="D203" i="13"/>
  <c r="E203" i="13" s="1"/>
  <c r="F203" i="13" s="1"/>
  <c r="B204" i="13"/>
  <c r="D204" i="13"/>
  <c r="E204" i="13" s="1"/>
  <c r="F204" i="13" s="1"/>
  <c r="B205" i="13"/>
  <c r="D205" i="13"/>
  <c r="E205" i="13" s="1"/>
  <c r="F205" i="13" s="1"/>
  <c r="B206" i="13"/>
  <c r="D206" i="13"/>
  <c r="E206" i="13" s="1"/>
  <c r="F206" i="13" s="1"/>
  <c r="B207" i="13"/>
  <c r="D207" i="13"/>
  <c r="E207" i="13"/>
  <c r="F207" i="13" s="1"/>
  <c r="B208" i="13"/>
  <c r="D208" i="13"/>
  <c r="E208" i="13" s="1"/>
  <c r="F208" i="13" s="1"/>
  <c r="B209" i="13"/>
  <c r="D209" i="13"/>
  <c r="E209" i="13" s="1"/>
  <c r="F209" i="13" s="1"/>
  <c r="B210" i="13"/>
  <c r="D210" i="13"/>
  <c r="E210" i="13" s="1"/>
  <c r="F210" i="13" s="1"/>
  <c r="B211" i="13"/>
  <c r="D211" i="13"/>
  <c r="E211" i="13" s="1"/>
  <c r="F211" i="13" s="1"/>
  <c r="B212" i="13"/>
  <c r="D212" i="13"/>
  <c r="E212" i="13" s="1"/>
  <c r="F212" i="13" s="1"/>
  <c r="B213" i="13"/>
  <c r="D213" i="13"/>
  <c r="E213" i="13" s="1"/>
  <c r="F213" i="13" s="1"/>
  <c r="B214" i="13"/>
  <c r="D214" i="13"/>
  <c r="E214" i="13" s="1"/>
  <c r="F214" i="13" s="1"/>
  <c r="B215" i="13"/>
  <c r="D215" i="13"/>
  <c r="E215" i="13" s="1"/>
  <c r="F215" i="13" s="1"/>
  <c r="B216" i="13"/>
  <c r="D216" i="13"/>
  <c r="E216" i="13" s="1"/>
  <c r="F216" i="13" s="1"/>
  <c r="B217" i="13"/>
  <c r="D217" i="13"/>
  <c r="E217" i="13" s="1"/>
  <c r="F217" i="13" s="1"/>
  <c r="B218" i="13"/>
  <c r="D218" i="13"/>
  <c r="E218" i="13" s="1"/>
  <c r="F218" i="13" s="1"/>
  <c r="B219" i="13"/>
  <c r="D219" i="13"/>
  <c r="E219" i="13" s="1"/>
  <c r="F219" i="13" s="1"/>
  <c r="B220" i="13"/>
  <c r="D220" i="13"/>
  <c r="E220" i="13" s="1"/>
  <c r="F220" i="13" s="1"/>
  <c r="B221" i="13"/>
  <c r="D221" i="13"/>
  <c r="E221" i="13" s="1"/>
  <c r="F221" i="13" s="1"/>
  <c r="B222" i="13"/>
  <c r="D222" i="13"/>
  <c r="E222" i="13" s="1"/>
  <c r="F222" i="13" s="1"/>
  <c r="B223" i="13"/>
  <c r="D223" i="13"/>
  <c r="E223" i="13"/>
  <c r="F223" i="13" s="1"/>
  <c r="B224" i="13"/>
  <c r="D224" i="13"/>
  <c r="E224" i="13" s="1"/>
  <c r="F224" i="13" s="1"/>
  <c r="B225" i="13"/>
  <c r="D225" i="13"/>
  <c r="E225" i="13" s="1"/>
  <c r="F225" i="13" s="1"/>
  <c r="B226" i="13"/>
  <c r="D226" i="13"/>
  <c r="E226" i="13" s="1"/>
  <c r="F226" i="13" s="1"/>
  <c r="B227" i="13"/>
  <c r="D227" i="13"/>
  <c r="E227" i="13" s="1"/>
  <c r="F227" i="13" s="1"/>
  <c r="B228" i="13"/>
  <c r="D228" i="13"/>
  <c r="E228" i="13" s="1"/>
  <c r="F228" i="13" s="1"/>
  <c r="B229" i="13"/>
  <c r="D229" i="13"/>
  <c r="E229" i="13" s="1"/>
  <c r="F229" i="13" s="1"/>
  <c r="B230" i="13"/>
  <c r="D230" i="13"/>
  <c r="E230" i="13" s="1"/>
  <c r="F230" i="13" s="1"/>
  <c r="B231" i="13"/>
  <c r="D231" i="13"/>
  <c r="E231" i="13" s="1"/>
  <c r="F231" i="13" s="1"/>
  <c r="B232" i="13"/>
  <c r="D232" i="13"/>
  <c r="E232" i="13" s="1"/>
  <c r="F232" i="13" s="1"/>
  <c r="B233" i="13"/>
  <c r="D233" i="13"/>
  <c r="E233" i="13" s="1"/>
  <c r="F233" i="13" s="1"/>
  <c r="B234" i="13"/>
  <c r="D234" i="13" s="1"/>
  <c r="E234" i="13" s="1"/>
  <c r="F234" i="13" s="1"/>
  <c r="B235" i="13"/>
  <c r="D235" i="13" s="1"/>
  <c r="E235" i="13" s="1"/>
  <c r="F235" i="13" s="1"/>
  <c r="B236" i="13"/>
  <c r="D236" i="13" s="1"/>
  <c r="E236" i="13" s="1"/>
  <c r="F236" i="13" s="1"/>
  <c r="B237" i="13"/>
  <c r="D237" i="13" s="1"/>
  <c r="E237" i="13" s="1"/>
  <c r="F237" i="13" s="1"/>
  <c r="B238" i="13"/>
  <c r="D238" i="13" s="1"/>
  <c r="E238" i="13" s="1"/>
  <c r="F238" i="13" s="1"/>
  <c r="B239" i="13"/>
  <c r="D239" i="13" s="1"/>
  <c r="E239" i="13" s="1"/>
  <c r="F239" i="13" s="1"/>
  <c r="B240" i="13"/>
  <c r="D240" i="13" s="1"/>
  <c r="E240" i="13" s="1"/>
  <c r="F240" i="13" s="1"/>
  <c r="B241" i="13"/>
  <c r="D241" i="13" s="1"/>
  <c r="E241" i="13" s="1"/>
  <c r="F241" i="13" s="1"/>
  <c r="B242" i="13"/>
  <c r="D242" i="13" s="1"/>
  <c r="E242" i="13" s="1"/>
  <c r="F242" i="13" s="1"/>
  <c r="B243" i="13"/>
  <c r="D243" i="13" s="1"/>
  <c r="E243" i="13" s="1"/>
  <c r="F243" i="13" s="1"/>
  <c r="B244" i="13"/>
  <c r="D244" i="13" s="1"/>
  <c r="E244" i="13" s="1"/>
  <c r="F244" i="13" s="1"/>
  <c r="B245" i="13"/>
  <c r="D245" i="13" s="1"/>
  <c r="E245" i="13" s="1"/>
  <c r="F245" i="13" s="1"/>
  <c r="B246" i="13"/>
  <c r="D246" i="13" s="1"/>
  <c r="E246" i="13" s="1"/>
  <c r="F246" i="13" s="1"/>
  <c r="B247" i="13"/>
  <c r="D247" i="13" s="1"/>
  <c r="E247" i="13" s="1"/>
  <c r="F247" i="13" s="1"/>
  <c r="B248" i="13"/>
  <c r="D248" i="13" s="1"/>
  <c r="E248" i="13" s="1"/>
  <c r="F248" i="13" s="1"/>
  <c r="B249" i="13"/>
  <c r="D249" i="13" s="1"/>
  <c r="E249" i="13" s="1"/>
  <c r="F249" i="13" s="1"/>
  <c r="B250" i="13"/>
  <c r="D250" i="13" s="1"/>
  <c r="E250" i="13" s="1"/>
  <c r="F250" i="13" s="1"/>
  <c r="B251" i="13"/>
  <c r="D251" i="13" s="1"/>
  <c r="E251" i="13" s="1"/>
  <c r="F251" i="13" s="1"/>
  <c r="B252" i="13"/>
  <c r="D252" i="13" s="1"/>
  <c r="E252" i="13" s="1"/>
  <c r="F252" i="13" s="1"/>
  <c r="B253" i="13"/>
  <c r="D253" i="13" s="1"/>
  <c r="E253" i="13" s="1"/>
  <c r="F253" i="13" s="1"/>
  <c r="B254" i="13"/>
  <c r="D254" i="13" s="1"/>
  <c r="E254" i="13" s="1"/>
  <c r="F254" i="13" s="1"/>
  <c r="B255" i="13"/>
  <c r="D255" i="13" s="1"/>
  <c r="E255" i="13" s="1"/>
  <c r="F255" i="13" s="1"/>
  <c r="B256" i="13"/>
  <c r="D256" i="13" s="1"/>
  <c r="E256" i="13" s="1"/>
  <c r="F256" i="13" s="1"/>
  <c r="B257" i="13"/>
  <c r="D257" i="13" s="1"/>
  <c r="E257" i="13" s="1"/>
  <c r="F257" i="13" s="1"/>
  <c r="B258" i="13"/>
  <c r="D258" i="13" s="1"/>
  <c r="E258" i="13" s="1"/>
  <c r="F258" i="13" s="1"/>
  <c r="B259" i="13"/>
  <c r="D259" i="13" s="1"/>
  <c r="E259" i="13" s="1"/>
  <c r="F259" i="13" s="1"/>
  <c r="B260" i="13"/>
  <c r="D260" i="13" s="1"/>
  <c r="E260" i="13" s="1"/>
  <c r="F260" i="13" s="1"/>
  <c r="B261" i="13"/>
  <c r="D261" i="13" s="1"/>
  <c r="E261" i="13" s="1"/>
  <c r="F261" i="13" s="1"/>
  <c r="B262" i="13"/>
  <c r="D262" i="13" s="1"/>
  <c r="E262" i="13" s="1"/>
  <c r="F262" i="13" s="1"/>
  <c r="B263" i="13"/>
  <c r="D263" i="13" s="1"/>
  <c r="E263" i="13" s="1"/>
  <c r="F263" i="13" s="1"/>
  <c r="B264" i="13"/>
  <c r="D264" i="13" s="1"/>
  <c r="E264" i="13" s="1"/>
  <c r="F264" i="13" s="1"/>
  <c r="B265" i="13"/>
  <c r="D265" i="13" s="1"/>
  <c r="E265" i="13" s="1"/>
  <c r="F265" i="13" s="1"/>
  <c r="B266" i="13"/>
  <c r="D266" i="13" s="1"/>
  <c r="E266" i="13" s="1"/>
  <c r="F266" i="13" s="1"/>
  <c r="B267" i="13"/>
  <c r="D267" i="13" s="1"/>
  <c r="E267" i="13" s="1"/>
  <c r="F267" i="13" s="1"/>
  <c r="B268" i="13"/>
  <c r="D268" i="13" s="1"/>
  <c r="E268" i="13" s="1"/>
  <c r="F268" i="13" s="1"/>
  <c r="B269" i="13"/>
  <c r="D269" i="13" s="1"/>
  <c r="E269" i="13" s="1"/>
  <c r="F269" i="13" s="1"/>
  <c r="B270" i="13"/>
  <c r="D270" i="13" s="1"/>
  <c r="E270" i="13" s="1"/>
  <c r="F270" i="13" s="1"/>
  <c r="B271" i="13"/>
  <c r="D271" i="13" s="1"/>
  <c r="E271" i="13" s="1"/>
  <c r="F271" i="13" s="1"/>
  <c r="B272" i="13"/>
  <c r="D272" i="13" s="1"/>
  <c r="E272" i="13" s="1"/>
  <c r="F272" i="13" s="1"/>
  <c r="B273" i="13"/>
  <c r="D273" i="13" s="1"/>
  <c r="E273" i="13" s="1"/>
  <c r="F273" i="13" s="1"/>
  <c r="B274" i="13"/>
  <c r="D274" i="13" s="1"/>
  <c r="E274" i="13" s="1"/>
  <c r="F274" i="13" s="1"/>
  <c r="B275" i="13"/>
  <c r="D275" i="13" s="1"/>
  <c r="E275" i="13" s="1"/>
  <c r="F275" i="13" s="1"/>
  <c r="B276" i="13"/>
  <c r="D276" i="13" s="1"/>
  <c r="E276" i="13" s="1"/>
  <c r="F276" i="13" s="1"/>
  <c r="B277" i="13"/>
  <c r="D277" i="13" s="1"/>
  <c r="E277" i="13" s="1"/>
  <c r="F277" i="13" s="1"/>
  <c r="B278" i="13"/>
  <c r="D278" i="13" s="1"/>
  <c r="E278" i="13" s="1"/>
  <c r="F278" i="13" s="1"/>
  <c r="B279" i="13"/>
  <c r="D279" i="13" s="1"/>
  <c r="E279" i="13" s="1"/>
  <c r="F279" i="13" s="1"/>
  <c r="B280" i="13"/>
  <c r="D280" i="13" s="1"/>
  <c r="E280" i="13" s="1"/>
  <c r="F280" i="13" s="1"/>
  <c r="B281" i="13"/>
  <c r="D281" i="13" s="1"/>
  <c r="E281" i="13" s="1"/>
  <c r="F281" i="13" s="1"/>
  <c r="B282" i="13"/>
  <c r="D282" i="13" s="1"/>
  <c r="E282" i="13" s="1"/>
  <c r="F282" i="13" s="1"/>
  <c r="B283" i="13"/>
  <c r="D283" i="13" s="1"/>
  <c r="E283" i="13" s="1"/>
  <c r="F283" i="13" s="1"/>
  <c r="B284" i="13"/>
  <c r="D284" i="13" s="1"/>
  <c r="E284" i="13" s="1"/>
  <c r="F284" i="13" s="1"/>
  <c r="B285" i="13"/>
  <c r="D285" i="13" s="1"/>
  <c r="E285" i="13" s="1"/>
  <c r="F285" i="13" s="1"/>
  <c r="B286" i="13"/>
  <c r="D286" i="13" s="1"/>
  <c r="E286" i="13" s="1"/>
  <c r="F286" i="13" s="1"/>
  <c r="B287" i="13"/>
  <c r="D287" i="13" s="1"/>
  <c r="E287" i="13" s="1"/>
  <c r="F287" i="13" s="1"/>
  <c r="B288" i="13"/>
  <c r="D288" i="13" s="1"/>
  <c r="E288" i="13" s="1"/>
  <c r="F288" i="13" s="1"/>
  <c r="B289" i="13"/>
  <c r="D289" i="13" s="1"/>
  <c r="E289" i="13" s="1"/>
  <c r="F289" i="13" s="1"/>
  <c r="B290" i="13"/>
  <c r="D290" i="13" s="1"/>
  <c r="E290" i="13" s="1"/>
  <c r="F290" i="13" s="1"/>
  <c r="B291" i="13"/>
  <c r="D291" i="13" s="1"/>
  <c r="E291" i="13" s="1"/>
  <c r="F291" i="13" s="1"/>
  <c r="B292" i="13"/>
  <c r="D292" i="13" s="1"/>
  <c r="E292" i="13" s="1"/>
  <c r="F292" i="13" s="1"/>
  <c r="B293" i="13"/>
  <c r="D293" i="13" s="1"/>
  <c r="E293" i="13" s="1"/>
  <c r="F293" i="13" s="1"/>
  <c r="B294" i="13"/>
  <c r="D294" i="13" s="1"/>
  <c r="E294" i="13" s="1"/>
  <c r="F294" i="13" s="1"/>
  <c r="B295" i="13"/>
  <c r="D295" i="13" s="1"/>
  <c r="E295" i="13" s="1"/>
  <c r="F295" i="13" s="1"/>
  <c r="B296" i="13"/>
  <c r="D296" i="13" s="1"/>
  <c r="E296" i="13" s="1"/>
  <c r="F296" i="13" s="1"/>
  <c r="B297" i="13"/>
  <c r="D297" i="13" s="1"/>
  <c r="E297" i="13" s="1"/>
  <c r="F297" i="13" s="1"/>
  <c r="B298" i="13"/>
  <c r="D298" i="13" s="1"/>
  <c r="E298" i="13" s="1"/>
  <c r="F298" i="13" s="1"/>
  <c r="B299" i="13"/>
  <c r="D299" i="13" s="1"/>
  <c r="E299" i="13" s="1"/>
  <c r="F299" i="13" s="1"/>
  <c r="B300" i="13"/>
  <c r="D300" i="13" s="1"/>
  <c r="E300" i="13" s="1"/>
  <c r="F300" i="13" s="1"/>
  <c r="B301" i="13"/>
  <c r="D301" i="13" s="1"/>
  <c r="E301" i="13" s="1"/>
  <c r="F301" i="13" s="1"/>
  <c r="B302" i="13"/>
  <c r="D302" i="13" s="1"/>
  <c r="E302" i="13" s="1"/>
  <c r="F302" i="13" s="1"/>
  <c r="B303" i="13"/>
  <c r="D303" i="13" s="1"/>
  <c r="E303" i="13" s="1"/>
  <c r="F303" i="13" s="1"/>
  <c r="B304" i="13"/>
  <c r="D304" i="13" s="1"/>
  <c r="E304" i="13" s="1"/>
  <c r="F304" i="13" s="1"/>
  <c r="B305" i="13"/>
  <c r="D305" i="13" s="1"/>
  <c r="E305" i="13" s="1"/>
  <c r="F305" i="13" s="1"/>
  <c r="B306" i="13"/>
  <c r="D306" i="13" s="1"/>
  <c r="E306" i="13" s="1"/>
  <c r="F306" i="13" s="1"/>
  <c r="B307" i="13"/>
  <c r="D307" i="13" s="1"/>
  <c r="E307" i="13" s="1"/>
  <c r="F307" i="13" s="1"/>
  <c r="B308" i="13"/>
  <c r="D308" i="13" s="1"/>
  <c r="E308" i="13" s="1"/>
  <c r="F308" i="13" s="1"/>
  <c r="B309" i="13"/>
  <c r="D309" i="13" s="1"/>
  <c r="E309" i="13" s="1"/>
  <c r="F309" i="13" s="1"/>
  <c r="B310" i="13"/>
  <c r="D310" i="13" s="1"/>
  <c r="E310" i="13" s="1"/>
  <c r="F310" i="13" s="1"/>
  <c r="B311" i="13"/>
  <c r="D311" i="13" s="1"/>
  <c r="E311" i="13" s="1"/>
  <c r="F311" i="13" s="1"/>
  <c r="B312" i="13"/>
  <c r="D312" i="13" s="1"/>
  <c r="E312" i="13" s="1"/>
  <c r="F312" i="13" s="1"/>
  <c r="B313" i="13"/>
  <c r="D313" i="13" s="1"/>
  <c r="E313" i="13" s="1"/>
  <c r="F313" i="13" s="1"/>
  <c r="B314" i="13"/>
  <c r="D314" i="13" s="1"/>
  <c r="E314" i="13" s="1"/>
  <c r="F314" i="13" s="1"/>
  <c r="B315" i="13"/>
  <c r="D315" i="13" s="1"/>
  <c r="E315" i="13" s="1"/>
  <c r="F315" i="13" s="1"/>
  <c r="B316" i="13"/>
  <c r="D316" i="13" s="1"/>
  <c r="E316" i="13" s="1"/>
  <c r="F316" i="13" s="1"/>
  <c r="B317" i="13"/>
  <c r="D317" i="13" s="1"/>
  <c r="E317" i="13" s="1"/>
  <c r="F317" i="13" s="1"/>
  <c r="B318" i="13"/>
  <c r="D318" i="13" s="1"/>
  <c r="E318" i="13" s="1"/>
  <c r="F318" i="13" s="1"/>
  <c r="B319" i="13"/>
  <c r="D319" i="13" s="1"/>
  <c r="E319" i="13" s="1"/>
  <c r="F319" i="13" s="1"/>
  <c r="B320" i="13"/>
  <c r="D320" i="13" s="1"/>
  <c r="E320" i="13" s="1"/>
  <c r="F320" i="13" s="1"/>
  <c r="B321" i="13"/>
  <c r="D321" i="13" s="1"/>
  <c r="E321" i="13" s="1"/>
  <c r="F321" i="13" s="1"/>
  <c r="B322" i="13"/>
  <c r="D322" i="13" s="1"/>
  <c r="E322" i="13" s="1"/>
  <c r="F322" i="13" s="1"/>
  <c r="B323" i="13"/>
  <c r="D323" i="13" s="1"/>
  <c r="E323" i="13" s="1"/>
  <c r="F323" i="13" s="1"/>
  <c r="B324" i="13"/>
  <c r="D324" i="13" s="1"/>
  <c r="E324" i="13" s="1"/>
  <c r="F324" i="13" s="1"/>
  <c r="B325" i="13"/>
  <c r="D325" i="13" s="1"/>
  <c r="E325" i="13" s="1"/>
  <c r="F325" i="13" s="1"/>
  <c r="B326" i="13"/>
  <c r="D326" i="13" s="1"/>
  <c r="E326" i="13" s="1"/>
  <c r="F326" i="13" s="1"/>
  <c r="B327" i="13"/>
  <c r="D327" i="13" s="1"/>
  <c r="E327" i="13" s="1"/>
  <c r="F327" i="13" s="1"/>
  <c r="B328" i="13"/>
  <c r="D328" i="13" s="1"/>
  <c r="E328" i="13" s="1"/>
  <c r="F328" i="13" s="1"/>
  <c r="B329" i="13"/>
  <c r="D329" i="13" s="1"/>
  <c r="E329" i="13" s="1"/>
  <c r="F329" i="13" s="1"/>
  <c r="B330" i="13"/>
  <c r="D330" i="13" s="1"/>
  <c r="E330" i="13" s="1"/>
  <c r="F330" i="13" s="1"/>
  <c r="B331" i="13"/>
  <c r="D331" i="13" s="1"/>
  <c r="E331" i="13" s="1"/>
  <c r="F331" i="13" s="1"/>
  <c r="B332" i="13"/>
  <c r="D332" i="13" s="1"/>
  <c r="E332" i="13" s="1"/>
  <c r="F332" i="13" s="1"/>
  <c r="B333" i="13"/>
  <c r="D333" i="13" s="1"/>
  <c r="E333" i="13" s="1"/>
  <c r="F333" i="13" s="1"/>
  <c r="B334" i="13"/>
  <c r="D334" i="13" s="1"/>
  <c r="E334" i="13" s="1"/>
  <c r="F334" i="13" s="1"/>
  <c r="B335" i="13"/>
  <c r="D335" i="13" s="1"/>
  <c r="E335" i="13" s="1"/>
  <c r="F335" i="13" s="1"/>
  <c r="B336" i="13"/>
  <c r="D336" i="13" s="1"/>
  <c r="E336" i="13" s="1"/>
  <c r="F336" i="13" s="1"/>
  <c r="B337" i="13"/>
  <c r="D337" i="13" s="1"/>
  <c r="E337" i="13" s="1"/>
  <c r="F337" i="13" s="1"/>
  <c r="B338" i="13"/>
  <c r="D338" i="13" s="1"/>
  <c r="E338" i="13" s="1"/>
  <c r="F338" i="13" s="1"/>
  <c r="B339" i="13"/>
  <c r="D339" i="13" s="1"/>
  <c r="E339" i="13" s="1"/>
  <c r="F339" i="13" s="1"/>
  <c r="B340" i="13"/>
  <c r="D340" i="13" s="1"/>
  <c r="E340" i="13" s="1"/>
  <c r="F340" i="13" s="1"/>
  <c r="B341" i="13"/>
  <c r="D341" i="13" s="1"/>
  <c r="E341" i="13" s="1"/>
  <c r="F341" i="13" s="1"/>
  <c r="B342" i="13"/>
  <c r="D342" i="13" s="1"/>
  <c r="E342" i="13" s="1"/>
  <c r="F342" i="13" s="1"/>
  <c r="B343" i="13"/>
  <c r="D343" i="13" s="1"/>
  <c r="E343" i="13" s="1"/>
  <c r="F343" i="13" s="1"/>
  <c r="B344" i="13"/>
  <c r="D344" i="13" s="1"/>
  <c r="E344" i="13" s="1"/>
  <c r="F344" i="13" s="1"/>
  <c r="B345" i="13"/>
  <c r="D345" i="13" s="1"/>
  <c r="E345" i="13" s="1"/>
  <c r="F345" i="13" s="1"/>
  <c r="B346" i="13"/>
  <c r="D346" i="13" s="1"/>
  <c r="E346" i="13" s="1"/>
  <c r="F346" i="13" s="1"/>
  <c r="B347" i="13"/>
  <c r="D347" i="13" s="1"/>
  <c r="E347" i="13" s="1"/>
  <c r="F347" i="13" s="1"/>
  <c r="B348" i="13"/>
  <c r="D348" i="13" s="1"/>
  <c r="E348" i="13" s="1"/>
  <c r="F348" i="13" s="1"/>
  <c r="B349" i="13"/>
  <c r="D349" i="13" s="1"/>
  <c r="E349" i="13" s="1"/>
  <c r="F349" i="13" s="1"/>
  <c r="B350" i="13"/>
  <c r="D350" i="13" s="1"/>
  <c r="E350" i="13" s="1"/>
  <c r="F350" i="13" s="1"/>
  <c r="B351" i="13"/>
  <c r="D351" i="13" s="1"/>
  <c r="E351" i="13" s="1"/>
  <c r="F351" i="13" s="1"/>
  <c r="B352" i="13"/>
  <c r="D352" i="13" s="1"/>
  <c r="E352" i="13" s="1"/>
  <c r="F352" i="13" s="1"/>
  <c r="B353" i="13"/>
  <c r="D353" i="13" s="1"/>
  <c r="E353" i="13" s="1"/>
  <c r="F353" i="13" s="1"/>
  <c r="B354" i="13"/>
  <c r="D354" i="13" s="1"/>
  <c r="E354" i="13" s="1"/>
  <c r="F354" i="13" s="1"/>
  <c r="B355" i="13"/>
  <c r="D355" i="13" s="1"/>
  <c r="E355" i="13" s="1"/>
  <c r="F355" i="13" s="1"/>
  <c r="B356" i="13"/>
  <c r="D356" i="13" s="1"/>
  <c r="E356" i="13" s="1"/>
  <c r="F356" i="13" s="1"/>
  <c r="B357" i="13"/>
  <c r="D357" i="13" s="1"/>
  <c r="E357" i="13" s="1"/>
  <c r="F357" i="13" s="1"/>
  <c r="B358" i="13"/>
  <c r="D358" i="13" s="1"/>
  <c r="E358" i="13" s="1"/>
  <c r="F358" i="13" s="1"/>
  <c r="B359" i="13"/>
  <c r="D359" i="13" s="1"/>
  <c r="E359" i="13" s="1"/>
  <c r="F359" i="13" s="1"/>
  <c r="B360" i="13"/>
  <c r="D360" i="13" s="1"/>
  <c r="E360" i="13" s="1"/>
  <c r="F360" i="13" s="1"/>
  <c r="B361" i="13"/>
  <c r="D361" i="13" s="1"/>
  <c r="E361" i="13" s="1"/>
  <c r="F361" i="13" s="1"/>
  <c r="B362" i="13"/>
  <c r="D362" i="13" s="1"/>
  <c r="E362" i="13" s="1"/>
  <c r="F362" i="13" s="1"/>
  <c r="B363" i="13"/>
  <c r="D363" i="13" s="1"/>
  <c r="E363" i="13" s="1"/>
  <c r="F363" i="13" s="1"/>
  <c r="B364" i="13"/>
  <c r="D364" i="13" s="1"/>
  <c r="E364" i="13" s="1"/>
  <c r="F364" i="13" s="1"/>
  <c r="B365" i="13"/>
  <c r="D365" i="13" s="1"/>
  <c r="E365" i="13" s="1"/>
  <c r="F365" i="13" s="1"/>
  <c r="B366" i="13"/>
  <c r="D366" i="13" s="1"/>
  <c r="E366" i="13" s="1"/>
  <c r="F366" i="13" s="1"/>
  <c r="B367" i="13"/>
  <c r="D367" i="13" s="1"/>
  <c r="E367" i="13" s="1"/>
  <c r="F367" i="13" s="1"/>
  <c r="B368" i="13"/>
  <c r="D368" i="13" s="1"/>
  <c r="E368" i="13" s="1"/>
  <c r="F368" i="13" s="1"/>
  <c r="B369" i="13"/>
  <c r="D369" i="13" s="1"/>
  <c r="E369" i="13" s="1"/>
  <c r="F369" i="13" s="1"/>
  <c r="B370" i="13"/>
  <c r="D370" i="13" s="1"/>
  <c r="E370" i="13" s="1"/>
  <c r="F370" i="13" s="1"/>
  <c r="B371" i="13"/>
  <c r="D371" i="13" s="1"/>
  <c r="E371" i="13" s="1"/>
  <c r="F371" i="13" s="1"/>
  <c r="B372" i="13"/>
  <c r="D372" i="13" s="1"/>
  <c r="E372" i="13" s="1"/>
  <c r="F372" i="13" s="1"/>
  <c r="B373" i="13"/>
  <c r="D373" i="13" s="1"/>
  <c r="E373" i="13" s="1"/>
  <c r="F373" i="13" s="1"/>
  <c r="B374" i="13"/>
  <c r="D374" i="13" s="1"/>
  <c r="E374" i="13" s="1"/>
  <c r="F374" i="13" s="1"/>
  <c r="B375" i="13"/>
  <c r="D375" i="13" s="1"/>
  <c r="E375" i="13" s="1"/>
  <c r="F375" i="13" s="1"/>
  <c r="B376" i="13"/>
  <c r="D376" i="13" s="1"/>
  <c r="E376" i="13" s="1"/>
  <c r="F376" i="13" s="1"/>
  <c r="B377" i="13"/>
  <c r="D377" i="13" s="1"/>
  <c r="E377" i="13" s="1"/>
  <c r="F377" i="13" s="1"/>
  <c r="B378" i="13"/>
  <c r="D378" i="13" s="1"/>
  <c r="E378" i="13" s="1"/>
  <c r="F378" i="13" s="1"/>
  <c r="B379" i="13"/>
  <c r="D379" i="13" s="1"/>
  <c r="E379" i="13" s="1"/>
  <c r="F379" i="13" s="1"/>
  <c r="B380" i="13"/>
  <c r="D380" i="13" s="1"/>
  <c r="E380" i="13" s="1"/>
  <c r="F380" i="13" s="1"/>
  <c r="B381" i="13"/>
  <c r="D381" i="13" s="1"/>
  <c r="E381" i="13" s="1"/>
  <c r="F381" i="13" s="1"/>
  <c r="B382" i="13"/>
  <c r="D382" i="13" s="1"/>
  <c r="E382" i="13" s="1"/>
  <c r="F382" i="13" s="1"/>
  <c r="B383" i="13"/>
  <c r="D383" i="13" s="1"/>
  <c r="E383" i="13" s="1"/>
  <c r="F383" i="13" s="1"/>
  <c r="B384" i="13"/>
  <c r="D384" i="13" s="1"/>
  <c r="E384" i="13" s="1"/>
  <c r="F384" i="13" s="1"/>
  <c r="B385" i="13"/>
  <c r="D385" i="13" s="1"/>
  <c r="E385" i="13" s="1"/>
  <c r="F385" i="13" s="1"/>
  <c r="B386" i="13"/>
  <c r="D386" i="13" s="1"/>
  <c r="E386" i="13" s="1"/>
  <c r="F386" i="13" s="1"/>
  <c r="B387" i="13"/>
  <c r="D387" i="13" s="1"/>
  <c r="E387" i="13" s="1"/>
  <c r="F387" i="13" s="1"/>
  <c r="B388" i="13"/>
  <c r="D388" i="13" s="1"/>
  <c r="E388" i="13" s="1"/>
  <c r="F388" i="13" s="1"/>
  <c r="B389" i="13"/>
  <c r="D389" i="13" s="1"/>
  <c r="E389" i="13" s="1"/>
  <c r="F389" i="13" s="1"/>
  <c r="B390" i="13"/>
  <c r="D390" i="13" s="1"/>
  <c r="E390" i="13" s="1"/>
  <c r="F390" i="13" s="1"/>
  <c r="B391" i="13"/>
  <c r="D391" i="13" s="1"/>
  <c r="E391" i="13" s="1"/>
  <c r="F391" i="13" s="1"/>
  <c r="B392" i="13"/>
  <c r="D392" i="13" s="1"/>
  <c r="E392" i="13" s="1"/>
  <c r="F392" i="13" s="1"/>
  <c r="B393" i="13"/>
  <c r="D393" i="13" s="1"/>
  <c r="E393" i="13" s="1"/>
  <c r="F393" i="13" s="1"/>
  <c r="B394" i="13"/>
  <c r="D394" i="13" s="1"/>
  <c r="E394" i="13" s="1"/>
  <c r="F394" i="13" s="1"/>
  <c r="B395" i="13"/>
  <c r="D395" i="13" s="1"/>
  <c r="E395" i="13" s="1"/>
  <c r="F395" i="13" s="1"/>
  <c r="B396" i="13"/>
  <c r="D396" i="13" s="1"/>
  <c r="E396" i="13" s="1"/>
  <c r="F396" i="13" s="1"/>
  <c r="B397" i="13"/>
  <c r="D397" i="13" s="1"/>
  <c r="E397" i="13" s="1"/>
  <c r="F397" i="13" s="1"/>
  <c r="B398" i="13"/>
  <c r="D398" i="13" s="1"/>
  <c r="E398" i="13" s="1"/>
  <c r="F398" i="13" s="1"/>
  <c r="B399" i="13"/>
  <c r="D399" i="13" s="1"/>
  <c r="E399" i="13" s="1"/>
  <c r="F399" i="13" s="1"/>
  <c r="B400" i="13"/>
  <c r="D400" i="13" s="1"/>
  <c r="E400" i="13" s="1"/>
  <c r="F400" i="13" s="1"/>
  <c r="B401" i="13"/>
  <c r="D401" i="13" s="1"/>
  <c r="E401" i="13" s="1"/>
  <c r="F401" i="13" s="1"/>
  <c r="B402" i="13"/>
  <c r="D402" i="13" s="1"/>
  <c r="E402" i="13" s="1"/>
  <c r="F402" i="13" s="1"/>
  <c r="B403" i="13"/>
  <c r="D403" i="13" s="1"/>
  <c r="E403" i="13" s="1"/>
  <c r="F403" i="13" s="1"/>
  <c r="B404" i="13"/>
  <c r="D404" i="13" s="1"/>
  <c r="E404" i="13" s="1"/>
  <c r="F404" i="13" s="1"/>
  <c r="B405" i="13"/>
  <c r="D405" i="13" s="1"/>
  <c r="E405" i="13" s="1"/>
  <c r="F405" i="13" s="1"/>
  <c r="B406" i="13"/>
  <c r="D406" i="13" s="1"/>
  <c r="E406" i="13" s="1"/>
  <c r="F406" i="13" s="1"/>
  <c r="B407" i="13"/>
  <c r="D407" i="13" s="1"/>
  <c r="E407" i="13" s="1"/>
  <c r="F407" i="13" s="1"/>
  <c r="B408" i="13"/>
  <c r="D408" i="13" s="1"/>
  <c r="E408" i="13" s="1"/>
  <c r="F408" i="13" s="1"/>
  <c r="B409" i="13"/>
  <c r="D409" i="13" s="1"/>
  <c r="E409" i="13" s="1"/>
  <c r="F409" i="13" s="1"/>
  <c r="B410" i="13"/>
  <c r="D410" i="13" s="1"/>
  <c r="E410" i="13" s="1"/>
  <c r="F410" i="13" s="1"/>
  <c r="B411" i="13"/>
  <c r="D411" i="13" s="1"/>
  <c r="E411" i="13" s="1"/>
  <c r="F411" i="13" s="1"/>
  <c r="B412" i="13"/>
  <c r="D412" i="13" s="1"/>
  <c r="E412" i="13" s="1"/>
  <c r="F412" i="13" s="1"/>
  <c r="B413" i="13"/>
  <c r="D413" i="13" s="1"/>
  <c r="E413" i="13" s="1"/>
  <c r="F413" i="13" s="1"/>
  <c r="B414" i="13"/>
  <c r="D414" i="13" s="1"/>
  <c r="E414" i="13" s="1"/>
  <c r="F414" i="13" s="1"/>
  <c r="B415" i="13"/>
  <c r="D415" i="13" s="1"/>
  <c r="E415" i="13" s="1"/>
  <c r="F415" i="13" s="1"/>
  <c r="B416" i="13"/>
  <c r="D416" i="13" s="1"/>
  <c r="E416" i="13" s="1"/>
  <c r="F416" i="13" s="1"/>
  <c r="B417" i="13"/>
  <c r="D417" i="13" s="1"/>
  <c r="E417" i="13" s="1"/>
  <c r="F417" i="13" s="1"/>
  <c r="B418" i="13"/>
  <c r="D418" i="13" s="1"/>
  <c r="E418" i="13" s="1"/>
  <c r="F418" i="13" s="1"/>
  <c r="B419" i="13"/>
  <c r="D419" i="13" s="1"/>
  <c r="E419" i="13" s="1"/>
  <c r="F419" i="13" s="1"/>
  <c r="B420" i="13"/>
  <c r="D420" i="13" s="1"/>
  <c r="E420" i="13" s="1"/>
  <c r="F420" i="13" s="1"/>
  <c r="B421" i="13"/>
  <c r="D421" i="13" s="1"/>
  <c r="E421" i="13" s="1"/>
  <c r="F421" i="13" s="1"/>
  <c r="B422" i="13"/>
  <c r="D422" i="13" s="1"/>
  <c r="E422" i="13" s="1"/>
  <c r="F422" i="13" s="1"/>
  <c r="B423" i="13"/>
  <c r="D423" i="13" s="1"/>
  <c r="E423" i="13" s="1"/>
  <c r="F423" i="13" s="1"/>
  <c r="B424" i="13"/>
  <c r="D424" i="13" s="1"/>
  <c r="E424" i="13" s="1"/>
  <c r="F424" i="13" s="1"/>
  <c r="B425" i="13"/>
  <c r="D425" i="13" s="1"/>
  <c r="E425" i="13" s="1"/>
  <c r="F425" i="13" s="1"/>
  <c r="B426" i="13"/>
  <c r="D426" i="13" s="1"/>
  <c r="E426" i="13" s="1"/>
  <c r="F426" i="13" s="1"/>
  <c r="B427" i="13"/>
  <c r="D427" i="13" s="1"/>
  <c r="E427" i="13" s="1"/>
  <c r="F427" i="13" s="1"/>
  <c r="B428" i="13"/>
  <c r="D428" i="13" s="1"/>
  <c r="E428" i="13" s="1"/>
  <c r="F428" i="13" s="1"/>
  <c r="B429" i="13"/>
  <c r="D429" i="13" s="1"/>
  <c r="E429" i="13" s="1"/>
  <c r="F429" i="13" s="1"/>
  <c r="B430" i="13"/>
  <c r="D430" i="13" s="1"/>
  <c r="E430" i="13" s="1"/>
  <c r="F430" i="13" s="1"/>
  <c r="B431" i="13"/>
  <c r="D431" i="13" s="1"/>
  <c r="E431" i="13" s="1"/>
  <c r="F431" i="13" s="1"/>
  <c r="B432" i="13"/>
  <c r="D432" i="13" s="1"/>
  <c r="E432" i="13" s="1"/>
  <c r="F432" i="13" s="1"/>
  <c r="B433" i="13"/>
  <c r="D433" i="13" s="1"/>
  <c r="E433" i="13" s="1"/>
  <c r="F433" i="13" s="1"/>
  <c r="B434" i="13"/>
  <c r="D434" i="13" s="1"/>
  <c r="E434" i="13" s="1"/>
  <c r="F434" i="13" s="1"/>
  <c r="B435" i="13"/>
  <c r="D435" i="13" s="1"/>
  <c r="E435" i="13" s="1"/>
  <c r="F435" i="13" s="1"/>
  <c r="B436" i="13"/>
  <c r="D436" i="13" s="1"/>
  <c r="E436" i="13" s="1"/>
  <c r="F436" i="13" s="1"/>
  <c r="B437" i="13"/>
  <c r="D437" i="13" s="1"/>
  <c r="E437" i="13" s="1"/>
  <c r="F437" i="13" s="1"/>
  <c r="B438" i="13"/>
  <c r="D438" i="13" s="1"/>
  <c r="E438" i="13" s="1"/>
  <c r="F438" i="13" s="1"/>
  <c r="B439" i="13"/>
  <c r="D439" i="13" s="1"/>
  <c r="E439" i="13" s="1"/>
  <c r="F439" i="13" s="1"/>
  <c r="B440" i="13"/>
  <c r="D440" i="13"/>
  <c r="E440" i="13" s="1"/>
  <c r="F440" i="13" s="1"/>
  <c r="B441" i="13"/>
  <c r="D441" i="13"/>
  <c r="E441" i="13" s="1"/>
  <c r="F441" i="13" s="1"/>
  <c r="B442" i="13"/>
  <c r="D442" i="13"/>
  <c r="E442" i="13" s="1"/>
  <c r="F442" i="13" s="1"/>
  <c r="B443" i="13"/>
  <c r="D443" i="13"/>
  <c r="E443" i="13" s="1"/>
  <c r="F443" i="13" s="1"/>
  <c r="B444" i="13"/>
  <c r="D444" i="13"/>
  <c r="E444" i="13" s="1"/>
  <c r="F444" i="13" s="1"/>
  <c r="B445" i="13"/>
  <c r="D445" i="13"/>
  <c r="E445" i="13" s="1"/>
  <c r="F445" i="13" s="1"/>
  <c r="B446" i="13"/>
  <c r="D446" i="13"/>
  <c r="E446" i="13" s="1"/>
  <c r="F446" i="13" s="1"/>
  <c r="B447" i="13"/>
  <c r="D447" i="13"/>
  <c r="E447" i="13" s="1"/>
  <c r="F447" i="13" s="1"/>
  <c r="B448" i="13"/>
  <c r="D448" i="13"/>
  <c r="E448" i="13" s="1"/>
  <c r="F448" i="13" s="1"/>
  <c r="B449" i="13"/>
  <c r="D449" i="13"/>
  <c r="E449" i="13" s="1"/>
  <c r="F449" i="13" s="1"/>
  <c r="B450" i="13"/>
  <c r="D450" i="13"/>
  <c r="E450" i="13" s="1"/>
  <c r="F450" i="13" s="1"/>
  <c r="B451" i="13"/>
  <c r="D451" i="13"/>
  <c r="E451" i="13" s="1"/>
  <c r="F451" i="13" s="1"/>
  <c r="B452" i="13"/>
  <c r="D452" i="13"/>
  <c r="E452" i="13" s="1"/>
  <c r="F452" i="13" s="1"/>
  <c r="B453" i="13"/>
  <c r="D453" i="13"/>
  <c r="E453" i="13" s="1"/>
  <c r="F453" i="13" s="1"/>
  <c r="B454" i="13"/>
  <c r="D454" i="13"/>
  <c r="E454" i="13" s="1"/>
  <c r="F454" i="13" s="1"/>
  <c r="B455" i="13"/>
  <c r="D455" i="13"/>
  <c r="E455" i="13" s="1"/>
  <c r="F455" i="13" s="1"/>
  <c r="B456" i="13"/>
  <c r="D456" i="13"/>
  <c r="E456" i="13" s="1"/>
  <c r="F456" i="13" s="1"/>
  <c r="B457" i="13"/>
  <c r="D457" i="13"/>
  <c r="E457" i="13" s="1"/>
  <c r="F457" i="13" s="1"/>
  <c r="B458" i="13"/>
  <c r="D458" i="13"/>
  <c r="E458" i="13" s="1"/>
  <c r="F458" i="13" s="1"/>
  <c r="B459" i="13"/>
  <c r="D459" i="13"/>
  <c r="E459" i="13" s="1"/>
  <c r="F459" i="13" s="1"/>
  <c r="B460" i="13"/>
  <c r="D460" i="13"/>
  <c r="E460" i="13" s="1"/>
  <c r="F460" i="13" s="1"/>
  <c r="B461" i="13"/>
  <c r="D461" i="13"/>
  <c r="E461" i="13" s="1"/>
  <c r="F461" i="13" s="1"/>
  <c r="B462" i="13"/>
  <c r="D462" i="13"/>
  <c r="E462" i="13" s="1"/>
  <c r="F462" i="13" s="1"/>
  <c r="B463" i="13"/>
  <c r="D463" i="13"/>
  <c r="E463" i="13" s="1"/>
  <c r="F463" i="13" s="1"/>
  <c r="B464" i="13"/>
  <c r="D464" i="13"/>
  <c r="E464" i="13" s="1"/>
  <c r="F464" i="13" s="1"/>
  <c r="B465" i="13"/>
  <c r="D465" i="13"/>
  <c r="E465" i="13" s="1"/>
  <c r="F465" i="13" s="1"/>
  <c r="B466" i="13"/>
  <c r="D466" i="13"/>
  <c r="E466" i="13" s="1"/>
  <c r="F466" i="13" s="1"/>
  <c r="B467" i="13"/>
  <c r="D467" i="13"/>
  <c r="E467" i="13" s="1"/>
  <c r="F467" i="13" s="1"/>
  <c r="B468" i="13"/>
  <c r="D468" i="13"/>
  <c r="E468" i="13" s="1"/>
  <c r="F468" i="13" s="1"/>
  <c r="B469" i="13"/>
  <c r="D469" i="13"/>
  <c r="E469" i="13" s="1"/>
  <c r="F469" i="13" s="1"/>
  <c r="B470" i="13"/>
  <c r="D470" i="13"/>
  <c r="E470" i="13" s="1"/>
  <c r="F470" i="13" s="1"/>
  <c r="B471" i="13"/>
  <c r="D471" i="13"/>
  <c r="E471" i="13" s="1"/>
  <c r="F471" i="13" s="1"/>
  <c r="B472" i="13"/>
  <c r="D472" i="13"/>
  <c r="E472" i="13" s="1"/>
  <c r="F472" i="13" s="1"/>
  <c r="B473" i="13"/>
  <c r="D473" i="13"/>
  <c r="E473" i="13" s="1"/>
  <c r="F473" i="13" s="1"/>
  <c r="B474" i="13"/>
  <c r="D474" i="13"/>
  <c r="E474" i="13" s="1"/>
  <c r="F474" i="13" s="1"/>
  <c r="B475" i="13"/>
  <c r="D475" i="13"/>
  <c r="E475" i="13" s="1"/>
  <c r="F475" i="13" s="1"/>
  <c r="B476" i="13"/>
  <c r="D476" i="13"/>
  <c r="E476" i="13" s="1"/>
  <c r="F476" i="13" s="1"/>
  <c r="B477" i="13"/>
  <c r="D477" i="13"/>
  <c r="E477" i="13" s="1"/>
  <c r="F477" i="13" s="1"/>
  <c r="B478" i="13"/>
  <c r="D478" i="13"/>
  <c r="E478" i="13" s="1"/>
  <c r="F478" i="13" s="1"/>
  <c r="B479" i="13"/>
  <c r="D479" i="13"/>
  <c r="E479" i="13" s="1"/>
  <c r="F479" i="13" s="1"/>
  <c r="B480" i="13"/>
  <c r="D480" i="13"/>
  <c r="E480" i="13" s="1"/>
  <c r="F480" i="13" s="1"/>
  <c r="B481" i="13"/>
  <c r="D481" i="13"/>
  <c r="E481" i="13" s="1"/>
  <c r="F481" i="13" s="1"/>
  <c r="B482" i="13"/>
  <c r="D482" i="13"/>
  <c r="E482" i="13" s="1"/>
  <c r="F482" i="13" s="1"/>
  <c r="B483" i="13"/>
  <c r="D483" i="13"/>
  <c r="E483" i="13" s="1"/>
  <c r="F483" i="13" s="1"/>
  <c r="B484" i="13"/>
  <c r="D484" i="13"/>
  <c r="E484" i="13" s="1"/>
  <c r="F484" i="13" s="1"/>
  <c r="B485" i="13"/>
  <c r="D485" i="13"/>
  <c r="E485" i="13" s="1"/>
  <c r="F485" i="13" s="1"/>
  <c r="B486" i="13"/>
  <c r="D486" i="13"/>
  <c r="E486" i="13" s="1"/>
  <c r="F486" i="13" s="1"/>
  <c r="B487" i="13"/>
  <c r="D487" i="13"/>
  <c r="E487" i="13" s="1"/>
  <c r="F487" i="13" s="1"/>
  <c r="B488" i="13"/>
  <c r="D488" i="13"/>
  <c r="E488" i="13" s="1"/>
  <c r="F488" i="13" s="1"/>
  <c r="B489" i="13"/>
  <c r="D489" i="13"/>
  <c r="E489" i="13" s="1"/>
  <c r="F489" i="13" s="1"/>
  <c r="B490" i="13"/>
  <c r="D490" i="13"/>
  <c r="E490" i="13" s="1"/>
  <c r="F490" i="13" s="1"/>
  <c r="B491" i="13"/>
  <c r="D491" i="13"/>
  <c r="E491" i="13" s="1"/>
  <c r="F491" i="13" s="1"/>
  <c r="B492" i="13"/>
  <c r="D492" i="13"/>
  <c r="E492" i="13" s="1"/>
  <c r="F492" i="13" s="1"/>
  <c r="B493" i="13"/>
  <c r="D493" i="13"/>
  <c r="E493" i="13" s="1"/>
  <c r="F493" i="13" s="1"/>
  <c r="B494" i="13"/>
  <c r="D494" i="13"/>
  <c r="E494" i="13" s="1"/>
  <c r="F494" i="13" s="1"/>
  <c r="B495" i="13"/>
  <c r="D495" i="13"/>
  <c r="E495" i="13" s="1"/>
  <c r="F495" i="13" s="1"/>
  <c r="B496" i="13"/>
  <c r="D496" i="13"/>
  <c r="E496" i="13" s="1"/>
  <c r="F496" i="13" s="1"/>
  <c r="B497" i="13"/>
  <c r="D497" i="13"/>
  <c r="E497" i="13" s="1"/>
  <c r="F497" i="13" s="1"/>
  <c r="B498" i="13"/>
  <c r="D498" i="13"/>
  <c r="E498" i="13" s="1"/>
  <c r="F498" i="13" s="1"/>
  <c r="B499" i="13"/>
  <c r="D499" i="13"/>
  <c r="E499" i="13" s="1"/>
  <c r="F499" i="13" s="1"/>
  <c r="B500" i="13"/>
  <c r="D500" i="13"/>
  <c r="E500" i="13" s="1"/>
  <c r="F500" i="13" s="1"/>
  <c r="B501" i="13"/>
  <c r="D501" i="13"/>
  <c r="E501" i="13" s="1"/>
  <c r="F501" i="13" s="1"/>
  <c r="B502" i="13"/>
  <c r="D502" i="13"/>
  <c r="E502" i="13" s="1"/>
  <c r="F502" i="13" s="1"/>
  <c r="B503" i="13"/>
  <c r="D503" i="13"/>
  <c r="E503" i="13" s="1"/>
  <c r="F503" i="13" s="1"/>
  <c r="B504" i="13"/>
  <c r="D504" i="13"/>
  <c r="E504" i="13" s="1"/>
  <c r="F504" i="13" s="1"/>
  <c r="B505" i="13"/>
  <c r="D505" i="13"/>
  <c r="E505" i="13" s="1"/>
  <c r="F505" i="13" s="1"/>
  <c r="B506" i="13"/>
  <c r="D506" i="13"/>
  <c r="E506" i="13" s="1"/>
  <c r="F506" i="13" s="1"/>
  <c r="B507" i="13"/>
  <c r="D507" i="13"/>
  <c r="E507" i="13" s="1"/>
  <c r="F507" i="13" s="1"/>
  <c r="B508" i="13"/>
  <c r="D508" i="13"/>
  <c r="E508" i="13" s="1"/>
  <c r="F508" i="13" s="1"/>
  <c r="B509" i="13"/>
  <c r="D509" i="13"/>
  <c r="E509" i="13" s="1"/>
  <c r="F509" i="13" s="1"/>
  <c r="B510" i="13"/>
  <c r="D510" i="13"/>
  <c r="E510" i="13" s="1"/>
  <c r="F510" i="13" s="1"/>
  <c r="B511" i="13"/>
  <c r="D511" i="13"/>
  <c r="E511" i="13" s="1"/>
  <c r="F511" i="13" s="1"/>
  <c r="B512" i="13"/>
  <c r="D512" i="13"/>
  <c r="E512" i="13" s="1"/>
  <c r="F512" i="13" s="1"/>
  <c r="B513" i="13"/>
  <c r="D513" i="13"/>
  <c r="E513" i="13" s="1"/>
  <c r="F513" i="13" s="1"/>
  <c r="B514" i="13"/>
  <c r="D514" i="13"/>
  <c r="E514" i="13" s="1"/>
  <c r="F514" i="13" s="1"/>
  <c r="B515" i="13"/>
  <c r="D515" i="13"/>
  <c r="E515" i="13" s="1"/>
  <c r="F515" i="13" s="1"/>
  <c r="B516" i="13"/>
  <c r="D516" i="13"/>
  <c r="E516" i="13" s="1"/>
  <c r="F516" i="13" s="1"/>
  <c r="B517" i="13"/>
  <c r="D517" i="13"/>
  <c r="E517" i="13" s="1"/>
  <c r="F517" i="13" s="1"/>
  <c r="B518" i="13"/>
  <c r="D518" i="13"/>
  <c r="E518" i="13" s="1"/>
  <c r="F518" i="13" s="1"/>
  <c r="B519" i="13"/>
  <c r="D519" i="13"/>
  <c r="E519" i="13" s="1"/>
  <c r="F519" i="13" s="1"/>
  <c r="B520" i="13"/>
  <c r="D520" i="13"/>
  <c r="E520" i="13" s="1"/>
  <c r="F520" i="13" s="1"/>
  <c r="B521" i="13"/>
  <c r="D521" i="13"/>
  <c r="E521" i="13" s="1"/>
  <c r="F521" i="13" s="1"/>
  <c r="B522" i="13"/>
  <c r="D522" i="13"/>
  <c r="E522" i="13" s="1"/>
  <c r="F522" i="13" s="1"/>
  <c r="B523" i="13"/>
  <c r="D523" i="13"/>
  <c r="E523" i="13" s="1"/>
  <c r="F523" i="13" s="1"/>
  <c r="B524" i="13"/>
  <c r="D524" i="13"/>
  <c r="E524" i="13" s="1"/>
  <c r="F524" i="13" s="1"/>
  <c r="B525" i="13"/>
  <c r="D525" i="13"/>
  <c r="E525" i="13" s="1"/>
  <c r="F525" i="13" s="1"/>
  <c r="B526" i="13"/>
  <c r="D526" i="13"/>
  <c r="E526" i="13" s="1"/>
  <c r="F526" i="13" s="1"/>
  <c r="B527" i="13"/>
  <c r="D527" i="13"/>
  <c r="E527" i="13" s="1"/>
  <c r="F527" i="13" s="1"/>
  <c r="B528" i="13"/>
  <c r="D528" i="13"/>
  <c r="E528" i="13" s="1"/>
  <c r="F528" i="13" s="1"/>
  <c r="B529" i="13"/>
  <c r="D529" i="13"/>
  <c r="E529" i="13" s="1"/>
  <c r="F529" i="13" s="1"/>
  <c r="B530" i="13"/>
  <c r="D530" i="13"/>
  <c r="E530" i="13" s="1"/>
  <c r="F530" i="13" s="1"/>
  <c r="B531" i="13"/>
  <c r="D531" i="13"/>
  <c r="E531" i="13" s="1"/>
  <c r="F531" i="13" s="1"/>
  <c r="B532" i="13"/>
  <c r="D532" i="13"/>
  <c r="E532" i="13" s="1"/>
  <c r="F532" i="13" s="1"/>
  <c r="B533" i="13"/>
  <c r="D533" i="13"/>
  <c r="E533" i="13" s="1"/>
  <c r="F533" i="13" s="1"/>
  <c r="B534" i="13"/>
  <c r="D534" i="13"/>
  <c r="E534" i="13" s="1"/>
  <c r="F534" i="13" s="1"/>
  <c r="B535" i="13"/>
  <c r="D535" i="13"/>
  <c r="E535" i="13" s="1"/>
  <c r="F535" i="13" s="1"/>
  <c r="B536" i="13"/>
  <c r="D536" i="13"/>
  <c r="E536" i="13" s="1"/>
  <c r="F536" i="13" s="1"/>
  <c r="B537" i="13"/>
  <c r="D537" i="13"/>
  <c r="E537" i="13" s="1"/>
  <c r="F537" i="13" s="1"/>
  <c r="B538" i="13"/>
  <c r="D538" i="13"/>
  <c r="E538" i="13" s="1"/>
  <c r="F538" i="13" s="1"/>
  <c r="B539" i="13"/>
  <c r="D539" i="13"/>
  <c r="E539" i="13" s="1"/>
  <c r="F539" i="13" s="1"/>
  <c r="B540" i="13"/>
  <c r="D540" i="13"/>
  <c r="E540" i="13" s="1"/>
  <c r="F540" i="13" s="1"/>
  <c r="B541" i="13"/>
  <c r="D541" i="13"/>
  <c r="E541" i="13" s="1"/>
  <c r="F541" i="13" s="1"/>
  <c r="B542" i="13"/>
  <c r="D542" i="13"/>
  <c r="E542" i="13" s="1"/>
  <c r="F542" i="13" s="1"/>
  <c r="B543" i="13"/>
  <c r="D543" i="13"/>
  <c r="E543" i="13" s="1"/>
  <c r="F543" i="13" s="1"/>
  <c r="B544" i="13"/>
  <c r="D544" i="13"/>
  <c r="E544" i="13" s="1"/>
  <c r="F544" i="13" s="1"/>
  <c r="B545" i="13"/>
  <c r="D545" i="13"/>
  <c r="E545" i="13" s="1"/>
  <c r="F545" i="13" s="1"/>
  <c r="B546" i="13"/>
  <c r="D546" i="13"/>
  <c r="E546" i="13" s="1"/>
  <c r="F546" i="13" s="1"/>
  <c r="B547" i="13"/>
  <c r="D547" i="13"/>
  <c r="E547" i="13" s="1"/>
  <c r="F547" i="13" s="1"/>
  <c r="B548" i="13"/>
  <c r="D548" i="13"/>
  <c r="E548" i="13" s="1"/>
  <c r="F548" i="13" s="1"/>
  <c r="B549" i="13"/>
  <c r="D549" i="13"/>
  <c r="E549" i="13" s="1"/>
  <c r="F549" i="13" s="1"/>
  <c r="B550" i="13"/>
  <c r="D550" i="13"/>
  <c r="E550" i="13" s="1"/>
  <c r="F550" i="13" s="1"/>
  <c r="B551" i="13"/>
  <c r="D551" i="13"/>
  <c r="E551" i="13" s="1"/>
  <c r="F551" i="13" s="1"/>
  <c r="B552" i="13"/>
  <c r="D552" i="13"/>
  <c r="E552" i="13" s="1"/>
  <c r="F552" i="13" s="1"/>
  <c r="B553" i="13"/>
  <c r="D553" i="13"/>
  <c r="E553" i="13" s="1"/>
  <c r="F553" i="13" s="1"/>
  <c r="B554" i="13"/>
  <c r="D554" i="13"/>
  <c r="E554" i="13" s="1"/>
  <c r="F554" i="13" s="1"/>
  <c r="B555" i="13"/>
  <c r="D555" i="13"/>
  <c r="E555" i="13" s="1"/>
  <c r="F555" i="13" s="1"/>
  <c r="B556" i="13"/>
  <c r="D556" i="13"/>
  <c r="E556" i="13" s="1"/>
  <c r="F556" i="13" s="1"/>
  <c r="B557" i="13"/>
  <c r="D557" i="13"/>
  <c r="E557" i="13" s="1"/>
  <c r="F557" i="13" s="1"/>
  <c r="B558" i="13"/>
  <c r="D558" i="13"/>
  <c r="E558" i="13" s="1"/>
  <c r="F558" i="13" s="1"/>
  <c r="B559" i="13"/>
  <c r="D559" i="13"/>
  <c r="E559" i="13" s="1"/>
  <c r="F559" i="13" s="1"/>
  <c r="B560" i="13"/>
  <c r="D560" i="13"/>
  <c r="E560" i="13" s="1"/>
  <c r="F560" i="13" s="1"/>
  <c r="B561" i="13"/>
  <c r="D561" i="13"/>
  <c r="E561" i="13" s="1"/>
  <c r="F561" i="13" s="1"/>
  <c r="B562" i="13"/>
  <c r="D562" i="13"/>
  <c r="E562" i="13" s="1"/>
  <c r="F562" i="13" s="1"/>
  <c r="B563" i="13"/>
  <c r="D563" i="13"/>
  <c r="E563" i="13" s="1"/>
  <c r="F563" i="13" s="1"/>
  <c r="B564" i="13"/>
  <c r="D564" i="13"/>
  <c r="E564" i="13" s="1"/>
  <c r="F564" i="13" s="1"/>
  <c r="B565" i="13"/>
  <c r="D565" i="13"/>
  <c r="E565" i="13" s="1"/>
  <c r="F565" i="13" s="1"/>
  <c r="B566" i="13"/>
  <c r="D566" i="13"/>
  <c r="E566" i="13" s="1"/>
  <c r="F566" i="13" s="1"/>
  <c r="B567" i="13"/>
  <c r="D567" i="13"/>
  <c r="E567" i="13" s="1"/>
  <c r="F567" i="13" s="1"/>
  <c r="B568" i="13"/>
  <c r="D568" i="13"/>
  <c r="E568" i="13" s="1"/>
  <c r="F568" i="13" s="1"/>
  <c r="B569" i="13"/>
  <c r="D569" i="13"/>
  <c r="E569" i="13" s="1"/>
  <c r="F569" i="13" s="1"/>
  <c r="B570" i="13"/>
  <c r="D570" i="13"/>
  <c r="E570" i="13" s="1"/>
  <c r="F570" i="13" s="1"/>
  <c r="B571" i="13"/>
  <c r="D571" i="13"/>
  <c r="E571" i="13" s="1"/>
  <c r="F571" i="13" s="1"/>
  <c r="B572" i="13"/>
  <c r="D572" i="13"/>
  <c r="E572" i="13" s="1"/>
  <c r="F572" i="13" s="1"/>
  <c r="B573" i="13"/>
  <c r="D573" i="13"/>
  <c r="E573" i="13" s="1"/>
  <c r="F573" i="13" s="1"/>
  <c r="B574" i="13"/>
  <c r="D574" i="13"/>
  <c r="E574" i="13" s="1"/>
  <c r="F574" i="13" s="1"/>
  <c r="B575" i="13"/>
  <c r="D575" i="13"/>
  <c r="E575" i="13" s="1"/>
  <c r="F575" i="13" s="1"/>
  <c r="B576" i="13"/>
  <c r="D576" i="13"/>
  <c r="E576" i="13" s="1"/>
  <c r="F576" i="13" s="1"/>
  <c r="B577" i="13"/>
  <c r="D577" i="13"/>
  <c r="E577" i="13" s="1"/>
  <c r="F577" i="13" s="1"/>
  <c r="B578" i="13"/>
  <c r="D578" i="13"/>
  <c r="E578" i="13" s="1"/>
  <c r="F578" i="13" s="1"/>
  <c r="B579" i="13"/>
  <c r="D579" i="13"/>
  <c r="E579" i="13" s="1"/>
  <c r="F579" i="13" s="1"/>
  <c r="B580" i="13"/>
  <c r="D580" i="13"/>
  <c r="E580" i="13" s="1"/>
  <c r="F580" i="13" s="1"/>
  <c r="B581" i="13"/>
  <c r="D581" i="13"/>
  <c r="E581" i="13" s="1"/>
  <c r="F581" i="13" s="1"/>
  <c r="B582" i="13"/>
  <c r="D582" i="13"/>
  <c r="E582" i="13" s="1"/>
  <c r="F582" i="13" s="1"/>
  <c r="B583" i="13"/>
  <c r="D583" i="13"/>
  <c r="E583" i="13" s="1"/>
  <c r="F583" i="13" s="1"/>
  <c r="B584" i="13"/>
  <c r="D584" i="13"/>
  <c r="E584" i="13" s="1"/>
  <c r="F584" i="13" s="1"/>
  <c r="B585" i="13"/>
  <c r="D585" i="13"/>
  <c r="E585" i="13" s="1"/>
  <c r="F585" i="13" s="1"/>
  <c r="B586" i="13"/>
  <c r="D586" i="13"/>
  <c r="E586" i="13" s="1"/>
  <c r="F586" i="13" s="1"/>
  <c r="B587" i="13"/>
  <c r="D587" i="13"/>
  <c r="E587" i="13" s="1"/>
  <c r="F587" i="13" s="1"/>
  <c r="B588" i="13"/>
  <c r="D588" i="13"/>
  <c r="E588" i="13" s="1"/>
  <c r="F588" i="13" s="1"/>
  <c r="B589" i="13"/>
  <c r="D589" i="13"/>
  <c r="E589" i="13" s="1"/>
  <c r="F589" i="13" s="1"/>
  <c r="B590" i="13"/>
  <c r="D590" i="13"/>
  <c r="E590" i="13" s="1"/>
  <c r="F590" i="13" s="1"/>
  <c r="B591" i="13"/>
  <c r="D591" i="13"/>
  <c r="E591" i="13" s="1"/>
  <c r="F591" i="13" s="1"/>
  <c r="B592" i="13"/>
  <c r="D592" i="13"/>
  <c r="E592" i="13" s="1"/>
  <c r="F592" i="13" s="1"/>
  <c r="B593" i="13"/>
  <c r="D593" i="13"/>
  <c r="E593" i="13" s="1"/>
  <c r="F593" i="13" s="1"/>
  <c r="B594" i="13"/>
  <c r="D594" i="13"/>
  <c r="E594" i="13" s="1"/>
  <c r="F594" i="13" s="1"/>
  <c r="B595" i="13"/>
  <c r="D595" i="13"/>
  <c r="E595" i="13" s="1"/>
  <c r="F595" i="13" s="1"/>
  <c r="B596" i="13"/>
  <c r="D596" i="13"/>
  <c r="E596" i="13" s="1"/>
  <c r="F596" i="13" s="1"/>
  <c r="B597" i="13"/>
  <c r="D597" i="13"/>
  <c r="E597" i="13" s="1"/>
  <c r="F597" i="13" s="1"/>
  <c r="B598" i="13"/>
  <c r="D598" i="13"/>
  <c r="E598" i="13" s="1"/>
  <c r="F598" i="13" s="1"/>
  <c r="B599" i="13"/>
  <c r="D599" i="13"/>
  <c r="E599" i="13" s="1"/>
  <c r="F599" i="13" s="1"/>
  <c r="B600" i="13"/>
  <c r="D600" i="13"/>
  <c r="E600" i="13" s="1"/>
  <c r="F600" i="13" s="1"/>
  <c r="B601" i="13"/>
  <c r="D601" i="13"/>
  <c r="E601" i="13" s="1"/>
  <c r="F601" i="13" s="1"/>
  <c r="B602" i="13"/>
  <c r="D602" i="13"/>
  <c r="E602" i="13" s="1"/>
  <c r="F602" i="13" s="1"/>
  <c r="B603" i="13"/>
  <c r="D603" i="13"/>
  <c r="E603" i="13" s="1"/>
  <c r="F603" i="13" s="1"/>
  <c r="B604" i="13"/>
  <c r="D604" i="13"/>
  <c r="E604" i="13" s="1"/>
  <c r="F604" i="13" s="1"/>
  <c r="B605" i="13"/>
  <c r="D605" i="13"/>
  <c r="E605" i="13" s="1"/>
  <c r="F605" i="13" s="1"/>
  <c r="B606" i="13"/>
  <c r="D606" i="13"/>
  <c r="E606" i="13" s="1"/>
  <c r="F606" i="13" s="1"/>
  <c r="B607" i="13"/>
  <c r="D607" i="13"/>
  <c r="E607" i="13" s="1"/>
  <c r="F607" i="13" s="1"/>
  <c r="B608" i="13"/>
  <c r="D608" i="13"/>
  <c r="E608" i="13" s="1"/>
  <c r="F608" i="13" s="1"/>
  <c r="B609" i="13"/>
  <c r="D609" i="13"/>
  <c r="E609" i="13" s="1"/>
  <c r="F609" i="13" s="1"/>
  <c r="B610" i="13"/>
  <c r="D610" i="13"/>
  <c r="E610" i="13" s="1"/>
  <c r="F610" i="13" s="1"/>
  <c r="B611" i="13"/>
  <c r="D611" i="13"/>
  <c r="E611" i="13" s="1"/>
  <c r="F611" i="13" s="1"/>
  <c r="B612" i="13"/>
  <c r="D612" i="13"/>
  <c r="E612" i="13" s="1"/>
  <c r="F612" i="13" s="1"/>
  <c r="B613" i="13"/>
  <c r="D613" i="13"/>
  <c r="E613" i="13" s="1"/>
  <c r="F613" i="13" s="1"/>
  <c r="B614" i="13"/>
  <c r="D614" i="13"/>
  <c r="E614" i="13" s="1"/>
  <c r="F614" i="13" s="1"/>
  <c r="B615" i="13"/>
  <c r="D615" i="13"/>
  <c r="E615" i="13" s="1"/>
  <c r="F615" i="13" s="1"/>
  <c r="B616" i="13"/>
  <c r="D616" i="13"/>
  <c r="E616" i="13"/>
  <c r="F616" i="13" s="1"/>
  <c r="B617" i="13"/>
  <c r="D617" i="13"/>
  <c r="E617" i="13" s="1"/>
  <c r="F617" i="13" s="1"/>
  <c r="B618" i="13"/>
  <c r="D618" i="13"/>
  <c r="E618" i="13" s="1"/>
  <c r="F618" i="13" s="1"/>
  <c r="B619" i="13"/>
  <c r="D619" i="13"/>
  <c r="E619" i="13" s="1"/>
  <c r="F619" i="13" s="1"/>
  <c r="B620" i="13"/>
  <c r="D620" i="13"/>
  <c r="E620" i="13" s="1"/>
  <c r="F620" i="13" s="1"/>
  <c r="B621" i="13"/>
  <c r="D621" i="13"/>
  <c r="E621" i="13" s="1"/>
  <c r="F621" i="13" s="1"/>
  <c r="B622" i="13"/>
  <c r="D622" i="13"/>
  <c r="E622" i="13" s="1"/>
  <c r="F622" i="13" s="1"/>
  <c r="B623" i="13"/>
  <c r="D623" i="13"/>
  <c r="E623" i="13" s="1"/>
  <c r="F623" i="13" s="1"/>
  <c r="B624" i="13"/>
  <c r="D624" i="13"/>
  <c r="E624" i="13" s="1"/>
  <c r="F624" i="13" s="1"/>
  <c r="B625" i="13"/>
  <c r="D625" i="13"/>
  <c r="E625" i="13" s="1"/>
  <c r="F625" i="13" s="1"/>
  <c r="B626" i="13"/>
  <c r="D626" i="13"/>
  <c r="E626" i="13" s="1"/>
  <c r="F626" i="13" s="1"/>
  <c r="B627" i="13"/>
  <c r="D627" i="13"/>
  <c r="E627" i="13" s="1"/>
  <c r="F627" i="13" s="1"/>
  <c r="B628" i="13"/>
  <c r="D628" i="13"/>
  <c r="E628" i="13" s="1"/>
  <c r="F628" i="13" s="1"/>
  <c r="B629" i="13"/>
  <c r="D629" i="13"/>
  <c r="E629" i="13" s="1"/>
  <c r="F629" i="13" s="1"/>
  <c r="B630" i="13"/>
  <c r="D630" i="13"/>
  <c r="E630" i="13" s="1"/>
  <c r="F630" i="13" s="1"/>
  <c r="B631" i="13"/>
  <c r="D631" i="13"/>
  <c r="E631" i="13" s="1"/>
  <c r="F631" i="13" s="1"/>
  <c r="B632" i="13"/>
  <c r="D632" i="13"/>
  <c r="E632" i="13"/>
  <c r="F632" i="13" s="1"/>
  <c r="B633" i="13"/>
  <c r="D633" i="13"/>
  <c r="E633" i="13" s="1"/>
  <c r="F633" i="13" s="1"/>
  <c r="B634" i="13"/>
  <c r="D634" i="13"/>
  <c r="E634" i="13" s="1"/>
  <c r="F634" i="13" s="1"/>
  <c r="B635" i="13"/>
  <c r="D635" i="13"/>
  <c r="E635" i="13" s="1"/>
  <c r="F635" i="13" s="1"/>
  <c r="B636" i="13"/>
  <c r="D636" i="13"/>
  <c r="E636" i="13" s="1"/>
  <c r="F636" i="13" s="1"/>
  <c r="B637" i="13"/>
  <c r="D637" i="13"/>
  <c r="E637" i="13" s="1"/>
  <c r="F637" i="13" s="1"/>
  <c r="B638" i="13"/>
  <c r="D638" i="13"/>
  <c r="E638" i="13" s="1"/>
  <c r="F638" i="13" s="1"/>
  <c r="B639" i="13"/>
  <c r="D639" i="13"/>
  <c r="E639" i="13" s="1"/>
  <c r="F639" i="13" s="1"/>
  <c r="B640" i="13"/>
  <c r="D640" i="13"/>
  <c r="E640" i="13" s="1"/>
  <c r="F640" i="13" s="1"/>
  <c r="B641" i="13"/>
  <c r="D641" i="13"/>
  <c r="E641" i="13" s="1"/>
  <c r="F641" i="13" s="1"/>
  <c r="B642" i="13"/>
  <c r="D642" i="13"/>
  <c r="E642" i="13" s="1"/>
  <c r="F642" i="13" s="1"/>
  <c r="B643" i="13"/>
  <c r="D643" i="13"/>
  <c r="E643" i="13" s="1"/>
  <c r="F643" i="13" s="1"/>
  <c r="B644" i="13"/>
  <c r="D644" i="13"/>
  <c r="E644" i="13" s="1"/>
  <c r="F644" i="13" s="1"/>
  <c r="B645" i="13"/>
  <c r="D645" i="13"/>
  <c r="E645" i="13" s="1"/>
  <c r="F645" i="13" s="1"/>
  <c r="B646" i="13"/>
  <c r="D646" i="13"/>
  <c r="E646" i="13" s="1"/>
  <c r="F646" i="13" s="1"/>
  <c r="B647" i="13"/>
  <c r="D647" i="13"/>
  <c r="E647" i="13" s="1"/>
  <c r="F647" i="13" s="1"/>
  <c r="B648" i="13"/>
  <c r="D648" i="13"/>
  <c r="E648" i="13"/>
  <c r="F648" i="13" s="1"/>
  <c r="B649" i="13"/>
  <c r="D649" i="13"/>
  <c r="E649" i="13" s="1"/>
  <c r="F649" i="13" s="1"/>
  <c r="B650" i="13"/>
  <c r="D650" i="13"/>
  <c r="E650" i="13" s="1"/>
  <c r="F650" i="13" s="1"/>
  <c r="B651" i="13"/>
  <c r="D651" i="13"/>
  <c r="E651" i="13" s="1"/>
  <c r="F651" i="13" s="1"/>
  <c r="B652" i="13"/>
  <c r="D652" i="13"/>
  <c r="E652" i="13" s="1"/>
  <c r="F652" i="13" s="1"/>
  <c r="B653" i="13"/>
  <c r="D653" i="13"/>
  <c r="E653" i="13" s="1"/>
  <c r="F653" i="13" s="1"/>
  <c r="B654" i="13"/>
  <c r="D654" i="13"/>
  <c r="E654" i="13" s="1"/>
  <c r="F654" i="13" s="1"/>
  <c r="B655" i="13"/>
  <c r="D655" i="13"/>
  <c r="E655" i="13" s="1"/>
  <c r="F655" i="13" s="1"/>
  <c r="B656" i="13"/>
  <c r="D656" i="13"/>
  <c r="E656" i="13" s="1"/>
  <c r="F656" i="13" s="1"/>
  <c r="B657" i="13"/>
  <c r="D657" i="13"/>
  <c r="E657" i="13" s="1"/>
  <c r="F657" i="13" s="1"/>
  <c r="B658" i="13"/>
  <c r="D658" i="13"/>
  <c r="E658" i="13" s="1"/>
  <c r="F658" i="13" s="1"/>
  <c r="B659" i="13"/>
  <c r="D659" i="13"/>
  <c r="E659" i="13" s="1"/>
  <c r="F659" i="13" s="1"/>
  <c r="B660" i="13"/>
  <c r="D660" i="13"/>
  <c r="E660" i="13" s="1"/>
  <c r="F660" i="13" s="1"/>
  <c r="B661" i="13"/>
  <c r="D661" i="13"/>
  <c r="E661" i="13" s="1"/>
  <c r="F661" i="13" s="1"/>
  <c r="B662" i="13"/>
  <c r="D662" i="13"/>
  <c r="E662" i="13" s="1"/>
  <c r="F662" i="13" s="1"/>
  <c r="B663" i="13"/>
  <c r="D663" i="13"/>
  <c r="E663" i="13" s="1"/>
  <c r="F663" i="13" s="1"/>
  <c r="B664" i="13"/>
  <c r="D664" i="13"/>
  <c r="E664" i="13"/>
  <c r="F664" i="13" s="1"/>
  <c r="B665" i="13"/>
  <c r="D665" i="13"/>
  <c r="E665" i="13" s="1"/>
  <c r="F665" i="13" s="1"/>
  <c r="B666" i="13"/>
  <c r="D666" i="13"/>
  <c r="E666" i="13" s="1"/>
  <c r="F666" i="13" s="1"/>
  <c r="B667" i="13"/>
  <c r="D667" i="13"/>
  <c r="E667" i="13" s="1"/>
  <c r="F667" i="13" s="1"/>
  <c r="B668" i="13"/>
  <c r="D668" i="13"/>
  <c r="E668" i="13" s="1"/>
  <c r="F668" i="13" s="1"/>
  <c r="B669" i="13"/>
  <c r="D669" i="13"/>
  <c r="E669" i="13" s="1"/>
  <c r="F669" i="13" s="1"/>
  <c r="B670" i="13"/>
  <c r="D670" i="13"/>
  <c r="E670" i="13" s="1"/>
  <c r="F670" i="13" s="1"/>
  <c r="B671" i="13"/>
  <c r="D671" i="13"/>
  <c r="E671" i="13" s="1"/>
  <c r="F671" i="13" s="1"/>
  <c r="B672" i="13"/>
  <c r="D672" i="13"/>
  <c r="E672" i="13" s="1"/>
  <c r="F672" i="13" s="1"/>
  <c r="B673" i="13"/>
  <c r="D673" i="13"/>
  <c r="E673" i="13" s="1"/>
  <c r="F673" i="13" s="1"/>
  <c r="B674" i="13"/>
  <c r="D674" i="13"/>
  <c r="E674" i="13" s="1"/>
  <c r="F674" i="13" s="1"/>
  <c r="B675" i="13"/>
  <c r="D675" i="13"/>
  <c r="E675" i="13" s="1"/>
  <c r="F675" i="13" s="1"/>
  <c r="B676" i="13"/>
  <c r="D676" i="13"/>
  <c r="E676" i="13" s="1"/>
  <c r="F676" i="13" s="1"/>
  <c r="B677" i="13"/>
  <c r="D677" i="13"/>
  <c r="E677" i="13" s="1"/>
  <c r="F677" i="13" s="1"/>
  <c r="B678" i="13"/>
  <c r="D678" i="13"/>
  <c r="E678" i="13" s="1"/>
  <c r="F678" i="13" s="1"/>
  <c r="B679" i="13"/>
  <c r="D679" i="13"/>
  <c r="E679" i="13" s="1"/>
  <c r="F679" i="13" s="1"/>
  <c r="B680" i="13"/>
  <c r="D680" i="13"/>
  <c r="E680" i="13"/>
  <c r="F680" i="13" s="1"/>
  <c r="B681" i="13"/>
  <c r="D681" i="13"/>
  <c r="E681" i="13" s="1"/>
  <c r="F681" i="13" s="1"/>
  <c r="B682" i="13"/>
  <c r="D682" i="13"/>
  <c r="E682" i="13" s="1"/>
  <c r="F682" i="13" s="1"/>
  <c r="B683" i="13"/>
  <c r="D683" i="13"/>
  <c r="E683" i="13" s="1"/>
  <c r="F683" i="13" s="1"/>
  <c r="B684" i="13"/>
  <c r="D684" i="13"/>
  <c r="E684" i="13" s="1"/>
  <c r="F684" i="13" s="1"/>
  <c r="B685" i="13"/>
  <c r="D685" i="13"/>
  <c r="E685" i="13" s="1"/>
  <c r="F685" i="13" s="1"/>
  <c r="B686" i="13"/>
  <c r="D686" i="13"/>
  <c r="E686" i="13" s="1"/>
  <c r="F686" i="13" s="1"/>
  <c r="B687" i="13"/>
  <c r="D687" i="13"/>
  <c r="E687" i="13" s="1"/>
  <c r="F687" i="13" s="1"/>
  <c r="B688" i="13"/>
  <c r="D688" i="13"/>
  <c r="E688" i="13" s="1"/>
  <c r="F688" i="13" s="1"/>
  <c r="B689" i="13"/>
  <c r="D689" i="13"/>
  <c r="E689" i="13" s="1"/>
  <c r="F689" i="13" s="1"/>
  <c r="B690" i="13"/>
  <c r="D690" i="13"/>
  <c r="E690" i="13" s="1"/>
  <c r="F690" i="13" s="1"/>
  <c r="B691" i="13"/>
  <c r="D691" i="13"/>
  <c r="E691" i="13" s="1"/>
  <c r="F691" i="13" s="1"/>
  <c r="B692" i="13"/>
  <c r="D692" i="13"/>
  <c r="E692" i="13" s="1"/>
  <c r="F692" i="13" s="1"/>
  <c r="B693" i="13"/>
  <c r="D693" i="13"/>
  <c r="E693" i="13" s="1"/>
  <c r="F693" i="13" s="1"/>
  <c r="B694" i="13"/>
  <c r="D694" i="13"/>
  <c r="E694" i="13" s="1"/>
  <c r="F694" i="13" s="1"/>
  <c r="B695" i="13"/>
  <c r="D695" i="13"/>
  <c r="E695" i="13" s="1"/>
  <c r="F695" i="13" s="1"/>
  <c r="B696" i="13"/>
  <c r="D696" i="13"/>
  <c r="E696" i="13"/>
  <c r="F696" i="13" s="1"/>
  <c r="B697" i="13"/>
  <c r="D697" i="13"/>
  <c r="E697" i="13" s="1"/>
  <c r="F697" i="13" s="1"/>
  <c r="B698" i="13"/>
  <c r="D698" i="13"/>
  <c r="E698" i="13" s="1"/>
  <c r="F698" i="13" s="1"/>
  <c r="B699" i="13"/>
  <c r="D699" i="13"/>
  <c r="E699" i="13" s="1"/>
  <c r="F699" i="13" s="1"/>
  <c r="B700" i="13"/>
  <c r="D700" i="13"/>
  <c r="E700" i="13" s="1"/>
  <c r="F700" i="13" s="1"/>
  <c r="B701" i="13"/>
  <c r="D701" i="13"/>
  <c r="E701" i="13" s="1"/>
  <c r="F701" i="13" s="1"/>
  <c r="B702" i="13"/>
  <c r="D702" i="13"/>
  <c r="E702" i="13" s="1"/>
  <c r="F702" i="13" s="1"/>
  <c r="B703" i="13"/>
  <c r="D703" i="13"/>
  <c r="E703" i="13" s="1"/>
  <c r="F703" i="13" s="1"/>
  <c r="B704" i="13"/>
  <c r="D704" i="13"/>
  <c r="E704" i="13" s="1"/>
  <c r="F704" i="13" s="1"/>
  <c r="B705" i="13"/>
  <c r="D705" i="13"/>
  <c r="E705" i="13" s="1"/>
  <c r="F705" i="13" s="1"/>
  <c r="B706" i="13"/>
  <c r="D706" i="13"/>
  <c r="E706" i="13" s="1"/>
  <c r="F706" i="13" s="1"/>
  <c r="B707" i="13"/>
  <c r="D707" i="13"/>
  <c r="E707" i="13" s="1"/>
  <c r="F707" i="13" s="1"/>
  <c r="B708" i="13"/>
  <c r="D708" i="13"/>
  <c r="E708" i="13" s="1"/>
  <c r="F708" i="13" s="1"/>
  <c r="B709" i="13"/>
  <c r="D709" i="13"/>
  <c r="E709" i="13" s="1"/>
  <c r="F709" i="13" s="1"/>
  <c r="B710" i="13"/>
  <c r="D710" i="13"/>
  <c r="E710" i="13" s="1"/>
  <c r="F710" i="13" s="1"/>
  <c r="B711" i="13"/>
  <c r="D711" i="13"/>
  <c r="E711" i="13" s="1"/>
  <c r="F711" i="13" s="1"/>
  <c r="B712" i="13"/>
  <c r="D712" i="13"/>
  <c r="E712" i="13"/>
  <c r="F712" i="13" s="1"/>
  <c r="B713" i="13"/>
  <c r="D713" i="13"/>
  <c r="E713" i="13" s="1"/>
  <c r="F713" i="13" s="1"/>
  <c r="B714" i="13"/>
  <c r="D714" i="13"/>
  <c r="E714" i="13" s="1"/>
  <c r="F714" i="13" s="1"/>
  <c r="B715" i="13"/>
  <c r="D715" i="13"/>
  <c r="E715" i="13" s="1"/>
  <c r="F715" i="13" s="1"/>
  <c r="B716" i="13"/>
  <c r="D716" i="13"/>
  <c r="E716" i="13" s="1"/>
  <c r="F716" i="13" s="1"/>
  <c r="B717" i="13"/>
  <c r="D717" i="13"/>
  <c r="E717" i="13" s="1"/>
  <c r="F717" i="13" s="1"/>
  <c r="B718" i="13"/>
  <c r="D718" i="13"/>
  <c r="E718" i="13" s="1"/>
  <c r="F718" i="13" s="1"/>
  <c r="B719" i="13"/>
  <c r="D719" i="13"/>
  <c r="E719" i="13" s="1"/>
  <c r="F719" i="13" s="1"/>
  <c r="B720" i="13"/>
  <c r="D720" i="13"/>
  <c r="E720" i="13" s="1"/>
  <c r="F720" i="13" s="1"/>
  <c r="B721" i="13"/>
  <c r="D721" i="13"/>
  <c r="E721" i="13" s="1"/>
  <c r="F721" i="13" s="1"/>
  <c r="B722" i="13"/>
  <c r="D722" i="13"/>
  <c r="E722" i="13" s="1"/>
  <c r="F722" i="13" s="1"/>
  <c r="B723" i="13"/>
  <c r="D723" i="13"/>
  <c r="E723" i="13" s="1"/>
  <c r="F723" i="13" s="1"/>
  <c r="B724" i="13"/>
  <c r="D724" i="13"/>
  <c r="E724" i="13" s="1"/>
  <c r="F724" i="13" s="1"/>
  <c r="B725" i="13"/>
  <c r="D725" i="13"/>
  <c r="E725" i="13" s="1"/>
  <c r="F725" i="13" s="1"/>
  <c r="B726" i="13"/>
  <c r="D726" i="13"/>
  <c r="E726" i="13" s="1"/>
  <c r="F726" i="13" s="1"/>
  <c r="B727" i="13"/>
  <c r="D727" i="13"/>
  <c r="E727" i="13" s="1"/>
  <c r="F727" i="13" s="1"/>
  <c r="B728" i="13"/>
  <c r="D728" i="13"/>
  <c r="E728" i="13"/>
  <c r="F728" i="13" s="1"/>
  <c r="B729" i="13"/>
  <c r="D729" i="13"/>
  <c r="E729" i="13" s="1"/>
  <c r="F729" i="13" s="1"/>
  <c r="B730" i="13"/>
  <c r="D730" i="13"/>
  <c r="E730" i="13" s="1"/>
  <c r="F730" i="13" s="1"/>
  <c r="B731" i="13"/>
  <c r="D731" i="13"/>
  <c r="E731" i="13" s="1"/>
  <c r="F731" i="13" s="1"/>
  <c r="B732" i="13"/>
  <c r="D732" i="13"/>
  <c r="E732" i="13" s="1"/>
  <c r="F732" i="13" s="1"/>
  <c r="B733" i="13"/>
  <c r="D733" i="13"/>
  <c r="E733" i="13" s="1"/>
  <c r="F733" i="13" s="1"/>
  <c r="B734" i="13"/>
  <c r="D734" i="13"/>
  <c r="E734" i="13" s="1"/>
  <c r="F734" i="13" s="1"/>
  <c r="B735" i="13"/>
  <c r="D735" i="13"/>
  <c r="E735" i="13" s="1"/>
  <c r="F735" i="13" s="1"/>
  <c r="B736" i="13"/>
  <c r="D736" i="13"/>
  <c r="E736" i="13" s="1"/>
  <c r="F736" i="13" s="1"/>
  <c r="B737" i="13"/>
  <c r="D737" i="13"/>
  <c r="E737" i="13" s="1"/>
  <c r="F737" i="13" s="1"/>
  <c r="B738" i="13"/>
  <c r="D738" i="13"/>
  <c r="E738" i="13" s="1"/>
  <c r="F738" i="13" s="1"/>
  <c r="B739" i="13"/>
  <c r="D739" i="13"/>
  <c r="E739" i="13" s="1"/>
  <c r="F739" i="13" s="1"/>
  <c r="B740" i="13"/>
  <c r="D740" i="13"/>
  <c r="E740" i="13" s="1"/>
  <c r="F740" i="13" s="1"/>
  <c r="B741" i="13"/>
  <c r="D741" i="13"/>
  <c r="E741" i="13" s="1"/>
  <c r="F741" i="13" s="1"/>
  <c r="B742" i="13"/>
  <c r="D742" i="13"/>
  <c r="E742" i="13" s="1"/>
  <c r="F742" i="13" s="1"/>
  <c r="B743" i="13"/>
  <c r="D743" i="13"/>
  <c r="E743" i="13" s="1"/>
  <c r="F743" i="13" s="1"/>
  <c r="B744" i="13"/>
  <c r="D744" i="13"/>
  <c r="E744" i="13"/>
  <c r="F744" i="13" s="1"/>
  <c r="B745" i="13"/>
  <c r="D745" i="13"/>
  <c r="E745" i="13" s="1"/>
  <c r="F745" i="13" s="1"/>
  <c r="B746" i="13"/>
  <c r="D746" i="13"/>
  <c r="E746" i="13" s="1"/>
  <c r="F746" i="13" s="1"/>
  <c r="B747" i="13"/>
  <c r="D747" i="13"/>
  <c r="E747" i="13" s="1"/>
  <c r="F747" i="13" s="1"/>
  <c r="B748" i="13"/>
  <c r="D748" i="13"/>
  <c r="E748" i="13" s="1"/>
  <c r="F748" i="13" s="1"/>
  <c r="B749" i="13"/>
  <c r="D749" i="13"/>
  <c r="E749" i="13" s="1"/>
  <c r="F749" i="13" s="1"/>
  <c r="B750" i="13"/>
  <c r="D750" i="13"/>
  <c r="E750" i="13" s="1"/>
  <c r="F750" i="13" s="1"/>
  <c r="B751" i="13"/>
  <c r="D751" i="13"/>
  <c r="E751" i="13" s="1"/>
  <c r="F751" i="13" s="1"/>
  <c r="B752" i="13"/>
  <c r="D752" i="13"/>
  <c r="E752" i="13" s="1"/>
  <c r="F752" i="13" s="1"/>
  <c r="B753" i="13"/>
  <c r="D753" i="13"/>
  <c r="E753" i="13" s="1"/>
  <c r="F753" i="13" s="1"/>
  <c r="B754" i="13"/>
  <c r="D754" i="13"/>
  <c r="E754" i="13" s="1"/>
  <c r="F754" i="13" s="1"/>
  <c r="B755" i="13"/>
  <c r="D755" i="13"/>
  <c r="E755" i="13" s="1"/>
  <c r="F755" i="13" s="1"/>
  <c r="B756" i="13"/>
  <c r="D756" i="13"/>
  <c r="E756" i="13" s="1"/>
  <c r="F756" i="13" s="1"/>
  <c r="B757" i="13"/>
  <c r="D757" i="13"/>
  <c r="E757" i="13" s="1"/>
  <c r="F757" i="13" s="1"/>
  <c r="B758" i="13"/>
  <c r="D758" i="13"/>
  <c r="E758" i="13" s="1"/>
  <c r="F758" i="13" s="1"/>
  <c r="B759" i="13"/>
  <c r="D759" i="13"/>
  <c r="E759" i="13" s="1"/>
  <c r="F759" i="13" s="1"/>
  <c r="B760" i="13"/>
  <c r="D760" i="13"/>
  <c r="E760" i="13"/>
  <c r="F760" i="13" s="1"/>
  <c r="B761" i="13"/>
  <c r="D761" i="13"/>
  <c r="E761" i="13" s="1"/>
  <c r="F761" i="13" s="1"/>
  <c r="B762" i="13"/>
  <c r="D762" i="13"/>
  <c r="E762" i="13" s="1"/>
  <c r="F762" i="13" s="1"/>
  <c r="B763" i="13"/>
  <c r="D763" i="13"/>
  <c r="E763" i="13" s="1"/>
  <c r="F763" i="13" s="1"/>
  <c r="B764" i="13"/>
  <c r="D764" i="13"/>
  <c r="E764" i="13" s="1"/>
  <c r="F764" i="13" s="1"/>
  <c r="B765" i="13"/>
  <c r="D765" i="13"/>
  <c r="E765" i="13" s="1"/>
  <c r="F765" i="13" s="1"/>
  <c r="B766" i="13"/>
  <c r="D766" i="13"/>
  <c r="E766" i="13" s="1"/>
  <c r="F766" i="13" s="1"/>
  <c r="B767" i="13"/>
  <c r="D767" i="13"/>
  <c r="E767" i="13" s="1"/>
  <c r="F767" i="13" s="1"/>
  <c r="B768" i="13"/>
  <c r="D768" i="13"/>
  <c r="E768" i="13" s="1"/>
  <c r="F768" i="13" s="1"/>
  <c r="B769" i="13"/>
  <c r="D769" i="13"/>
  <c r="E769" i="13" s="1"/>
  <c r="F769" i="13" s="1"/>
  <c r="B770" i="13"/>
  <c r="D770" i="13"/>
  <c r="E770" i="13" s="1"/>
  <c r="F770" i="13" s="1"/>
  <c r="B771" i="13"/>
  <c r="D771" i="13"/>
  <c r="E771" i="13" s="1"/>
  <c r="F771" i="13" s="1"/>
  <c r="B772" i="13"/>
  <c r="D772" i="13"/>
  <c r="E772" i="13" s="1"/>
  <c r="F772" i="13" s="1"/>
  <c r="B773" i="13"/>
  <c r="D773" i="13"/>
  <c r="E773" i="13" s="1"/>
  <c r="F773" i="13" s="1"/>
  <c r="B774" i="13"/>
  <c r="D774" i="13"/>
  <c r="E774" i="13" s="1"/>
  <c r="F774" i="13" s="1"/>
  <c r="B775" i="13"/>
  <c r="D775" i="13"/>
  <c r="E775" i="13" s="1"/>
  <c r="F775" i="13" s="1"/>
  <c r="B776" i="13"/>
  <c r="D776" i="13"/>
  <c r="E776" i="13"/>
  <c r="F776" i="13" s="1"/>
  <c r="B777" i="13"/>
  <c r="D777" i="13"/>
  <c r="E777" i="13" s="1"/>
  <c r="F777" i="13" s="1"/>
  <c r="B778" i="13"/>
  <c r="D778" i="13"/>
  <c r="E778" i="13" s="1"/>
  <c r="F778" i="13" s="1"/>
  <c r="B779" i="13"/>
  <c r="D779" i="13"/>
  <c r="E779" i="13" s="1"/>
  <c r="F779" i="13" s="1"/>
  <c r="B780" i="13"/>
  <c r="D780" i="13"/>
  <c r="E780" i="13" s="1"/>
  <c r="F780" i="13" s="1"/>
  <c r="B781" i="13"/>
  <c r="D781" i="13"/>
  <c r="E781" i="13" s="1"/>
  <c r="F781" i="13" s="1"/>
  <c r="B782" i="13"/>
  <c r="D782" i="13"/>
  <c r="E782" i="13" s="1"/>
  <c r="F782" i="13" s="1"/>
  <c r="B783" i="13"/>
  <c r="D783" i="13"/>
  <c r="E783" i="13" s="1"/>
  <c r="F783" i="13" s="1"/>
  <c r="B784" i="13"/>
  <c r="D784" i="13"/>
  <c r="E784" i="13" s="1"/>
  <c r="F784" i="13" s="1"/>
  <c r="B785" i="13"/>
  <c r="D785" i="13"/>
  <c r="E785" i="13" s="1"/>
  <c r="F785" i="13" s="1"/>
  <c r="B786" i="13"/>
  <c r="D786" i="13"/>
  <c r="E786" i="13" s="1"/>
  <c r="F786" i="13" s="1"/>
  <c r="B787" i="13"/>
  <c r="D787" i="13"/>
  <c r="E787" i="13" s="1"/>
  <c r="F787" i="13" s="1"/>
  <c r="B788" i="13"/>
  <c r="D788" i="13"/>
  <c r="E788" i="13" s="1"/>
  <c r="F788" i="13" s="1"/>
  <c r="B789" i="13"/>
  <c r="D789" i="13"/>
  <c r="E789" i="13" s="1"/>
  <c r="F789" i="13" s="1"/>
  <c r="B790" i="13"/>
  <c r="D790" i="13"/>
  <c r="E790" i="13" s="1"/>
  <c r="F790" i="13" s="1"/>
  <c r="B791" i="13"/>
  <c r="D791" i="13"/>
  <c r="E791" i="13" s="1"/>
  <c r="F791" i="13" s="1"/>
  <c r="B792" i="13"/>
  <c r="D792" i="13"/>
  <c r="E792" i="13"/>
  <c r="F792" i="13" s="1"/>
  <c r="B793" i="13"/>
  <c r="D793" i="13"/>
  <c r="E793" i="13" s="1"/>
  <c r="F793" i="13" s="1"/>
  <c r="B794" i="13"/>
  <c r="D794" i="13"/>
  <c r="E794" i="13" s="1"/>
  <c r="F794" i="13" s="1"/>
  <c r="B795" i="13"/>
  <c r="D795" i="13"/>
  <c r="E795" i="13" s="1"/>
  <c r="F795" i="13" s="1"/>
  <c r="B796" i="13"/>
  <c r="D796" i="13"/>
  <c r="E796" i="13" s="1"/>
  <c r="F796" i="13" s="1"/>
  <c r="B797" i="13"/>
  <c r="D797" i="13"/>
  <c r="E797" i="13" s="1"/>
  <c r="F797" i="13" s="1"/>
  <c r="B798" i="13"/>
  <c r="D798" i="13"/>
  <c r="E798" i="13" s="1"/>
  <c r="F798" i="13" s="1"/>
  <c r="B799" i="13"/>
  <c r="D799" i="13"/>
  <c r="E799" i="13" s="1"/>
  <c r="F799" i="13" s="1"/>
  <c r="B800" i="13"/>
  <c r="D800" i="13"/>
  <c r="E800" i="13" s="1"/>
  <c r="F800" i="13" s="1"/>
  <c r="B801" i="13"/>
  <c r="D801" i="13"/>
  <c r="E801" i="13" s="1"/>
  <c r="F801" i="13" s="1"/>
  <c r="B802" i="13"/>
  <c r="D802" i="13"/>
  <c r="E802" i="13" s="1"/>
  <c r="F802" i="13" s="1"/>
  <c r="B803" i="13"/>
  <c r="D803" i="13"/>
  <c r="E803" i="13" s="1"/>
  <c r="F803" i="13" s="1"/>
  <c r="B804" i="13"/>
  <c r="D804" i="13"/>
  <c r="E804" i="13" s="1"/>
  <c r="F804" i="13" s="1"/>
  <c r="B805" i="13"/>
  <c r="D805" i="13"/>
  <c r="E805" i="13" s="1"/>
  <c r="F805" i="13" s="1"/>
  <c r="B806" i="13"/>
  <c r="D806" i="13"/>
  <c r="E806" i="13" s="1"/>
  <c r="F806" i="13" s="1"/>
  <c r="B807" i="13"/>
  <c r="D807" i="13"/>
  <c r="E807" i="13" s="1"/>
  <c r="F807" i="13" s="1"/>
  <c r="B808" i="13"/>
  <c r="D808" i="13"/>
  <c r="E808" i="13"/>
  <c r="F808" i="13" s="1"/>
  <c r="B809" i="13"/>
  <c r="D809" i="13"/>
  <c r="E809" i="13" s="1"/>
  <c r="F809" i="13" s="1"/>
  <c r="B810" i="13"/>
  <c r="D810" i="13"/>
  <c r="E810" i="13" s="1"/>
  <c r="F810" i="13" s="1"/>
  <c r="B811" i="13"/>
  <c r="D811" i="13"/>
  <c r="E811" i="13" s="1"/>
  <c r="F811" i="13" s="1"/>
  <c r="B812" i="13"/>
  <c r="D812" i="13"/>
  <c r="E812" i="13" s="1"/>
  <c r="F812" i="13" s="1"/>
  <c r="B813" i="13"/>
  <c r="D813" i="13"/>
  <c r="E813" i="13" s="1"/>
  <c r="F813" i="13" s="1"/>
  <c r="B814" i="13"/>
  <c r="D814" i="13"/>
  <c r="E814" i="13" s="1"/>
  <c r="F814" i="13" s="1"/>
  <c r="B815" i="13"/>
  <c r="D815" i="13"/>
  <c r="E815" i="13" s="1"/>
  <c r="F815" i="13" s="1"/>
  <c r="B816" i="13"/>
  <c r="D816" i="13"/>
  <c r="E816" i="13" s="1"/>
  <c r="F816" i="13" s="1"/>
  <c r="B817" i="13"/>
  <c r="D817" i="13"/>
  <c r="E817" i="13" s="1"/>
  <c r="F817" i="13" s="1"/>
  <c r="B818" i="13"/>
  <c r="D818" i="13"/>
  <c r="E818" i="13" s="1"/>
  <c r="F818" i="13" s="1"/>
  <c r="B819" i="13"/>
  <c r="D819" i="13"/>
  <c r="E819" i="13" s="1"/>
  <c r="F819" i="13" s="1"/>
  <c r="B820" i="13"/>
  <c r="D820" i="13"/>
  <c r="E820" i="13" s="1"/>
  <c r="F820" i="13" s="1"/>
  <c r="B821" i="13"/>
  <c r="D821" i="13"/>
  <c r="E821" i="13" s="1"/>
  <c r="F821" i="13" s="1"/>
  <c r="B822" i="13"/>
  <c r="D822" i="13"/>
  <c r="E822" i="13" s="1"/>
  <c r="F822" i="13" s="1"/>
  <c r="B823" i="13"/>
  <c r="D823" i="13"/>
  <c r="E823" i="13" s="1"/>
  <c r="F823" i="13" s="1"/>
  <c r="B824" i="13"/>
  <c r="D824" i="13"/>
  <c r="E824" i="13"/>
  <c r="F824" i="13" s="1"/>
  <c r="B825" i="13"/>
  <c r="D825" i="13"/>
  <c r="E825" i="13" s="1"/>
  <c r="F825" i="13" s="1"/>
  <c r="B826" i="13"/>
  <c r="D826" i="13"/>
  <c r="E826" i="13" s="1"/>
  <c r="F826" i="13" s="1"/>
  <c r="B827" i="13"/>
  <c r="D827" i="13"/>
  <c r="E827" i="13" s="1"/>
  <c r="F827" i="13" s="1"/>
  <c r="B828" i="13"/>
  <c r="D828" i="13"/>
  <c r="E828" i="13" s="1"/>
  <c r="F828" i="13" s="1"/>
  <c r="B829" i="13"/>
  <c r="D829" i="13"/>
  <c r="E829" i="13" s="1"/>
  <c r="F829" i="13" s="1"/>
  <c r="B830" i="13"/>
  <c r="D830" i="13"/>
  <c r="E830" i="13" s="1"/>
  <c r="F830" i="13" s="1"/>
  <c r="B831" i="13"/>
  <c r="D831" i="13"/>
  <c r="E831" i="13" s="1"/>
  <c r="F831" i="13" s="1"/>
  <c r="B832" i="13"/>
  <c r="D832" i="13"/>
  <c r="E832" i="13" s="1"/>
  <c r="F832" i="13" s="1"/>
  <c r="B833" i="13"/>
  <c r="D833" i="13"/>
  <c r="E833" i="13" s="1"/>
  <c r="F833" i="13" s="1"/>
  <c r="B834" i="13"/>
  <c r="D834" i="13"/>
  <c r="E834" i="13" s="1"/>
  <c r="F834" i="13" s="1"/>
  <c r="B835" i="13"/>
  <c r="D835" i="13"/>
  <c r="E835" i="13" s="1"/>
  <c r="F835" i="13" s="1"/>
  <c r="B836" i="13"/>
  <c r="D836" i="13"/>
  <c r="E836" i="13" s="1"/>
  <c r="F836" i="13" s="1"/>
  <c r="B837" i="13"/>
  <c r="D837" i="13"/>
  <c r="E837" i="13" s="1"/>
  <c r="F837" i="13" s="1"/>
  <c r="B838" i="13"/>
  <c r="D838" i="13"/>
  <c r="E838" i="13" s="1"/>
  <c r="F838" i="13" s="1"/>
  <c r="B839" i="13"/>
  <c r="D839" i="13"/>
  <c r="E839" i="13" s="1"/>
  <c r="F839" i="13" s="1"/>
  <c r="B840" i="13"/>
  <c r="D840" i="13"/>
  <c r="E840" i="13"/>
  <c r="F840" i="13" s="1"/>
  <c r="B841" i="13"/>
  <c r="D841" i="13"/>
  <c r="E841" i="13" s="1"/>
  <c r="F841" i="13" s="1"/>
  <c r="B842" i="13"/>
  <c r="D842" i="13"/>
  <c r="E842" i="13" s="1"/>
  <c r="F842" i="13" s="1"/>
  <c r="B843" i="13"/>
  <c r="D843" i="13"/>
  <c r="E843" i="13" s="1"/>
  <c r="F843" i="13" s="1"/>
  <c r="B844" i="13"/>
  <c r="D844" i="13"/>
  <c r="E844" i="13" s="1"/>
  <c r="F844" i="13" s="1"/>
  <c r="B845" i="13"/>
  <c r="D845" i="13"/>
  <c r="E845" i="13" s="1"/>
  <c r="F845" i="13" s="1"/>
  <c r="B846" i="13"/>
  <c r="D846" i="13"/>
  <c r="E846" i="13" s="1"/>
  <c r="F846" i="13" s="1"/>
  <c r="B847" i="13"/>
  <c r="D847" i="13"/>
  <c r="E847" i="13" s="1"/>
  <c r="F847" i="13" s="1"/>
  <c r="B848" i="13"/>
  <c r="D848" i="13"/>
  <c r="E848" i="13" s="1"/>
  <c r="F848" i="13" s="1"/>
  <c r="B849" i="13"/>
  <c r="D849" i="13"/>
  <c r="E849" i="13" s="1"/>
  <c r="F849" i="13" s="1"/>
  <c r="B850" i="13"/>
  <c r="D850" i="13"/>
  <c r="E850" i="13" s="1"/>
  <c r="F850" i="13" s="1"/>
  <c r="B851" i="13"/>
  <c r="D851" i="13"/>
  <c r="E851" i="13" s="1"/>
  <c r="F851" i="13" s="1"/>
  <c r="B852" i="13"/>
  <c r="D852" i="13"/>
  <c r="E852" i="13" s="1"/>
  <c r="F852" i="13" s="1"/>
  <c r="B853" i="13"/>
  <c r="D853" i="13"/>
  <c r="E853" i="13" s="1"/>
  <c r="F853" i="13" s="1"/>
  <c r="B854" i="13"/>
  <c r="D854" i="13"/>
  <c r="E854" i="13" s="1"/>
  <c r="F854" i="13" s="1"/>
  <c r="B855" i="13"/>
  <c r="D855" i="13"/>
  <c r="E855" i="13" s="1"/>
  <c r="F855" i="13" s="1"/>
  <c r="B856" i="13"/>
  <c r="D856" i="13"/>
  <c r="E856" i="13"/>
  <c r="F856" i="13" s="1"/>
  <c r="B857" i="13"/>
  <c r="D857" i="13"/>
  <c r="E857" i="13" s="1"/>
  <c r="F857" i="13" s="1"/>
  <c r="B858" i="13"/>
  <c r="D858" i="13"/>
  <c r="E858" i="13" s="1"/>
  <c r="F858" i="13" s="1"/>
  <c r="B859" i="13"/>
  <c r="D859" i="13"/>
  <c r="E859" i="13" s="1"/>
  <c r="F859" i="13" s="1"/>
  <c r="B860" i="13"/>
  <c r="D860" i="13"/>
  <c r="E860" i="13" s="1"/>
  <c r="F860" i="13" s="1"/>
  <c r="B861" i="13"/>
  <c r="D861" i="13"/>
  <c r="E861" i="13" s="1"/>
  <c r="F861" i="13" s="1"/>
  <c r="B862" i="13"/>
  <c r="D862" i="13"/>
  <c r="E862" i="13" s="1"/>
  <c r="F862" i="13" s="1"/>
  <c r="B863" i="13"/>
  <c r="D863" i="13"/>
  <c r="E863" i="13" s="1"/>
  <c r="F863" i="13" s="1"/>
  <c r="B864" i="13"/>
  <c r="D864" i="13"/>
  <c r="E864" i="13" s="1"/>
  <c r="F864" i="13" s="1"/>
  <c r="B865" i="13"/>
  <c r="D865" i="13"/>
  <c r="E865" i="13" s="1"/>
  <c r="F865" i="13" s="1"/>
  <c r="B866" i="13"/>
  <c r="D866" i="13"/>
  <c r="E866" i="13" s="1"/>
  <c r="F866" i="13" s="1"/>
  <c r="B867" i="13"/>
  <c r="D867" i="13"/>
  <c r="E867" i="13" s="1"/>
  <c r="F867" i="13" s="1"/>
  <c r="B868" i="13"/>
  <c r="D868" i="13"/>
  <c r="E868" i="13" s="1"/>
  <c r="F868" i="13" s="1"/>
  <c r="B869" i="13"/>
  <c r="D869" i="13"/>
  <c r="E869" i="13" s="1"/>
  <c r="F869" i="13" s="1"/>
  <c r="B870" i="13"/>
  <c r="D870" i="13"/>
  <c r="E870" i="13" s="1"/>
  <c r="F870" i="13" s="1"/>
  <c r="B871" i="13"/>
  <c r="D871" i="13"/>
  <c r="E871" i="13" s="1"/>
  <c r="F871" i="13" s="1"/>
  <c r="B872" i="13"/>
  <c r="D872" i="13"/>
  <c r="E872" i="13"/>
  <c r="F872" i="13" s="1"/>
  <c r="B873" i="13"/>
  <c r="D873" i="13"/>
  <c r="E873" i="13" s="1"/>
  <c r="F873" i="13" s="1"/>
  <c r="B874" i="13"/>
  <c r="D874" i="13"/>
  <c r="E874" i="13" s="1"/>
  <c r="F874" i="13" s="1"/>
  <c r="B875" i="13"/>
  <c r="D875" i="13"/>
  <c r="E875" i="13" s="1"/>
  <c r="F875" i="13" s="1"/>
  <c r="B876" i="13"/>
  <c r="D876" i="13"/>
  <c r="E876" i="13" s="1"/>
  <c r="F876" i="13" s="1"/>
  <c r="B877" i="13"/>
  <c r="D877" i="13"/>
  <c r="E877" i="13" s="1"/>
  <c r="F877" i="13" s="1"/>
  <c r="B878" i="13"/>
  <c r="D878" i="13"/>
  <c r="E878" i="13" s="1"/>
  <c r="F878" i="13" s="1"/>
  <c r="B879" i="13"/>
  <c r="D879" i="13"/>
  <c r="E879" i="13" s="1"/>
  <c r="F879" i="13" s="1"/>
  <c r="B880" i="13"/>
  <c r="D880" i="13"/>
  <c r="E880" i="13" s="1"/>
  <c r="F880" i="13" s="1"/>
  <c r="B881" i="13"/>
  <c r="D881" i="13"/>
  <c r="E881" i="13" s="1"/>
  <c r="F881" i="13" s="1"/>
  <c r="B882" i="13"/>
  <c r="D882" i="13"/>
  <c r="E882" i="13" s="1"/>
  <c r="F882" i="13" s="1"/>
  <c r="B883" i="13"/>
  <c r="D883" i="13"/>
  <c r="E883" i="13" s="1"/>
  <c r="F883" i="13" s="1"/>
  <c r="B884" i="13"/>
  <c r="D884" i="13"/>
  <c r="E884" i="13" s="1"/>
  <c r="F884" i="13" s="1"/>
  <c r="B885" i="13"/>
  <c r="D885" i="13"/>
  <c r="E885" i="13" s="1"/>
  <c r="F885" i="13" s="1"/>
  <c r="B886" i="13"/>
  <c r="D886" i="13"/>
  <c r="E886" i="13" s="1"/>
  <c r="F886" i="13" s="1"/>
  <c r="B887" i="13"/>
  <c r="D887" i="13"/>
  <c r="E887" i="13" s="1"/>
  <c r="F887" i="13" s="1"/>
  <c r="B888" i="13"/>
  <c r="D888" i="13"/>
  <c r="E888" i="13"/>
  <c r="F888" i="13" s="1"/>
  <c r="B889" i="13"/>
  <c r="D889" i="13"/>
  <c r="E889" i="13" s="1"/>
  <c r="F889" i="13" s="1"/>
  <c r="B890" i="13"/>
  <c r="D890" i="13"/>
  <c r="E890" i="13" s="1"/>
  <c r="F890" i="13" s="1"/>
  <c r="B891" i="13"/>
  <c r="D891" i="13"/>
  <c r="E891" i="13" s="1"/>
  <c r="F891" i="13" s="1"/>
  <c r="B892" i="13"/>
  <c r="D892" i="13"/>
  <c r="E892" i="13" s="1"/>
  <c r="F892" i="13" s="1"/>
  <c r="B893" i="13"/>
  <c r="D893" i="13"/>
  <c r="E893" i="13" s="1"/>
  <c r="F893" i="13" s="1"/>
  <c r="B894" i="13"/>
  <c r="D894" i="13"/>
  <c r="E894" i="13" s="1"/>
  <c r="F894" i="13" s="1"/>
  <c r="B895" i="13"/>
  <c r="D895" i="13"/>
  <c r="E895" i="13" s="1"/>
  <c r="F895" i="13" s="1"/>
  <c r="B896" i="13"/>
  <c r="D896" i="13"/>
  <c r="E896" i="13" s="1"/>
  <c r="F896" i="13" s="1"/>
  <c r="B897" i="13"/>
  <c r="D897" i="13"/>
  <c r="E897" i="13" s="1"/>
  <c r="F897" i="13" s="1"/>
  <c r="B898" i="13"/>
  <c r="D898" i="13"/>
  <c r="E898" i="13" s="1"/>
  <c r="F898" i="13" s="1"/>
  <c r="B899" i="13"/>
  <c r="D899" i="13"/>
  <c r="E899" i="13" s="1"/>
  <c r="F899" i="13" s="1"/>
  <c r="B900" i="13"/>
  <c r="D900" i="13"/>
  <c r="E900" i="13" s="1"/>
  <c r="F900" i="13" s="1"/>
  <c r="B901" i="13"/>
  <c r="D901" i="13"/>
  <c r="E901" i="13" s="1"/>
  <c r="F901" i="13" s="1"/>
  <c r="B902" i="13"/>
  <c r="D902" i="13"/>
  <c r="E902" i="13" s="1"/>
  <c r="F902" i="13" s="1"/>
  <c r="B903" i="13"/>
  <c r="D903" i="13"/>
  <c r="E903" i="13" s="1"/>
  <c r="F903" i="13" s="1"/>
  <c r="B904" i="13"/>
  <c r="D904" i="13"/>
  <c r="E904" i="13"/>
  <c r="F904" i="13" s="1"/>
  <c r="B905" i="13"/>
  <c r="D905" i="13"/>
  <c r="E905" i="13" s="1"/>
  <c r="F905" i="13" s="1"/>
  <c r="B906" i="13"/>
  <c r="D906" i="13"/>
  <c r="E906" i="13" s="1"/>
  <c r="F906" i="13" s="1"/>
  <c r="B907" i="13"/>
  <c r="D907" i="13"/>
  <c r="E907" i="13" s="1"/>
  <c r="F907" i="13" s="1"/>
  <c r="B908" i="13"/>
  <c r="D908" i="13"/>
  <c r="E908" i="13" s="1"/>
  <c r="F908" i="13" s="1"/>
  <c r="B909" i="13"/>
  <c r="D909" i="13"/>
  <c r="E909" i="13" s="1"/>
  <c r="F909" i="13" s="1"/>
  <c r="B910" i="13"/>
  <c r="D910" i="13"/>
  <c r="E910" i="13" s="1"/>
  <c r="F910" i="13" s="1"/>
  <c r="B911" i="13"/>
  <c r="D911" i="13"/>
  <c r="E911" i="13" s="1"/>
  <c r="F911" i="13" s="1"/>
  <c r="B912" i="13"/>
  <c r="D912" i="13"/>
  <c r="E912" i="13" s="1"/>
  <c r="F912" i="13" s="1"/>
  <c r="B913" i="13"/>
  <c r="D913" i="13"/>
  <c r="E913" i="13" s="1"/>
  <c r="F913" i="13" s="1"/>
  <c r="B914" i="13"/>
  <c r="D914" i="13"/>
  <c r="E914" i="13" s="1"/>
  <c r="F914" i="13" s="1"/>
  <c r="B915" i="13"/>
  <c r="D915" i="13"/>
  <c r="E915" i="13" s="1"/>
  <c r="F915" i="13" s="1"/>
  <c r="B916" i="13"/>
  <c r="D916" i="13"/>
  <c r="E916" i="13" s="1"/>
  <c r="F916" i="13" s="1"/>
  <c r="B917" i="13"/>
  <c r="D917" i="13"/>
  <c r="E917" i="13" s="1"/>
  <c r="F917" i="13" s="1"/>
  <c r="B918" i="13"/>
  <c r="D918" i="13"/>
  <c r="E918" i="13" s="1"/>
  <c r="F918" i="13" s="1"/>
  <c r="B919" i="13"/>
  <c r="D919" i="13"/>
  <c r="E919" i="13" s="1"/>
  <c r="F919" i="13" s="1"/>
  <c r="B920" i="13"/>
  <c r="D920" i="13"/>
  <c r="E920" i="13"/>
  <c r="F920" i="13" s="1"/>
  <c r="B921" i="13"/>
  <c r="D921" i="13"/>
  <c r="E921" i="13" s="1"/>
  <c r="F921" i="13" s="1"/>
  <c r="B922" i="13"/>
  <c r="D922" i="13"/>
  <c r="E922" i="13" s="1"/>
  <c r="F922" i="13" s="1"/>
  <c r="B923" i="13"/>
  <c r="D923" i="13"/>
  <c r="E923" i="13" s="1"/>
  <c r="F923" i="13" s="1"/>
  <c r="B924" i="13"/>
  <c r="D924" i="13"/>
  <c r="E924" i="13" s="1"/>
  <c r="F924" i="13" s="1"/>
  <c r="B925" i="13"/>
  <c r="D925" i="13"/>
  <c r="E925" i="13" s="1"/>
  <c r="F925" i="13" s="1"/>
  <c r="B926" i="13"/>
  <c r="D926" i="13"/>
  <c r="E926" i="13" s="1"/>
  <c r="F926" i="13" s="1"/>
  <c r="B927" i="13"/>
  <c r="D927" i="13"/>
  <c r="E927" i="13" s="1"/>
  <c r="F927" i="13" s="1"/>
  <c r="B928" i="13"/>
  <c r="D928" i="13"/>
  <c r="E928" i="13" s="1"/>
  <c r="F928" i="13" s="1"/>
  <c r="B929" i="13"/>
  <c r="D929" i="13"/>
  <c r="E929" i="13" s="1"/>
  <c r="F929" i="13" s="1"/>
  <c r="B930" i="13"/>
  <c r="D930" i="13"/>
  <c r="E930" i="13" s="1"/>
  <c r="F930" i="13" s="1"/>
  <c r="B931" i="13"/>
  <c r="D931" i="13"/>
  <c r="E931" i="13" s="1"/>
  <c r="F931" i="13" s="1"/>
  <c r="B932" i="13"/>
  <c r="D932" i="13"/>
  <c r="E932" i="13" s="1"/>
  <c r="F932" i="13" s="1"/>
  <c r="B933" i="13"/>
  <c r="D933" i="13"/>
  <c r="E933" i="13" s="1"/>
  <c r="F933" i="13" s="1"/>
  <c r="B934" i="13"/>
  <c r="D934" i="13"/>
  <c r="E934" i="13" s="1"/>
  <c r="F934" i="13" s="1"/>
  <c r="B935" i="13"/>
  <c r="D935" i="13"/>
  <c r="E935" i="13" s="1"/>
  <c r="F935" i="13" s="1"/>
  <c r="B936" i="13"/>
  <c r="D936" i="13"/>
  <c r="E936" i="13"/>
  <c r="F936" i="13" s="1"/>
  <c r="B937" i="13"/>
  <c r="D937" i="13"/>
  <c r="E937" i="13" s="1"/>
  <c r="F937" i="13" s="1"/>
  <c r="B938" i="13"/>
  <c r="D938" i="13"/>
  <c r="E938" i="13" s="1"/>
  <c r="F938" i="13" s="1"/>
  <c r="B939" i="13"/>
  <c r="D939" i="13"/>
  <c r="E939" i="13" s="1"/>
  <c r="F939" i="13" s="1"/>
  <c r="B940" i="13"/>
  <c r="D940" i="13"/>
  <c r="E940" i="13" s="1"/>
  <c r="F940" i="13" s="1"/>
  <c r="B941" i="13"/>
  <c r="D941" i="13"/>
  <c r="E941" i="13" s="1"/>
  <c r="F941" i="13" s="1"/>
  <c r="B942" i="13"/>
  <c r="D942" i="13"/>
  <c r="E942" i="13" s="1"/>
  <c r="F942" i="13" s="1"/>
  <c r="B943" i="13"/>
  <c r="D943" i="13"/>
  <c r="E943" i="13" s="1"/>
  <c r="F943" i="13" s="1"/>
  <c r="B944" i="13"/>
  <c r="D944" i="13"/>
  <c r="E944" i="13" s="1"/>
  <c r="F944" i="13" s="1"/>
  <c r="B945" i="13"/>
  <c r="D945" i="13"/>
  <c r="E945" i="13" s="1"/>
  <c r="F945" i="13" s="1"/>
  <c r="B946" i="13"/>
  <c r="D946" i="13"/>
  <c r="E946" i="13" s="1"/>
  <c r="F946" i="13" s="1"/>
  <c r="B947" i="13"/>
  <c r="D947" i="13"/>
  <c r="E947" i="13" s="1"/>
  <c r="F947" i="13" s="1"/>
  <c r="B948" i="13"/>
  <c r="D948" i="13"/>
  <c r="E948" i="13" s="1"/>
  <c r="F948" i="13" s="1"/>
  <c r="B949" i="13"/>
  <c r="D949" i="13"/>
  <c r="E949" i="13" s="1"/>
  <c r="F949" i="13" s="1"/>
  <c r="B950" i="13"/>
  <c r="D950" i="13"/>
  <c r="E950" i="13" s="1"/>
  <c r="F950" i="13" s="1"/>
  <c r="B951" i="13"/>
  <c r="D951" i="13"/>
  <c r="E951" i="13" s="1"/>
  <c r="F951" i="13" s="1"/>
  <c r="B952" i="13"/>
  <c r="D952" i="13"/>
  <c r="E952" i="13"/>
  <c r="F952" i="13" s="1"/>
  <c r="B953" i="13"/>
  <c r="D953" i="13"/>
  <c r="E953" i="13" s="1"/>
  <c r="F953" i="13" s="1"/>
  <c r="B954" i="13"/>
  <c r="D954" i="13"/>
  <c r="E954" i="13" s="1"/>
  <c r="F954" i="13" s="1"/>
  <c r="B955" i="13"/>
  <c r="D955" i="13"/>
  <c r="E955" i="13" s="1"/>
  <c r="F955" i="13" s="1"/>
  <c r="B956" i="13"/>
  <c r="D956" i="13"/>
  <c r="E956" i="13" s="1"/>
  <c r="F956" i="13" s="1"/>
  <c r="B957" i="13"/>
  <c r="D957" i="13"/>
  <c r="E957" i="13" s="1"/>
  <c r="F957" i="13" s="1"/>
  <c r="B958" i="13"/>
  <c r="D958" i="13"/>
  <c r="E958" i="13" s="1"/>
  <c r="F958" i="13" s="1"/>
  <c r="B959" i="13"/>
  <c r="D959" i="13"/>
  <c r="E959" i="13" s="1"/>
  <c r="F959" i="13" s="1"/>
  <c r="B960" i="13"/>
  <c r="D960" i="13"/>
  <c r="E960" i="13" s="1"/>
  <c r="F960" i="13" s="1"/>
  <c r="B961" i="13"/>
  <c r="D961" i="13"/>
  <c r="E961" i="13" s="1"/>
  <c r="F961" i="13" s="1"/>
  <c r="B962" i="13"/>
  <c r="D962" i="13"/>
  <c r="E962" i="13" s="1"/>
  <c r="F962" i="13" s="1"/>
  <c r="B963" i="13"/>
  <c r="D963" i="13"/>
  <c r="E963" i="13" s="1"/>
  <c r="F963" i="13" s="1"/>
  <c r="B964" i="13"/>
  <c r="D964" i="13"/>
  <c r="E964" i="13" s="1"/>
  <c r="F964" i="13" s="1"/>
  <c r="B965" i="13"/>
  <c r="D965" i="13"/>
  <c r="E965" i="13" s="1"/>
  <c r="F965" i="13" s="1"/>
  <c r="B966" i="13"/>
  <c r="D966" i="13"/>
  <c r="E966" i="13" s="1"/>
  <c r="F966" i="13" s="1"/>
  <c r="B967" i="13"/>
  <c r="D967" i="13"/>
  <c r="E967" i="13" s="1"/>
  <c r="F967" i="13" s="1"/>
  <c r="B968" i="13"/>
  <c r="D968" i="13"/>
  <c r="E968" i="13"/>
  <c r="F968" i="13" s="1"/>
  <c r="B969" i="13"/>
  <c r="D969" i="13"/>
  <c r="E969" i="13" s="1"/>
  <c r="F969" i="13" s="1"/>
  <c r="B970" i="13"/>
  <c r="D970" i="13"/>
  <c r="E970" i="13" s="1"/>
  <c r="F970" i="13" s="1"/>
  <c r="B971" i="13"/>
  <c r="D971" i="13"/>
  <c r="E971" i="13" s="1"/>
  <c r="F971" i="13" s="1"/>
  <c r="B972" i="13"/>
  <c r="D972" i="13"/>
  <c r="E972" i="13" s="1"/>
  <c r="F972" i="13" s="1"/>
  <c r="B973" i="13"/>
  <c r="D973" i="13"/>
  <c r="E973" i="13" s="1"/>
  <c r="F973" i="13" s="1"/>
  <c r="B974" i="13"/>
  <c r="D974" i="13"/>
  <c r="E974" i="13" s="1"/>
  <c r="F974" i="13" s="1"/>
  <c r="B975" i="13"/>
  <c r="D975" i="13"/>
  <c r="E975" i="13" s="1"/>
  <c r="F975" i="13" s="1"/>
  <c r="B976" i="13"/>
  <c r="D976" i="13"/>
  <c r="E976" i="13" s="1"/>
  <c r="F976" i="13" s="1"/>
  <c r="B977" i="13"/>
  <c r="D977" i="13"/>
  <c r="E977" i="13" s="1"/>
  <c r="F977" i="13" s="1"/>
  <c r="B978" i="13"/>
  <c r="D978" i="13"/>
  <c r="E978" i="13" s="1"/>
  <c r="F978" i="13" s="1"/>
  <c r="B979" i="13"/>
  <c r="D979" i="13"/>
  <c r="E979" i="13" s="1"/>
  <c r="F979" i="13" s="1"/>
  <c r="B980" i="13"/>
  <c r="D980" i="13"/>
  <c r="E980" i="13" s="1"/>
  <c r="F980" i="13" s="1"/>
  <c r="B981" i="13"/>
  <c r="D981" i="13"/>
  <c r="E981" i="13" s="1"/>
  <c r="F981" i="13" s="1"/>
  <c r="B982" i="13"/>
  <c r="D982" i="13"/>
  <c r="E982" i="13" s="1"/>
  <c r="F982" i="13" s="1"/>
  <c r="B983" i="13"/>
  <c r="D983" i="13"/>
  <c r="E983" i="13" s="1"/>
  <c r="F983" i="13" s="1"/>
  <c r="B984" i="13"/>
  <c r="D984" i="13"/>
  <c r="E984" i="13"/>
  <c r="F984" i="13" s="1"/>
  <c r="B985" i="13"/>
  <c r="D985" i="13"/>
  <c r="E985" i="13" s="1"/>
  <c r="F985" i="13" s="1"/>
  <c r="B986" i="13"/>
  <c r="D986" i="13"/>
  <c r="E986" i="13" s="1"/>
  <c r="F986" i="13" s="1"/>
  <c r="B987" i="13"/>
  <c r="D987" i="13"/>
  <c r="E987" i="13" s="1"/>
  <c r="F987" i="13" s="1"/>
  <c r="B988" i="13"/>
  <c r="D988" i="13"/>
  <c r="E988" i="13" s="1"/>
  <c r="F988" i="13" s="1"/>
  <c r="B989" i="13"/>
  <c r="D989" i="13"/>
  <c r="E989" i="13" s="1"/>
  <c r="F989" i="13" s="1"/>
  <c r="B990" i="13"/>
  <c r="D990" i="13"/>
  <c r="E990" i="13" s="1"/>
  <c r="F990" i="13" s="1"/>
  <c r="B991" i="13"/>
  <c r="D991" i="13"/>
  <c r="E991" i="13" s="1"/>
  <c r="F991" i="13" s="1"/>
  <c r="B992" i="13"/>
  <c r="D992" i="13"/>
  <c r="E992" i="13" s="1"/>
  <c r="F992" i="13" s="1"/>
  <c r="B993" i="13"/>
  <c r="D993" i="13"/>
  <c r="E993" i="13" s="1"/>
  <c r="F993" i="13" s="1"/>
  <c r="B994" i="13"/>
  <c r="D994" i="13"/>
  <c r="E994" i="13" s="1"/>
  <c r="F994" i="13" s="1"/>
  <c r="B995" i="13"/>
  <c r="D995" i="13"/>
  <c r="E995" i="13" s="1"/>
  <c r="F995" i="13" s="1"/>
  <c r="B996" i="13"/>
  <c r="D996" i="13"/>
  <c r="E996" i="13" s="1"/>
  <c r="F996" i="13" s="1"/>
  <c r="B997" i="13"/>
  <c r="D997" i="13"/>
  <c r="E997" i="13" s="1"/>
  <c r="F997" i="13" s="1"/>
  <c r="B998" i="13"/>
  <c r="D998" i="13"/>
  <c r="E998" i="13" s="1"/>
  <c r="F998" i="13" s="1"/>
  <c r="B999" i="13"/>
  <c r="D999" i="13"/>
  <c r="E999" i="13" s="1"/>
  <c r="F999" i="13" s="1"/>
  <c r="B1000" i="13"/>
  <c r="D1000" i="13"/>
  <c r="E1000" i="13"/>
  <c r="F1000" i="13" s="1"/>
  <c r="B1001" i="13"/>
  <c r="D1001" i="13"/>
  <c r="E1001" i="13" s="1"/>
  <c r="F1001" i="13" s="1"/>
  <c r="B1002" i="13"/>
  <c r="D1002" i="13"/>
  <c r="E1002" i="13" s="1"/>
  <c r="F1002" i="13" s="1"/>
  <c r="B1003" i="13"/>
  <c r="D1003" i="13"/>
  <c r="E1003" i="13" s="1"/>
  <c r="F1003" i="13" s="1"/>
  <c r="B1004" i="13"/>
  <c r="D1004" i="13"/>
  <c r="E1004" i="13" s="1"/>
  <c r="F1004" i="13" s="1"/>
  <c r="B1005" i="13"/>
  <c r="D1005" i="13"/>
  <c r="E1005" i="13" s="1"/>
  <c r="F1005" i="13" s="1"/>
  <c r="D6" i="13"/>
  <c r="E6" i="13" s="1"/>
  <c r="F6" i="13" s="1"/>
  <c r="B6" i="13"/>
  <c r="I254" i="11" l="1"/>
  <c r="I255" i="11"/>
  <c r="I253" i="11"/>
  <c r="H254" i="11"/>
  <c r="H255" i="11"/>
  <c r="H253" i="11"/>
  <c r="C11" i="10"/>
  <c r="D32" i="10"/>
  <c r="D33" i="10"/>
  <c r="D31" i="10"/>
  <c r="C5" i="10" l="1"/>
  <c r="C6" i="10"/>
  <c r="C7" i="10"/>
  <c r="C8" i="10"/>
  <c r="C9" i="10"/>
  <c r="C10" i="10"/>
  <c r="C4" i="10"/>
  <c r="D250" i="11"/>
  <c r="D251" i="11"/>
  <c r="D252" i="11"/>
  <c r="D253" i="11"/>
  <c r="D254" i="11"/>
  <c r="D255" i="11"/>
  <c r="D256" i="11"/>
  <c r="D257" i="11"/>
  <c r="D258" i="11"/>
  <c r="D259" i="11"/>
  <c r="D260" i="11"/>
  <c r="B242" i="11"/>
  <c r="B227" i="11"/>
  <c r="D227" i="11" s="1"/>
  <c r="B226" i="11"/>
  <c r="D226" i="11" s="1"/>
  <c r="B225" i="11"/>
  <c r="D225" i="11" s="1"/>
  <c r="B224" i="11"/>
  <c r="D224" i="11"/>
  <c r="B223" i="11"/>
  <c r="D223" i="11" s="1"/>
  <c r="L196" i="11"/>
  <c r="M196" i="11" s="1"/>
  <c r="L195" i="11"/>
  <c r="M195" i="11" s="1"/>
  <c r="L194" i="11"/>
  <c r="L193" i="11"/>
  <c r="C193" i="11"/>
  <c r="C194" i="11" s="1"/>
  <c r="L192" i="11"/>
  <c r="D193" i="11"/>
  <c r="D194" i="11" s="1"/>
  <c r="D195" i="11" s="1"/>
  <c r="E185" i="11"/>
  <c r="E184" i="11"/>
  <c r="D183" i="11"/>
  <c r="L187" i="11"/>
  <c r="L186" i="11"/>
  <c r="L185" i="11"/>
  <c r="L184" i="11"/>
  <c r="D184" i="11"/>
  <c r="D185" i="11" s="1"/>
  <c r="C184" i="11"/>
  <c r="C185" i="11" s="1"/>
  <c r="L183" i="11"/>
  <c r="E176" i="11"/>
  <c r="E175" i="11"/>
  <c r="D174" i="11"/>
  <c r="D175" i="11" s="1"/>
  <c r="D176" i="11" s="1"/>
  <c r="D177" i="11" s="1"/>
  <c r="D178" i="11" s="1"/>
  <c r="L178" i="11"/>
  <c r="L177" i="11"/>
  <c r="L176" i="11"/>
  <c r="L175" i="11"/>
  <c r="C175" i="11"/>
  <c r="C176" i="11" s="1"/>
  <c r="L174" i="11"/>
  <c r="E167" i="11"/>
  <c r="E166" i="11"/>
  <c r="E165" i="11"/>
  <c r="D164" i="11"/>
  <c r="D165" i="11" s="1"/>
  <c r="D166" i="11" s="1"/>
  <c r="D167" i="11" s="1"/>
  <c r="D168" i="11" s="1"/>
  <c r="L168" i="11"/>
  <c r="L167" i="11"/>
  <c r="M167" i="11" s="1"/>
  <c r="L166" i="11"/>
  <c r="L165" i="11"/>
  <c r="M165" i="11" s="1"/>
  <c r="C165" i="11"/>
  <c r="C166" i="11" s="1"/>
  <c r="L164" i="11"/>
  <c r="E158" i="11"/>
  <c r="M156" i="11"/>
  <c r="E157" i="11"/>
  <c r="E156" i="11"/>
  <c r="D155" i="11"/>
  <c r="D156" i="11" s="1"/>
  <c r="D157" i="11" s="1"/>
  <c r="D158" i="11" s="1"/>
  <c r="D159" i="11" s="1"/>
  <c r="L159" i="11"/>
  <c r="M159" i="11" s="1"/>
  <c r="L158" i="11"/>
  <c r="L157" i="11"/>
  <c r="M157" i="11" s="1"/>
  <c r="L156" i="11"/>
  <c r="C156" i="11"/>
  <c r="C157" i="11" s="1"/>
  <c r="L155" i="11"/>
  <c r="M185" i="11" s="1"/>
  <c r="E149" i="11"/>
  <c r="E148" i="11"/>
  <c r="E147" i="11"/>
  <c r="L149" i="11"/>
  <c r="L148" i="11"/>
  <c r="L147" i="11"/>
  <c r="M147" i="11" s="1"/>
  <c r="L146" i="11"/>
  <c r="L145" i="11"/>
  <c r="M146" i="11" s="1"/>
  <c r="D145" i="11"/>
  <c r="E146" i="11"/>
  <c r="N146" i="11" s="1"/>
  <c r="E139" i="11"/>
  <c r="E138" i="11"/>
  <c r="E137" i="11"/>
  <c r="E136" i="11"/>
  <c r="L139" i="11"/>
  <c r="L138" i="11"/>
  <c r="L137" i="11"/>
  <c r="M137" i="11" s="1"/>
  <c r="L136" i="11"/>
  <c r="M136" i="11" s="1"/>
  <c r="L135" i="11"/>
  <c r="D135" i="11"/>
  <c r="E130" i="11"/>
  <c r="E129" i="11"/>
  <c r="E128" i="11"/>
  <c r="E127" i="11"/>
  <c r="D126" i="11"/>
  <c r="L130" i="11"/>
  <c r="L129" i="11"/>
  <c r="L128" i="11"/>
  <c r="L127" i="11"/>
  <c r="L126" i="11"/>
  <c r="E43" i="11"/>
  <c r="N43" i="11" s="1"/>
  <c r="L43" i="11"/>
  <c r="M43" i="11" s="1"/>
  <c r="O43" i="11" s="1"/>
  <c r="L42" i="11"/>
  <c r="E42" i="11"/>
  <c r="L41" i="11"/>
  <c r="E41" i="11"/>
  <c r="N41" i="11" s="1"/>
  <c r="L40" i="11"/>
  <c r="L39" i="11"/>
  <c r="M41" i="11" s="1"/>
  <c r="O41" i="11" s="1"/>
  <c r="E40" i="11"/>
  <c r="D39" i="11"/>
  <c r="L33" i="11"/>
  <c r="L32" i="11"/>
  <c r="L31" i="11"/>
  <c r="L30" i="11"/>
  <c r="L29" i="11"/>
  <c r="W6" i="11"/>
  <c r="W7" i="11"/>
  <c r="W8" i="11"/>
  <c r="W9" i="11"/>
  <c r="W10" i="11"/>
  <c r="V11" i="11"/>
  <c r="W11" i="11"/>
  <c r="X11" i="11" s="1"/>
  <c r="W12" i="11"/>
  <c r="W5" i="11"/>
  <c r="N12" i="11"/>
  <c r="O12" i="11"/>
  <c r="V12" i="11" s="1"/>
  <c r="S12" i="11"/>
  <c r="U12" i="11" s="1"/>
  <c r="S11" i="11"/>
  <c r="U11" i="11" s="1"/>
  <c r="N11" i="11"/>
  <c r="P11" i="11" s="1"/>
  <c r="S10" i="11"/>
  <c r="U10" i="11" s="1"/>
  <c r="N10" i="11"/>
  <c r="P10" i="11" s="1"/>
  <c r="O9" i="11"/>
  <c r="S9" i="11"/>
  <c r="U9" i="11" s="1"/>
  <c r="O8" i="11"/>
  <c r="V8" i="11" s="1"/>
  <c r="O7" i="11"/>
  <c r="V7" i="11" s="1"/>
  <c r="S7" i="11"/>
  <c r="U7" i="11" s="1"/>
  <c r="S8" i="11"/>
  <c r="U8" i="11" s="1"/>
  <c r="N8" i="11"/>
  <c r="P8" i="11" s="1"/>
  <c r="N9" i="11"/>
  <c r="N7" i="11"/>
  <c r="O5" i="11"/>
  <c r="S5" i="11"/>
  <c r="U5" i="11" s="1"/>
  <c r="S6" i="11"/>
  <c r="U6" i="11" s="1"/>
  <c r="N5" i="11"/>
  <c r="N6" i="11"/>
  <c r="P6" i="11" s="1"/>
  <c r="O4" i="11"/>
  <c r="N4" i="11"/>
  <c r="N3" i="11"/>
  <c r="S4" i="11"/>
  <c r="U4" i="11" s="1"/>
  <c r="P33" i="11"/>
  <c r="P32" i="11"/>
  <c r="P31" i="11"/>
  <c r="E33" i="11"/>
  <c r="E32" i="11"/>
  <c r="O33" i="11" s="1"/>
  <c r="R33" i="11" s="1"/>
  <c r="E31" i="11"/>
  <c r="E30" i="11"/>
  <c r="O31" i="11" s="1"/>
  <c r="R31" i="11" s="1"/>
  <c r="D29" i="11"/>
  <c r="P22" i="11"/>
  <c r="E22" i="11"/>
  <c r="E21" i="11"/>
  <c r="O21" i="11" s="1"/>
  <c r="E20" i="11"/>
  <c r="P21" i="11"/>
  <c r="P20" i="11"/>
  <c r="O20" i="11"/>
  <c r="E19" i="11"/>
  <c r="D18" i="11"/>
  <c r="D19" i="11" s="1"/>
  <c r="D20" i="11" s="1"/>
  <c r="D21" i="11" s="1"/>
  <c r="P17" i="11"/>
  <c r="E11" i="11"/>
  <c r="O17" i="11" s="1"/>
  <c r="R17" i="11" s="1"/>
  <c r="P15" i="11"/>
  <c r="P16" i="11"/>
  <c r="E10" i="11"/>
  <c r="E9" i="11"/>
  <c r="O16" i="11" s="1"/>
  <c r="R16" i="11" s="1"/>
  <c r="E8" i="11"/>
  <c r="D7" i="11"/>
  <c r="B229" i="11"/>
  <c r="D229" i="11" s="1"/>
  <c r="B228" i="11"/>
  <c r="D228" i="11" s="1"/>
  <c r="B222" i="11"/>
  <c r="D222" i="11" s="1"/>
  <c r="B221" i="11"/>
  <c r="D221" i="11" s="1"/>
  <c r="B220" i="11"/>
  <c r="D220" i="11" s="1"/>
  <c r="B219" i="11"/>
  <c r="D219" i="11" s="1"/>
  <c r="D146" i="11"/>
  <c r="D147" i="11" s="1"/>
  <c r="C146" i="11"/>
  <c r="D136" i="11"/>
  <c r="C136" i="11"/>
  <c r="G136" i="11" s="1"/>
  <c r="D127" i="11"/>
  <c r="D128" i="11" s="1"/>
  <c r="N128" i="11" s="1"/>
  <c r="C127" i="11"/>
  <c r="D117" i="11"/>
  <c r="C117" i="11"/>
  <c r="G117" i="11" s="1"/>
  <c r="D108" i="11"/>
  <c r="D109" i="11" s="1"/>
  <c r="C108" i="11"/>
  <c r="D98" i="11"/>
  <c r="C98" i="11"/>
  <c r="G98" i="11" s="1"/>
  <c r="D88" i="11"/>
  <c r="D89" i="11" s="1"/>
  <c r="C88" i="11"/>
  <c r="D78" i="11"/>
  <c r="D79" i="11" s="1"/>
  <c r="D80" i="11" s="1"/>
  <c r="C78" i="11"/>
  <c r="C79" i="11" s="1"/>
  <c r="D69" i="11"/>
  <c r="D70" i="11" s="1"/>
  <c r="C69" i="11"/>
  <c r="G69" i="11" s="1"/>
  <c r="D59" i="11"/>
  <c r="D60" i="11" s="1"/>
  <c r="D61" i="11" s="1"/>
  <c r="C59" i="11"/>
  <c r="C60" i="11" s="1"/>
  <c r="O52" i="11"/>
  <c r="O51" i="11"/>
  <c r="O50" i="11"/>
  <c r="O49" i="11"/>
  <c r="D49" i="11"/>
  <c r="D50" i="11" s="1"/>
  <c r="D51" i="11" s="1"/>
  <c r="D52" i="11" s="1"/>
  <c r="F52" i="11" s="1"/>
  <c r="C49" i="11"/>
  <c r="G49" i="11" s="1"/>
  <c r="D40" i="11"/>
  <c r="D41" i="11" s="1"/>
  <c r="D42" i="11" s="1"/>
  <c r="D43" i="11" s="1"/>
  <c r="F43" i="11" s="1"/>
  <c r="C40" i="11"/>
  <c r="G40" i="11" s="1"/>
  <c r="D30" i="11"/>
  <c r="D31" i="11" s="1"/>
  <c r="D32" i="11" s="1"/>
  <c r="C30" i="11"/>
  <c r="C31" i="11" s="1"/>
  <c r="C19" i="11"/>
  <c r="C20" i="11" s="1"/>
  <c r="D8" i="11"/>
  <c r="D9" i="11" s="1"/>
  <c r="D10" i="11" s="1"/>
  <c r="C8" i="11"/>
  <c r="C9" i="11" s="1"/>
  <c r="P4" i="11" l="1"/>
  <c r="V5" i="11"/>
  <c r="X5" i="11" s="1"/>
  <c r="T10" i="11"/>
  <c r="M42" i="11"/>
  <c r="M127" i="11"/>
  <c r="M129" i="11"/>
  <c r="M139" i="11"/>
  <c r="N136" i="11"/>
  <c r="O146" i="11"/>
  <c r="N147" i="11"/>
  <c r="M158" i="11"/>
  <c r="M166" i="11"/>
  <c r="M168" i="11"/>
  <c r="M176" i="11"/>
  <c r="M178" i="11"/>
  <c r="M186" i="11"/>
  <c r="M193" i="11"/>
  <c r="V9" i="11"/>
  <c r="N40" i="11"/>
  <c r="N42" i="11"/>
  <c r="O42" i="11" s="1"/>
  <c r="M40" i="11"/>
  <c r="O40" i="11" s="1"/>
  <c r="M128" i="11"/>
  <c r="M130" i="11"/>
  <c r="M138" i="11"/>
  <c r="M148" i="11"/>
  <c r="M175" i="11"/>
  <c r="M177" i="11"/>
  <c r="M184" i="11"/>
  <c r="M187" i="11"/>
  <c r="M194" i="11"/>
  <c r="F193" i="11"/>
  <c r="F194" i="11"/>
  <c r="N195" i="11"/>
  <c r="O195" i="11" s="1"/>
  <c r="D196" i="11"/>
  <c r="F195" i="11"/>
  <c r="C195" i="11"/>
  <c r="G194" i="11"/>
  <c r="I194" i="11" s="1"/>
  <c r="G193" i="11"/>
  <c r="I193" i="11" s="1"/>
  <c r="N193" i="11"/>
  <c r="O193" i="11" s="1"/>
  <c r="N194" i="11"/>
  <c r="O194" i="11" s="1"/>
  <c r="N184" i="11"/>
  <c r="O184" i="11" s="1"/>
  <c r="C186" i="11"/>
  <c r="G185" i="11"/>
  <c r="D186" i="11"/>
  <c r="F185" i="11"/>
  <c r="N185" i="11"/>
  <c r="O185" i="11" s="1"/>
  <c r="F184" i="11"/>
  <c r="G184" i="11"/>
  <c r="F175" i="11"/>
  <c r="F176" i="11"/>
  <c r="F177" i="11"/>
  <c r="N178" i="11"/>
  <c r="F178" i="11"/>
  <c r="C177" i="11"/>
  <c r="G176" i="11"/>
  <c r="O178" i="11"/>
  <c r="G175" i="11"/>
  <c r="I175" i="11" s="1"/>
  <c r="N175" i="11"/>
  <c r="O175" i="11" s="1"/>
  <c r="N176" i="11"/>
  <c r="O176" i="11" s="1"/>
  <c r="N177" i="11"/>
  <c r="O177" i="11" s="1"/>
  <c r="N168" i="11"/>
  <c r="F168" i="11"/>
  <c r="C167" i="11"/>
  <c r="G166" i="11"/>
  <c r="F165" i="11"/>
  <c r="F166" i="11"/>
  <c r="F167" i="11"/>
  <c r="O168" i="11"/>
  <c r="G165" i="11"/>
  <c r="I165" i="11" s="1"/>
  <c r="N165" i="11"/>
  <c r="O165" i="11" s="1"/>
  <c r="N166" i="11"/>
  <c r="O166" i="11" s="1"/>
  <c r="N167" i="11"/>
  <c r="O167" i="11" s="1"/>
  <c r="F156" i="11"/>
  <c r="F157" i="11"/>
  <c r="F158" i="11"/>
  <c r="F159" i="11"/>
  <c r="C158" i="11"/>
  <c r="G157" i="11"/>
  <c r="I157" i="11" s="1"/>
  <c r="G156" i="11"/>
  <c r="I156" i="11" s="1"/>
  <c r="N156" i="11"/>
  <c r="O156" i="11" s="1"/>
  <c r="N157" i="11"/>
  <c r="O157" i="11" s="1"/>
  <c r="N158" i="11"/>
  <c r="O158" i="11" s="1"/>
  <c r="N159" i="11"/>
  <c r="O159" i="11" s="1"/>
  <c r="M149" i="11"/>
  <c r="O147" i="11"/>
  <c r="O136" i="11"/>
  <c r="N127" i="11"/>
  <c r="O127" i="11"/>
  <c r="O128" i="11"/>
  <c r="X12" i="11"/>
  <c r="X9" i="11"/>
  <c r="X7" i="11"/>
  <c r="X8" i="11"/>
  <c r="C99" i="11"/>
  <c r="C137" i="11"/>
  <c r="O15" i="11"/>
  <c r="R15" i="11" s="1"/>
  <c r="P5" i="11"/>
  <c r="T5" i="11" s="1"/>
  <c r="P12" i="11"/>
  <c r="T12" i="11" s="1"/>
  <c r="V10" i="11"/>
  <c r="X10" i="11" s="1"/>
  <c r="V6" i="11"/>
  <c r="X6" i="11" s="1"/>
  <c r="C118" i="11"/>
  <c r="O22" i="11"/>
  <c r="R22" i="11" s="1"/>
  <c r="O32" i="11"/>
  <c r="R32" i="11" s="1"/>
  <c r="P9" i="11"/>
  <c r="T11" i="11"/>
  <c r="P7" i="11"/>
  <c r="T9" i="11"/>
  <c r="T8" i="11"/>
  <c r="T7" i="11"/>
  <c r="T6" i="11"/>
  <c r="T4" i="11"/>
  <c r="F40" i="11"/>
  <c r="I40" i="11" s="1"/>
  <c r="R20" i="11"/>
  <c r="R21" i="11"/>
  <c r="C41" i="11"/>
  <c r="G41" i="11" s="1"/>
  <c r="C50" i="11"/>
  <c r="G50" i="11" s="1"/>
  <c r="F78" i="11"/>
  <c r="F88" i="11"/>
  <c r="F108" i="11"/>
  <c r="F127" i="11"/>
  <c r="F146" i="11"/>
  <c r="F69" i="11"/>
  <c r="I69" i="11" s="1"/>
  <c r="F59" i="11"/>
  <c r="F49" i="11"/>
  <c r="I49" i="11" s="1"/>
  <c r="F30" i="11"/>
  <c r="F19" i="11"/>
  <c r="F8" i="11"/>
  <c r="G9" i="11"/>
  <c r="C10" i="11"/>
  <c r="G20" i="11"/>
  <c r="C21" i="11"/>
  <c r="C32" i="11"/>
  <c r="G31" i="11"/>
  <c r="D11" i="11"/>
  <c r="F11" i="11" s="1"/>
  <c r="F10" i="11"/>
  <c r="D22" i="11"/>
  <c r="F22" i="11" s="1"/>
  <c r="F21" i="11"/>
  <c r="D33" i="11"/>
  <c r="F33" i="11" s="1"/>
  <c r="F32" i="11"/>
  <c r="G8" i="11"/>
  <c r="F9" i="11"/>
  <c r="G19" i="11"/>
  <c r="I19" i="11" s="1"/>
  <c r="F20" i="11"/>
  <c r="G30" i="11"/>
  <c r="F31" i="11"/>
  <c r="F41" i="11"/>
  <c r="I41" i="11" s="1"/>
  <c r="F42" i="11"/>
  <c r="F50" i="11"/>
  <c r="I50" i="11" s="1"/>
  <c r="F51" i="11"/>
  <c r="C61" i="11"/>
  <c r="G60" i="11"/>
  <c r="C80" i="11"/>
  <c r="G79" i="11"/>
  <c r="C42" i="11"/>
  <c r="C51" i="11"/>
  <c r="D62" i="11"/>
  <c r="F62" i="11" s="1"/>
  <c r="F61" i="11"/>
  <c r="D71" i="11"/>
  <c r="F70" i="11"/>
  <c r="D81" i="11"/>
  <c r="F81" i="11" s="1"/>
  <c r="F80" i="11"/>
  <c r="C70" i="11"/>
  <c r="C89" i="11"/>
  <c r="G88" i="11"/>
  <c r="I88" i="11" s="1"/>
  <c r="D90" i="11"/>
  <c r="F89" i="11"/>
  <c r="D118" i="11"/>
  <c r="F117" i="11"/>
  <c r="I117" i="11" s="1"/>
  <c r="C119" i="11"/>
  <c r="G118" i="11"/>
  <c r="C128" i="11"/>
  <c r="G127" i="11"/>
  <c r="I127" i="11" s="1"/>
  <c r="D129" i="11"/>
  <c r="N129" i="11" s="1"/>
  <c r="O129" i="11" s="1"/>
  <c r="F128" i="11"/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11"/>
  <c r="G108" i="11"/>
  <c r="I108" i="11" s="1"/>
  <c r="D110" i="11"/>
  <c r="F109" i="11"/>
  <c r="D137" i="11"/>
  <c r="N137" i="11" s="1"/>
  <c r="O137" i="11" s="1"/>
  <c r="F136" i="11"/>
  <c r="I136" i="11" s="1"/>
  <c r="C138" i="11"/>
  <c r="G137" i="11"/>
  <c r="C147" i="11"/>
  <c r="G146" i="11"/>
  <c r="I146" i="11" s="1"/>
  <c r="D148" i="11"/>
  <c r="N148" i="11" s="1"/>
  <c r="O148" i="11" s="1"/>
  <c r="F147" i="11"/>
  <c r="C27" i="9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C196" i="11" l="1"/>
  <c r="G196" i="11" s="1"/>
  <c r="G195" i="11"/>
  <c r="I195" i="11" s="1"/>
  <c r="I197" i="11" s="1"/>
  <c r="N196" i="11"/>
  <c r="O196" i="11" s="1"/>
  <c r="F196" i="11"/>
  <c r="I185" i="11"/>
  <c r="I184" i="11"/>
  <c r="D187" i="11"/>
  <c r="F186" i="11"/>
  <c r="N186" i="11"/>
  <c r="O186" i="11" s="1"/>
  <c r="C187" i="11"/>
  <c r="G187" i="11" s="1"/>
  <c r="G186" i="11"/>
  <c r="I176" i="11"/>
  <c r="C178" i="11"/>
  <c r="G178" i="11" s="1"/>
  <c r="G177" i="11"/>
  <c r="I179" i="11" s="1"/>
  <c r="C226" i="11" s="1"/>
  <c r="I166" i="11"/>
  <c r="C168" i="11"/>
  <c r="G168" i="11" s="1"/>
  <c r="G167" i="11"/>
  <c r="I167" i="11" s="1"/>
  <c r="C159" i="11"/>
  <c r="G159" i="11" s="1"/>
  <c r="G158" i="11"/>
  <c r="I158" i="11" s="1"/>
  <c r="J160" i="11" s="1"/>
  <c r="I30" i="11"/>
  <c r="I8" i="11"/>
  <c r="D149" i="11"/>
  <c r="F148" i="11"/>
  <c r="C148" i="11"/>
  <c r="G147" i="11"/>
  <c r="I147" i="11" s="1"/>
  <c r="G138" i="11"/>
  <c r="C139" i="11"/>
  <c r="G139" i="11" s="1"/>
  <c r="D138" i="11"/>
  <c r="N138" i="11" s="1"/>
  <c r="O138" i="11" s="1"/>
  <c r="F137" i="11"/>
  <c r="I137" i="11" s="1"/>
  <c r="D130" i="11"/>
  <c r="F129" i="11"/>
  <c r="G128" i="11"/>
  <c r="I128" i="11" s="1"/>
  <c r="C129" i="11"/>
  <c r="C120" i="11"/>
  <c r="G120" i="11" s="1"/>
  <c r="G119" i="11"/>
  <c r="D119" i="11"/>
  <c r="F118" i="11"/>
  <c r="I118" i="11" s="1"/>
  <c r="G51" i="11"/>
  <c r="I51" i="11" s="1"/>
  <c r="I53" i="11" s="1"/>
  <c r="C52" i="11"/>
  <c r="G52" i="11" s="1"/>
  <c r="I52" i="11" s="1"/>
  <c r="G42" i="11"/>
  <c r="I42" i="11" s="1"/>
  <c r="J44" i="11" s="1"/>
  <c r="C43" i="11"/>
  <c r="G43" i="11" s="1"/>
  <c r="I43" i="11" s="1"/>
  <c r="I79" i="11"/>
  <c r="I60" i="11"/>
  <c r="I31" i="11"/>
  <c r="C22" i="11"/>
  <c r="G22" i="11" s="1"/>
  <c r="I22" i="11" s="1"/>
  <c r="G21" i="11"/>
  <c r="I21" i="11" s="1"/>
  <c r="C11" i="11"/>
  <c r="G11" i="11" s="1"/>
  <c r="I11" i="11" s="1"/>
  <c r="G10" i="11"/>
  <c r="I10" i="11" s="1"/>
  <c r="D111" i="11"/>
  <c r="F111" i="11" s="1"/>
  <c r="F110" i="11"/>
  <c r="C110" i="11"/>
  <c r="G109" i="11"/>
  <c r="I109" i="11" s="1"/>
  <c r="G100" i="11"/>
  <c r="C101" i="11"/>
  <c r="G101" i="11" s="1"/>
  <c r="D100" i="11"/>
  <c r="F99" i="11"/>
  <c r="I99" i="11" s="1"/>
  <c r="D91" i="11"/>
  <c r="F91" i="11" s="1"/>
  <c r="F90" i="11"/>
  <c r="G89" i="11"/>
  <c r="I89" i="11" s="1"/>
  <c r="C90" i="11"/>
  <c r="G70" i="11"/>
  <c r="I70" i="11" s="1"/>
  <c r="C71" i="11"/>
  <c r="D72" i="11"/>
  <c r="F72" i="11" s="1"/>
  <c r="F71" i="11"/>
  <c r="C81" i="11"/>
  <c r="G81" i="11" s="1"/>
  <c r="I81" i="11" s="1"/>
  <c r="G80" i="11"/>
  <c r="I80" i="11" s="1"/>
  <c r="J82" i="11" s="1"/>
  <c r="C62" i="11"/>
  <c r="G62" i="11" s="1"/>
  <c r="I62" i="11" s="1"/>
  <c r="G61" i="11"/>
  <c r="I61" i="11" s="1"/>
  <c r="J63" i="11" s="1"/>
  <c r="C33" i="11"/>
  <c r="G33" i="11" s="1"/>
  <c r="I33" i="11" s="1"/>
  <c r="G32" i="11"/>
  <c r="I32" i="11" s="1"/>
  <c r="I34" i="11" s="1"/>
  <c r="C221" i="11" s="1"/>
  <c r="I20" i="11"/>
  <c r="J23" i="11" s="1"/>
  <c r="I9" i="11"/>
  <c r="I12" i="11" s="1"/>
  <c r="C219" i="11" s="1"/>
  <c r="D148" i="8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F149" i="11" l="1"/>
  <c r="N149" i="11"/>
  <c r="O149" i="11" s="1"/>
  <c r="J197" i="11"/>
  <c r="J188" i="11"/>
  <c r="I188" i="11"/>
  <c r="C227" i="11" s="1"/>
  <c r="N187" i="11"/>
  <c r="O187" i="11" s="1"/>
  <c r="F187" i="11"/>
  <c r="J179" i="11"/>
  <c r="J169" i="11"/>
  <c r="I169" i="11"/>
  <c r="C225" i="11" s="1"/>
  <c r="I160" i="11"/>
  <c r="C224" i="11" s="1"/>
  <c r="F130" i="11"/>
  <c r="N130" i="11"/>
  <c r="O130" i="11" s="1"/>
  <c r="I23" i="11"/>
  <c r="C220" i="11" s="1"/>
  <c r="J12" i="11"/>
  <c r="J34" i="11"/>
  <c r="I63" i="11"/>
  <c r="I82" i="11"/>
  <c r="D120" i="11"/>
  <c r="F120" i="11" s="1"/>
  <c r="F119" i="11"/>
  <c r="I119" i="11" s="1"/>
  <c r="J121" i="11" s="1"/>
  <c r="I44" i="11"/>
  <c r="C222" i="11" s="1"/>
  <c r="J53" i="11"/>
  <c r="G71" i="11"/>
  <c r="I71" i="11" s="1"/>
  <c r="I73" i="11" s="1"/>
  <c r="C72" i="11"/>
  <c r="G72" i="11" s="1"/>
  <c r="I72" i="11" s="1"/>
  <c r="C91" i="11"/>
  <c r="G91" i="11" s="1"/>
  <c r="G90" i="11"/>
  <c r="I90" i="11" s="1"/>
  <c r="I92" i="11" s="1"/>
  <c r="D101" i="11"/>
  <c r="F101" i="11" s="1"/>
  <c r="F100" i="11"/>
  <c r="I100" i="11" s="1"/>
  <c r="J102" i="11" s="1"/>
  <c r="C111" i="11"/>
  <c r="G111" i="11" s="1"/>
  <c r="G110" i="11"/>
  <c r="I110" i="11" s="1"/>
  <c r="I112" i="11" s="1"/>
  <c r="C130" i="11"/>
  <c r="G130" i="11" s="1"/>
  <c r="I130" i="11" s="1"/>
  <c r="G129" i="11"/>
  <c r="I129" i="11" s="1"/>
  <c r="D139" i="11"/>
  <c r="F138" i="11"/>
  <c r="I138" i="11" s="1"/>
  <c r="I140" i="11" s="1"/>
  <c r="C229" i="11" s="1"/>
  <c r="G148" i="11"/>
  <c r="I148" i="11" s="1"/>
  <c r="C149" i="11"/>
  <c r="G149" i="11" s="1"/>
  <c r="D149" i="8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50" i="11" l="1"/>
  <c r="F139" i="11"/>
  <c r="I139" i="11" s="1"/>
  <c r="N139" i="11"/>
  <c r="O139" i="11" s="1"/>
  <c r="I149" i="11"/>
  <c r="J150" i="11" s="1"/>
  <c r="I131" i="11"/>
  <c r="C228" i="11" s="1"/>
  <c r="J131" i="11"/>
  <c r="J112" i="11"/>
  <c r="I121" i="11"/>
  <c r="J73" i="11"/>
  <c r="J140" i="11"/>
  <c r="I102" i="11"/>
  <c r="J92" i="11"/>
  <c r="J150" i="8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C223" i="11" l="1"/>
  <c r="J121" i="8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<sst xmlns="http://schemas.openxmlformats.org/spreadsheetml/2006/main" count="1663" uniqueCount="92">
  <si>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</si>
  <si>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</si>
  <si>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</si>
  <si>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</si>
  <si>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</si>
  <si>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</si>
  <si>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</si>
  <si>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</si>
  <si>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</si>
  <si>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</si>
  <si>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</si>
  <si>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</si>
  <si>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</si>
  <si>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</si>
  <si>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</si>
  <si>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</si>
  <si>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</si>
  <si>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</si>
  <si>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</si>
  <si>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</si>
  <si>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</si>
  <si>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</si>
  <si>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</si>
  <si>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</si>
  <si>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</si>
  <si>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</si>
  <si>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</si>
  <si>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</si>
  <si>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</si>
  <si>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</si>
  <si>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</si>
  <si>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</si>
  <si>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</si>
  <si>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</si>
  <si>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</si>
  <si>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</si>
  <si>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</si>
  <si>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</si>
  <si>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</si>
  <si>
    <t>Inches</t>
  </si>
  <si>
    <t>Ticks</t>
  </si>
  <si>
    <t>Ticks/inch</t>
  </si>
  <si>
    <t>1/1 ratio</t>
  </si>
  <si>
    <t>Stiffness 1/1</t>
  </si>
  <si>
    <t>Damping</t>
  </si>
  <si>
    <t>Coulomb</t>
  </si>
  <si>
    <t>stiffness</t>
  </si>
  <si>
    <t>1st</t>
  </si>
  <si>
    <t>2st</t>
  </si>
  <si>
    <t>3rd</t>
  </si>
  <si>
    <t>Amplitude</t>
  </si>
  <si>
    <t>Zero</t>
  </si>
  <si>
    <t>Rounded</t>
  </si>
  <si>
    <t>,</t>
  </si>
  <si>
    <t>Time</t>
  </si>
  <si>
    <t>Test run 2</t>
  </si>
  <si>
    <t>Test Run 1</t>
  </si>
  <si>
    <t>Day</t>
  </si>
  <si>
    <t>Torque</t>
  </si>
  <si>
    <t>Radius</t>
  </si>
  <si>
    <t>g</t>
  </si>
  <si>
    <t>Mass Force</t>
  </si>
  <si>
    <t>Positive Test Run for NS 1</t>
  </si>
  <si>
    <t>Positive Test Run for NS 2</t>
  </si>
  <si>
    <t>Positive Test Run for NS 3</t>
  </si>
  <si>
    <t>Positive Test Run for NS 4</t>
  </si>
  <si>
    <t>Positive Test Run for NS 5</t>
  </si>
  <si>
    <t>Positive Test Run for NS 6</t>
  </si>
  <si>
    <t>Negative Test Run for NS 1</t>
  </si>
  <si>
    <t>Negative Test Run for NS 2</t>
  </si>
  <si>
    <t>Negative Test Run for NS 3</t>
  </si>
  <si>
    <t>Negative Test Run for NS 4</t>
  </si>
  <si>
    <t>Negative Test Run for NS 5</t>
  </si>
  <si>
    <t>Negative Test Run for NS 6</t>
  </si>
  <si>
    <t>zero pos = 1700</t>
  </si>
  <si>
    <t>First Run</t>
  </si>
  <si>
    <t>Second experiment</t>
  </si>
  <si>
    <t>positive</t>
  </si>
  <si>
    <t>mean position</t>
  </si>
  <si>
    <t>zero pos = 1740</t>
  </si>
  <si>
    <t>zero pos = 1680</t>
  </si>
  <si>
    <t>moving down:</t>
  </si>
  <si>
    <t>moving up:</t>
  </si>
  <si>
    <t>Using real tank</t>
  </si>
  <si>
    <t>duty</t>
  </si>
  <si>
    <t>voltage</t>
  </si>
  <si>
    <t>torque</t>
  </si>
  <si>
    <t>36/quad35</t>
  </si>
  <si>
    <t>Force applied to the system</t>
  </si>
  <si>
    <t>Force Ticks</t>
  </si>
  <si>
    <t>Voltage Output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</si>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</sst>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  <xf numFmtId="0" fontId="4" fillId="2" borderId="0" xfId="0" applyFont="1" applyFill="1"/>
    <xf numFmtId="0" fontId="0" fillId="0" borderId="0" xfId="0" applyFill="1"/>
    <xf numFmtId="0" fontId="1" fillId="0" borderId="0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1" fontId="3" fillId="0" borderId="0" xfId="0" applyNumberFormat="1" applyFont="1" applyBorder="1"/>
    <xf numFmtId="0" fontId="3" fillId="0" borderId="0" xfId="0" applyFont="1" applyBorder="1"/>
    <xf numFmtId="0" fontId="5" fillId="2" borderId="0" xfId="0" applyFont="1" applyFill="1"/>
    <xf numFmtId="20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Sheet1!$C$6:$C$13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4176"/>
        <c:axId val="122074752"/>
      </c:scatterChart>
      <c:valAx>
        <c:axId val="122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74752"/>
        <c:crosses val="autoZero"/>
        <c:crossBetween val="midCat"/>
      </c:valAx>
      <c:valAx>
        <c:axId val="1220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7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'resol1 run'!$C$255:$C$260</c:f>
              <c:numCache>
                <c:formatCode>General</c:formatCode>
                <c:ptCount val="6"/>
                <c:pt idx="0">
                  <c:v>741.32694847161576</c:v>
                </c:pt>
                <c:pt idx="1">
                  <c:v>568.37380568888898</c:v>
                </c:pt>
                <c:pt idx="2">
                  <c:v>462.57185613079025</c:v>
                </c:pt>
                <c:pt idx="3">
                  <c:v>360.69876130256415</c:v>
                </c:pt>
                <c:pt idx="4">
                  <c:v>337.33637877333342</c:v>
                </c:pt>
                <c:pt idx="5">
                  <c:v>267.84151708336822</c:v>
                </c:pt>
              </c:numCache>
            </c:numRef>
          </c:xVal>
          <c:yVal>
            <c:numRef>
              <c:f>'resol1 run'!$B$255:$B$260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8608"/>
        <c:axId val="130149184"/>
      </c:scatterChart>
      <c:valAx>
        <c:axId val="1301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49184"/>
        <c:crosses val="autoZero"/>
        <c:crossBetween val="midCat"/>
      </c:valAx>
      <c:valAx>
        <c:axId val="1301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run'!$D$218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xVal>
          <c:yVal>
            <c:numRef>
              <c:f>'resol1 run'!$D$219:$D$230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50912"/>
        <c:axId val="130151488"/>
      </c:scatterChart>
      <c:valAx>
        <c:axId val="1301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51488"/>
        <c:crosses val="autoZero"/>
        <c:crossBetween val="midCat"/>
      </c:valAx>
      <c:valAx>
        <c:axId val="1301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5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'resol1 run'!$R$4:$R$12</c:f>
              <c:numCache>
                <c:formatCode>General</c:formatCode>
                <c:ptCount val="9"/>
                <c:pt idx="0">
                  <c:v>480</c:v>
                </c:pt>
                <c:pt idx="1">
                  <c:v>889</c:v>
                </c:pt>
                <c:pt idx="2">
                  <c:v>1285</c:v>
                </c:pt>
                <c:pt idx="3">
                  <c:v>1685</c:v>
                </c:pt>
                <c:pt idx="4">
                  <c:v>2089</c:v>
                </c:pt>
                <c:pt idx="5">
                  <c:v>2483</c:v>
                </c:pt>
                <c:pt idx="6">
                  <c:v>2989</c:v>
                </c:pt>
                <c:pt idx="7">
                  <c:v>3591</c:v>
                </c:pt>
                <c:pt idx="8">
                  <c:v>5590</c:v>
                </c:pt>
              </c:numCache>
            </c:numRef>
          </c:xVal>
          <c:yVal>
            <c:numRef>
              <c:f>'resol1 run'!$O$4:$O$12</c:f>
              <c:numCache>
                <c:formatCode>General</c:formatCode>
                <c:ptCount val="9"/>
                <c:pt idx="0">
                  <c:v>3.5625</c:v>
                </c:pt>
                <c:pt idx="1">
                  <c:v>4.3125</c:v>
                </c:pt>
                <c:pt idx="2">
                  <c:v>5</c:v>
                </c:pt>
                <c:pt idx="3">
                  <c:v>5.6875</c:v>
                </c:pt>
                <c:pt idx="4">
                  <c:v>6.40625</c:v>
                </c:pt>
                <c:pt idx="5">
                  <c:v>7.0625</c:v>
                </c:pt>
                <c:pt idx="6">
                  <c:v>8</c:v>
                </c:pt>
                <c:pt idx="7">
                  <c:v>9</c:v>
                </c:pt>
                <c:pt idx="8">
                  <c:v>12.53125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53216"/>
        <c:axId val="130153792"/>
      </c:scatterChart>
      <c:valAx>
        <c:axId val="1301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53792"/>
        <c:crosses val="autoZero"/>
        <c:crossBetween val="midCat"/>
      </c:valAx>
      <c:valAx>
        <c:axId val="1301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5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7.4290748258543801E-2"/>
          <c:w val="0.58827449693788281"/>
          <c:h val="0.833198739430927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492432195975502"/>
                  <c:y val="0.47418525809273843"/>
                </c:manualLayout>
              </c:layout>
              <c:numFmt formatCode="General" sourceLinked="0"/>
            </c:trendlineLbl>
          </c:trendline>
          <c:xVal>
            <c:numRef>
              <c:f>'Damping 2'!$B$20:$B$24</c:f>
              <c:numCache>
                <c:formatCode>General</c:formatCode>
                <c:ptCount val="5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xVal>
          <c:yVal>
            <c:numRef>
              <c:f>'Damping 2'!$D$20:$D$24</c:f>
              <c:numCache>
                <c:formatCode>General</c:formatCode>
                <c:ptCount val="5"/>
                <c:pt idx="0">
                  <c:v>600</c:v>
                </c:pt>
                <c:pt idx="1">
                  <c:v>575</c:v>
                </c:pt>
                <c:pt idx="2">
                  <c:v>560</c:v>
                </c:pt>
                <c:pt idx="3">
                  <c:v>530</c:v>
                </c:pt>
                <c:pt idx="4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2256"/>
        <c:axId val="130352832"/>
      </c:scatterChart>
      <c:valAx>
        <c:axId val="1303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52832"/>
        <c:crosses val="autoZero"/>
        <c:crossBetween val="midCat"/>
      </c:valAx>
      <c:valAx>
        <c:axId val="1303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5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'sine precomputations'!$C$6:$C$4184</c:f>
              <c:numCache>
                <c:formatCode>General</c:formatCode>
                <c:ptCount val="4179"/>
                <c:pt idx="0">
                  <c:v>-3.1415926535897931</c:v>
                </c:pt>
                <c:pt idx="1">
                  <c:v>-3.1353094682826135</c:v>
                </c:pt>
                <c:pt idx="2">
                  <c:v>-3.1290262829754338</c:v>
                </c:pt>
                <c:pt idx="3">
                  <c:v>-3.1227430976682542</c:v>
                </c:pt>
                <c:pt idx="4">
                  <c:v>-3.1164599123610746</c:v>
                </c:pt>
                <c:pt idx="5">
                  <c:v>-3.1101767270538954</c:v>
                </c:pt>
                <c:pt idx="6">
                  <c:v>-3.1038935417467157</c:v>
                </c:pt>
                <c:pt idx="7">
                  <c:v>-3.0976103564395361</c:v>
                </c:pt>
                <c:pt idx="8">
                  <c:v>-3.0913271711323564</c:v>
                </c:pt>
                <c:pt idx="9">
                  <c:v>-3.0850439858251768</c:v>
                </c:pt>
                <c:pt idx="10">
                  <c:v>-3.0787608005179972</c:v>
                </c:pt>
                <c:pt idx="11">
                  <c:v>-3.0724776152108175</c:v>
                </c:pt>
                <c:pt idx="12">
                  <c:v>-3.0661944299036379</c:v>
                </c:pt>
                <c:pt idx="13">
                  <c:v>-3.0599112445964582</c:v>
                </c:pt>
                <c:pt idx="14">
                  <c:v>-3.0536280592892791</c:v>
                </c:pt>
                <c:pt idx="15">
                  <c:v>-3.0473448739820994</c:v>
                </c:pt>
                <c:pt idx="16">
                  <c:v>-3.0410616886749198</c:v>
                </c:pt>
                <c:pt idx="17">
                  <c:v>-3.0347785033677401</c:v>
                </c:pt>
                <c:pt idx="18">
                  <c:v>-3.0284953180605605</c:v>
                </c:pt>
                <c:pt idx="19">
                  <c:v>-3.0222121327533809</c:v>
                </c:pt>
                <c:pt idx="20">
                  <c:v>-3.0159289474462012</c:v>
                </c:pt>
                <c:pt idx="21">
                  <c:v>-3.0096457621390216</c:v>
                </c:pt>
                <c:pt idx="22">
                  <c:v>-3.0033625768318419</c:v>
                </c:pt>
                <c:pt idx="23">
                  <c:v>-2.9970793915246623</c:v>
                </c:pt>
                <c:pt idx="24">
                  <c:v>-2.9907962062174831</c:v>
                </c:pt>
                <c:pt idx="25">
                  <c:v>-2.9845130209103035</c:v>
                </c:pt>
                <c:pt idx="26">
                  <c:v>-2.9782298356031238</c:v>
                </c:pt>
                <c:pt idx="27">
                  <c:v>-2.9719466502959442</c:v>
                </c:pt>
                <c:pt idx="28">
                  <c:v>-2.9656634649887645</c:v>
                </c:pt>
                <c:pt idx="29">
                  <c:v>-2.9593802796815849</c:v>
                </c:pt>
                <c:pt idx="30">
                  <c:v>-2.9530970943744053</c:v>
                </c:pt>
                <c:pt idx="31">
                  <c:v>-2.9468139090672256</c:v>
                </c:pt>
                <c:pt idx="32">
                  <c:v>-2.9405307237600464</c:v>
                </c:pt>
                <c:pt idx="33">
                  <c:v>-2.9342475384528668</c:v>
                </c:pt>
                <c:pt idx="34">
                  <c:v>-2.9279643531456871</c:v>
                </c:pt>
                <c:pt idx="35">
                  <c:v>-2.921681167838508</c:v>
                </c:pt>
                <c:pt idx="36">
                  <c:v>-2.9153979825313283</c:v>
                </c:pt>
                <c:pt idx="37">
                  <c:v>-2.9091147972241487</c:v>
                </c:pt>
                <c:pt idx="38">
                  <c:v>-2.902831611916969</c:v>
                </c:pt>
                <c:pt idx="39">
                  <c:v>-2.8965484266097894</c:v>
                </c:pt>
                <c:pt idx="40">
                  <c:v>-2.8902652413026098</c:v>
                </c:pt>
                <c:pt idx="41">
                  <c:v>-2.8839820559954301</c:v>
                </c:pt>
                <c:pt idx="42">
                  <c:v>-2.8776988706882505</c:v>
                </c:pt>
                <c:pt idx="43">
                  <c:v>-2.8714156853810708</c:v>
                </c:pt>
                <c:pt idx="44">
                  <c:v>-2.8651325000738916</c:v>
                </c:pt>
                <c:pt idx="45">
                  <c:v>-2.858849314766712</c:v>
                </c:pt>
                <c:pt idx="46">
                  <c:v>-2.8525661294595324</c:v>
                </c:pt>
                <c:pt idx="47">
                  <c:v>-2.8462829441523527</c:v>
                </c:pt>
                <c:pt idx="48">
                  <c:v>-2.8399997588451731</c:v>
                </c:pt>
                <c:pt idx="49">
                  <c:v>-2.8337165735379934</c:v>
                </c:pt>
                <c:pt idx="50">
                  <c:v>-2.8274333882308138</c:v>
                </c:pt>
                <c:pt idx="51">
                  <c:v>-2.8211502029236342</c:v>
                </c:pt>
                <c:pt idx="52">
                  <c:v>-2.8148670176164545</c:v>
                </c:pt>
                <c:pt idx="53">
                  <c:v>-2.8085838323092749</c:v>
                </c:pt>
                <c:pt idx="54">
                  <c:v>-2.8023006470020957</c:v>
                </c:pt>
                <c:pt idx="55">
                  <c:v>-2.7960174616949161</c:v>
                </c:pt>
                <c:pt idx="56">
                  <c:v>-2.7897342763877364</c:v>
                </c:pt>
                <c:pt idx="57">
                  <c:v>-2.7834510910805568</c:v>
                </c:pt>
                <c:pt idx="58">
                  <c:v>-2.7771679057733771</c:v>
                </c:pt>
                <c:pt idx="59">
                  <c:v>-2.7708847204661975</c:v>
                </c:pt>
                <c:pt idx="60">
                  <c:v>-2.7646015351590179</c:v>
                </c:pt>
                <c:pt idx="61">
                  <c:v>-2.7583183498518382</c:v>
                </c:pt>
                <c:pt idx="62">
                  <c:v>-2.7520351645446586</c:v>
                </c:pt>
                <c:pt idx="63">
                  <c:v>-2.7457519792374794</c:v>
                </c:pt>
                <c:pt idx="64">
                  <c:v>-2.7394687939302997</c:v>
                </c:pt>
                <c:pt idx="65">
                  <c:v>-2.7331856086231201</c:v>
                </c:pt>
                <c:pt idx="66">
                  <c:v>-2.7269024233159405</c:v>
                </c:pt>
                <c:pt idx="67">
                  <c:v>-2.7206192380087608</c:v>
                </c:pt>
                <c:pt idx="68">
                  <c:v>-2.7143360527015812</c:v>
                </c:pt>
                <c:pt idx="69">
                  <c:v>-2.7080528673944015</c:v>
                </c:pt>
                <c:pt idx="70">
                  <c:v>-2.7017696820872219</c:v>
                </c:pt>
                <c:pt idx="71">
                  <c:v>-2.6954864967800423</c:v>
                </c:pt>
                <c:pt idx="72">
                  <c:v>-2.6892033114728631</c:v>
                </c:pt>
                <c:pt idx="73">
                  <c:v>-2.6829201261656834</c:v>
                </c:pt>
                <c:pt idx="74">
                  <c:v>-2.6766369408585038</c:v>
                </c:pt>
                <c:pt idx="75">
                  <c:v>-2.6703537555513241</c:v>
                </c:pt>
                <c:pt idx="76">
                  <c:v>-2.6640705702441445</c:v>
                </c:pt>
                <c:pt idx="77">
                  <c:v>-2.6577873849369649</c:v>
                </c:pt>
                <c:pt idx="78">
                  <c:v>-2.6515041996297852</c:v>
                </c:pt>
                <c:pt idx="79">
                  <c:v>-2.6452210143226056</c:v>
                </c:pt>
                <c:pt idx="80">
                  <c:v>-2.638937829015426</c:v>
                </c:pt>
                <c:pt idx="81">
                  <c:v>-2.6326546437082463</c:v>
                </c:pt>
                <c:pt idx="82">
                  <c:v>-2.6263714584010671</c:v>
                </c:pt>
                <c:pt idx="83">
                  <c:v>-2.6200882730938875</c:v>
                </c:pt>
                <c:pt idx="84">
                  <c:v>-2.6138050877867078</c:v>
                </c:pt>
                <c:pt idx="85">
                  <c:v>-2.6075219024795282</c:v>
                </c:pt>
                <c:pt idx="86">
                  <c:v>-2.6012387171723486</c:v>
                </c:pt>
                <c:pt idx="87">
                  <c:v>-2.5949555318651689</c:v>
                </c:pt>
                <c:pt idx="88">
                  <c:v>-2.5886723465579893</c:v>
                </c:pt>
                <c:pt idx="89">
                  <c:v>-2.5823891612508096</c:v>
                </c:pt>
                <c:pt idx="90">
                  <c:v>-2.57610597594363</c:v>
                </c:pt>
                <c:pt idx="91">
                  <c:v>-2.5698227906364508</c:v>
                </c:pt>
                <c:pt idx="92">
                  <c:v>-2.5635396053292712</c:v>
                </c:pt>
                <c:pt idx="93">
                  <c:v>-2.5572564200220915</c:v>
                </c:pt>
                <c:pt idx="94">
                  <c:v>-2.5509732347149123</c:v>
                </c:pt>
                <c:pt idx="95">
                  <c:v>-2.5446900494077327</c:v>
                </c:pt>
                <c:pt idx="96">
                  <c:v>-2.5384068641005531</c:v>
                </c:pt>
                <c:pt idx="97">
                  <c:v>-2.5321236787933734</c:v>
                </c:pt>
                <c:pt idx="98">
                  <c:v>-2.5258404934861938</c:v>
                </c:pt>
                <c:pt idx="99">
                  <c:v>-2.5195573081790141</c:v>
                </c:pt>
                <c:pt idx="100">
                  <c:v>-2.5132741228718345</c:v>
                </c:pt>
                <c:pt idx="101">
                  <c:v>-2.5069909375646549</c:v>
                </c:pt>
                <c:pt idx="102">
                  <c:v>-2.5007077522574757</c:v>
                </c:pt>
                <c:pt idx="103">
                  <c:v>-2.494424566950296</c:v>
                </c:pt>
                <c:pt idx="104">
                  <c:v>-2.4881413816431164</c:v>
                </c:pt>
                <c:pt idx="105">
                  <c:v>-2.4818581963359367</c:v>
                </c:pt>
                <c:pt idx="106">
                  <c:v>-2.4755750110287571</c:v>
                </c:pt>
                <c:pt idx="107">
                  <c:v>-2.4692918257215775</c:v>
                </c:pt>
                <c:pt idx="108">
                  <c:v>-2.4630086404143978</c:v>
                </c:pt>
                <c:pt idx="109">
                  <c:v>-2.4567254551072182</c:v>
                </c:pt>
                <c:pt idx="110">
                  <c:v>-2.4504422698000385</c:v>
                </c:pt>
                <c:pt idx="111">
                  <c:v>-2.4441590844928589</c:v>
                </c:pt>
                <c:pt idx="112">
                  <c:v>-2.4378758991856797</c:v>
                </c:pt>
                <c:pt idx="113">
                  <c:v>-2.4315927138785001</c:v>
                </c:pt>
                <c:pt idx="114">
                  <c:v>-2.4253095285713204</c:v>
                </c:pt>
                <c:pt idx="115">
                  <c:v>-2.4190263432641408</c:v>
                </c:pt>
                <c:pt idx="116">
                  <c:v>-2.4127431579569611</c:v>
                </c:pt>
                <c:pt idx="117">
                  <c:v>-2.4064599726497815</c:v>
                </c:pt>
                <c:pt idx="118">
                  <c:v>-2.4001767873426019</c:v>
                </c:pt>
                <c:pt idx="119">
                  <c:v>-2.3938936020354222</c:v>
                </c:pt>
                <c:pt idx="120">
                  <c:v>-2.3876104167282426</c:v>
                </c:pt>
                <c:pt idx="121">
                  <c:v>-2.3813272314210634</c:v>
                </c:pt>
                <c:pt idx="122">
                  <c:v>-2.3750440461138838</c:v>
                </c:pt>
                <c:pt idx="123">
                  <c:v>-2.3687608608067041</c:v>
                </c:pt>
                <c:pt idx="124">
                  <c:v>-2.3624776754995245</c:v>
                </c:pt>
                <c:pt idx="125">
                  <c:v>-2.3561944901923448</c:v>
                </c:pt>
                <c:pt idx="126">
                  <c:v>-2.3499113048851652</c:v>
                </c:pt>
                <c:pt idx="127">
                  <c:v>-2.3436281195779856</c:v>
                </c:pt>
                <c:pt idx="128">
                  <c:v>-2.3373449342708059</c:v>
                </c:pt>
                <c:pt idx="129">
                  <c:v>-2.3310617489636263</c:v>
                </c:pt>
                <c:pt idx="130">
                  <c:v>-2.3247785636564471</c:v>
                </c:pt>
                <c:pt idx="131">
                  <c:v>-2.3184953783492674</c:v>
                </c:pt>
                <c:pt idx="132">
                  <c:v>-2.3122121930420878</c:v>
                </c:pt>
                <c:pt idx="133">
                  <c:v>-2.3059290077349082</c:v>
                </c:pt>
                <c:pt idx="134">
                  <c:v>-2.2996458224277285</c:v>
                </c:pt>
                <c:pt idx="135">
                  <c:v>-2.2933626371205489</c:v>
                </c:pt>
                <c:pt idx="136">
                  <c:v>-2.2870794518133692</c:v>
                </c:pt>
                <c:pt idx="137">
                  <c:v>-2.2807962665061896</c:v>
                </c:pt>
                <c:pt idx="138">
                  <c:v>-2.27451308119901</c:v>
                </c:pt>
                <c:pt idx="139">
                  <c:v>-2.2682298958918308</c:v>
                </c:pt>
                <c:pt idx="140">
                  <c:v>-2.2619467105846511</c:v>
                </c:pt>
                <c:pt idx="141">
                  <c:v>-2.2556635252774715</c:v>
                </c:pt>
                <c:pt idx="142">
                  <c:v>-2.2493803399702919</c:v>
                </c:pt>
                <c:pt idx="143">
                  <c:v>-2.2430971546631122</c:v>
                </c:pt>
                <c:pt idx="144">
                  <c:v>-2.2368139693559326</c:v>
                </c:pt>
                <c:pt idx="145">
                  <c:v>-2.2305307840487529</c:v>
                </c:pt>
                <c:pt idx="146">
                  <c:v>-2.2242475987415733</c:v>
                </c:pt>
                <c:pt idx="147">
                  <c:v>-2.2179644134343937</c:v>
                </c:pt>
                <c:pt idx="148">
                  <c:v>-2.211681228127214</c:v>
                </c:pt>
                <c:pt idx="149">
                  <c:v>-2.2053980428200348</c:v>
                </c:pt>
                <c:pt idx="150">
                  <c:v>-2.1991148575128552</c:v>
                </c:pt>
                <c:pt idx="151">
                  <c:v>-2.1928316722056755</c:v>
                </c:pt>
                <c:pt idx="152">
                  <c:v>-2.1865484868984959</c:v>
                </c:pt>
                <c:pt idx="153">
                  <c:v>-2.1802653015913163</c:v>
                </c:pt>
                <c:pt idx="154">
                  <c:v>-2.1739821162841366</c:v>
                </c:pt>
                <c:pt idx="155">
                  <c:v>-2.167698930976957</c:v>
                </c:pt>
                <c:pt idx="156">
                  <c:v>-2.1614157456697773</c:v>
                </c:pt>
                <c:pt idx="157">
                  <c:v>-2.1551325603625981</c:v>
                </c:pt>
                <c:pt idx="158">
                  <c:v>-2.1488493750554185</c:v>
                </c:pt>
                <c:pt idx="159">
                  <c:v>-2.1425661897482389</c:v>
                </c:pt>
                <c:pt idx="160">
                  <c:v>-2.1362830044410597</c:v>
                </c:pt>
                <c:pt idx="161">
                  <c:v>-2.12999981913388</c:v>
                </c:pt>
                <c:pt idx="162">
                  <c:v>-2.1237166338267004</c:v>
                </c:pt>
                <c:pt idx="163">
                  <c:v>-2.1174334485195208</c:v>
                </c:pt>
                <c:pt idx="164">
                  <c:v>-2.1111502632123411</c:v>
                </c:pt>
                <c:pt idx="165">
                  <c:v>-2.1048670779051615</c:v>
                </c:pt>
                <c:pt idx="166">
                  <c:v>-2.0985838925979818</c:v>
                </c:pt>
                <c:pt idx="167">
                  <c:v>-2.0923007072908022</c:v>
                </c:pt>
                <c:pt idx="168">
                  <c:v>-2.0860175219836226</c:v>
                </c:pt>
                <c:pt idx="169">
                  <c:v>-2.0797343366764434</c:v>
                </c:pt>
                <c:pt idx="170">
                  <c:v>-2.0734511513692637</c:v>
                </c:pt>
                <c:pt idx="171">
                  <c:v>-2.0671679660620841</c:v>
                </c:pt>
                <c:pt idx="172">
                  <c:v>-2.0608847807549044</c:v>
                </c:pt>
                <c:pt idx="173">
                  <c:v>-2.0546015954477248</c:v>
                </c:pt>
                <c:pt idx="174">
                  <c:v>-2.0483184101405452</c:v>
                </c:pt>
                <c:pt idx="175">
                  <c:v>-2.0420352248333655</c:v>
                </c:pt>
                <c:pt idx="176">
                  <c:v>-2.0357520395261859</c:v>
                </c:pt>
                <c:pt idx="177">
                  <c:v>-2.0294688542190062</c:v>
                </c:pt>
                <c:pt idx="178">
                  <c:v>-2.0231856689118266</c:v>
                </c:pt>
                <c:pt idx="179">
                  <c:v>-2.0169024836046474</c:v>
                </c:pt>
                <c:pt idx="180">
                  <c:v>-2.0106192982974678</c:v>
                </c:pt>
                <c:pt idx="181">
                  <c:v>-2.0043361129902881</c:v>
                </c:pt>
                <c:pt idx="182">
                  <c:v>-1.9980529276831085</c:v>
                </c:pt>
                <c:pt idx="183">
                  <c:v>-1.9917697423759289</c:v>
                </c:pt>
                <c:pt idx="184">
                  <c:v>-1.9854865570687492</c:v>
                </c:pt>
                <c:pt idx="185">
                  <c:v>-1.9792033717615696</c:v>
                </c:pt>
                <c:pt idx="186">
                  <c:v>-1.9729201864543902</c:v>
                </c:pt>
                <c:pt idx="187">
                  <c:v>-1.9666370011472105</c:v>
                </c:pt>
                <c:pt idx="188">
                  <c:v>-1.9603538158400309</c:v>
                </c:pt>
                <c:pt idx="189">
                  <c:v>-1.9540706305328512</c:v>
                </c:pt>
                <c:pt idx="190">
                  <c:v>-1.9477874452256718</c:v>
                </c:pt>
                <c:pt idx="191">
                  <c:v>-1.9415042599184922</c:v>
                </c:pt>
                <c:pt idx="192">
                  <c:v>-1.9352210746113125</c:v>
                </c:pt>
                <c:pt idx="193">
                  <c:v>-1.9289378893041329</c:v>
                </c:pt>
                <c:pt idx="194">
                  <c:v>-1.9226547039969533</c:v>
                </c:pt>
                <c:pt idx="195">
                  <c:v>-1.9163715186897738</c:v>
                </c:pt>
                <c:pt idx="196">
                  <c:v>-1.9100883333825942</c:v>
                </c:pt>
                <c:pt idx="197">
                  <c:v>-1.9038051480754146</c:v>
                </c:pt>
                <c:pt idx="198">
                  <c:v>-1.8975219627682349</c:v>
                </c:pt>
                <c:pt idx="199">
                  <c:v>-1.8912387774610553</c:v>
                </c:pt>
                <c:pt idx="200">
                  <c:v>-1.8849555921538759</c:v>
                </c:pt>
                <c:pt idx="201">
                  <c:v>-1.8786724068466962</c:v>
                </c:pt>
                <c:pt idx="202">
                  <c:v>-1.8723892215395166</c:v>
                </c:pt>
                <c:pt idx="203">
                  <c:v>-1.866106036232337</c:v>
                </c:pt>
                <c:pt idx="204">
                  <c:v>-1.8598228509251575</c:v>
                </c:pt>
                <c:pt idx="205">
                  <c:v>-1.8535396656179779</c:v>
                </c:pt>
                <c:pt idx="206">
                  <c:v>-1.8472564803107983</c:v>
                </c:pt>
                <c:pt idx="207">
                  <c:v>-1.8409732950036186</c:v>
                </c:pt>
                <c:pt idx="208">
                  <c:v>-1.834690109696439</c:v>
                </c:pt>
                <c:pt idx="209">
                  <c:v>-1.8284069243892596</c:v>
                </c:pt>
                <c:pt idx="210">
                  <c:v>-1.8221237390820799</c:v>
                </c:pt>
                <c:pt idx="211">
                  <c:v>-1.8158405537749003</c:v>
                </c:pt>
                <c:pt idx="212">
                  <c:v>-1.8095573684677206</c:v>
                </c:pt>
                <c:pt idx="213">
                  <c:v>-1.803274183160541</c:v>
                </c:pt>
                <c:pt idx="214">
                  <c:v>-1.7969909978533616</c:v>
                </c:pt>
                <c:pt idx="215">
                  <c:v>-1.7907078125461819</c:v>
                </c:pt>
                <c:pt idx="216">
                  <c:v>-1.7844246272390023</c:v>
                </c:pt>
                <c:pt idx="217">
                  <c:v>-1.7781414419318227</c:v>
                </c:pt>
                <c:pt idx="218">
                  <c:v>-1.7718582566246432</c:v>
                </c:pt>
                <c:pt idx="219">
                  <c:v>-1.7655750713174638</c:v>
                </c:pt>
                <c:pt idx="220">
                  <c:v>-1.7592918860102844</c:v>
                </c:pt>
                <c:pt idx="221">
                  <c:v>-1.7530087007031048</c:v>
                </c:pt>
                <c:pt idx="222">
                  <c:v>-1.7467255153959251</c:v>
                </c:pt>
                <c:pt idx="223">
                  <c:v>-1.7404423300887455</c:v>
                </c:pt>
                <c:pt idx="224">
                  <c:v>-1.7341591447815659</c:v>
                </c:pt>
                <c:pt idx="225">
                  <c:v>-1.7278759594743864</c:v>
                </c:pt>
                <c:pt idx="226">
                  <c:v>-1.7215927741672068</c:v>
                </c:pt>
                <c:pt idx="227">
                  <c:v>-1.7153095888600272</c:v>
                </c:pt>
                <c:pt idx="228">
                  <c:v>-1.7090264035528475</c:v>
                </c:pt>
                <c:pt idx="229">
                  <c:v>-1.7027432182456679</c:v>
                </c:pt>
                <c:pt idx="230">
                  <c:v>-1.6964600329384885</c:v>
                </c:pt>
                <c:pt idx="231">
                  <c:v>-1.6901768476313088</c:v>
                </c:pt>
                <c:pt idx="232">
                  <c:v>-1.6838936623241292</c:v>
                </c:pt>
                <c:pt idx="233">
                  <c:v>-1.6776104770169495</c:v>
                </c:pt>
                <c:pt idx="234">
                  <c:v>-1.6713272917097701</c:v>
                </c:pt>
                <c:pt idx="235">
                  <c:v>-1.6650441064025905</c:v>
                </c:pt>
                <c:pt idx="236">
                  <c:v>-1.6587609210954108</c:v>
                </c:pt>
                <c:pt idx="237">
                  <c:v>-1.6524777357882312</c:v>
                </c:pt>
                <c:pt idx="238">
                  <c:v>-1.6461945504810516</c:v>
                </c:pt>
                <c:pt idx="239">
                  <c:v>-1.6399113651738721</c:v>
                </c:pt>
                <c:pt idx="240">
                  <c:v>-1.6336281798666925</c:v>
                </c:pt>
                <c:pt idx="241">
                  <c:v>-1.6273449945595129</c:v>
                </c:pt>
                <c:pt idx="242">
                  <c:v>-1.6210618092523332</c:v>
                </c:pt>
                <c:pt idx="243">
                  <c:v>-1.6147786239451536</c:v>
                </c:pt>
                <c:pt idx="244">
                  <c:v>-1.6084954386379742</c:v>
                </c:pt>
                <c:pt idx="245">
                  <c:v>-1.6022122533307945</c:v>
                </c:pt>
                <c:pt idx="246">
                  <c:v>-1.5959290680236149</c:v>
                </c:pt>
                <c:pt idx="247">
                  <c:v>-1.5896458827164353</c:v>
                </c:pt>
                <c:pt idx="248">
                  <c:v>-1.5833626974092558</c:v>
                </c:pt>
                <c:pt idx="249">
                  <c:v>-1.5770795121020762</c:v>
                </c:pt>
                <c:pt idx="250">
                  <c:v>-1.5707963267948966</c:v>
                </c:pt>
                <c:pt idx="251">
                  <c:v>-1.5645131414877169</c:v>
                </c:pt>
                <c:pt idx="252">
                  <c:v>-1.5582299561805373</c:v>
                </c:pt>
                <c:pt idx="253">
                  <c:v>-1.5519467708733579</c:v>
                </c:pt>
                <c:pt idx="254">
                  <c:v>-1.5456635855661782</c:v>
                </c:pt>
                <c:pt idx="255">
                  <c:v>-1.5393804002589986</c:v>
                </c:pt>
                <c:pt idx="256">
                  <c:v>-1.5330972149518189</c:v>
                </c:pt>
                <c:pt idx="257">
                  <c:v>-1.5268140296446395</c:v>
                </c:pt>
                <c:pt idx="258">
                  <c:v>-1.5205308443374599</c:v>
                </c:pt>
                <c:pt idx="259">
                  <c:v>-1.5142476590302802</c:v>
                </c:pt>
                <c:pt idx="260">
                  <c:v>-1.5079644737231006</c:v>
                </c:pt>
                <c:pt idx="261">
                  <c:v>-1.501681288415921</c:v>
                </c:pt>
                <c:pt idx="262">
                  <c:v>-1.4953981031087415</c:v>
                </c:pt>
                <c:pt idx="263">
                  <c:v>-1.4891149178015619</c:v>
                </c:pt>
                <c:pt idx="264">
                  <c:v>-1.4828317324943823</c:v>
                </c:pt>
                <c:pt idx="265">
                  <c:v>-1.4765485471872026</c:v>
                </c:pt>
                <c:pt idx="266">
                  <c:v>-1.4702653618800232</c:v>
                </c:pt>
                <c:pt idx="267">
                  <c:v>-1.4639821765728436</c:v>
                </c:pt>
                <c:pt idx="268">
                  <c:v>-1.4576989912656642</c:v>
                </c:pt>
                <c:pt idx="269">
                  <c:v>-1.4514158059584845</c:v>
                </c:pt>
                <c:pt idx="270">
                  <c:v>-1.4451326206513049</c:v>
                </c:pt>
                <c:pt idx="271">
                  <c:v>-1.4388494353441252</c:v>
                </c:pt>
                <c:pt idx="272">
                  <c:v>-1.4325662500369458</c:v>
                </c:pt>
                <c:pt idx="273">
                  <c:v>-1.4262830647297662</c:v>
                </c:pt>
                <c:pt idx="274">
                  <c:v>-1.4199998794225865</c:v>
                </c:pt>
                <c:pt idx="275">
                  <c:v>-1.4137166941154069</c:v>
                </c:pt>
                <c:pt idx="276">
                  <c:v>-1.4074335088082273</c:v>
                </c:pt>
                <c:pt idx="277">
                  <c:v>-1.4011503235010478</c:v>
                </c:pt>
                <c:pt idx="278">
                  <c:v>-1.3948671381938682</c:v>
                </c:pt>
                <c:pt idx="279">
                  <c:v>-1.3885839528866886</c:v>
                </c:pt>
                <c:pt idx="280">
                  <c:v>-1.3823007675795089</c:v>
                </c:pt>
                <c:pt idx="281">
                  <c:v>-1.3760175822723293</c:v>
                </c:pt>
                <c:pt idx="282">
                  <c:v>-1.3697343969651499</c:v>
                </c:pt>
                <c:pt idx="283">
                  <c:v>-1.3634512116579702</c:v>
                </c:pt>
                <c:pt idx="284">
                  <c:v>-1.3571680263507906</c:v>
                </c:pt>
                <c:pt idx="285">
                  <c:v>-1.350884841043611</c:v>
                </c:pt>
                <c:pt idx="286">
                  <c:v>-1.3446016557364315</c:v>
                </c:pt>
                <c:pt idx="287">
                  <c:v>-1.3383184704292519</c:v>
                </c:pt>
                <c:pt idx="288">
                  <c:v>-1.3320352851220723</c:v>
                </c:pt>
                <c:pt idx="289">
                  <c:v>-1.3257520998148926</c:v>
                </c:pt>
                <c:pt idx="290">
                  <c:v>-1.319468914507713</c:v>
                </c:pt>
                <c:pt idx="291">
                  <c:v>-1.3131857292005336</c:v>
                </c:pt>
                <c:pt idx="292">
                  <c:v>-1.3069025438933539</c:v>
                </c:pt>
                <c:pt idx="293">
                  <c:v>-1.3006193585861743</c:v>
                </c:pt>
                <c:pt idx="294">
                  <c:v>-1.2943361732789946</c:v>
                </c:pt>
                <c:pt idx="295">
                  <c:v>-1.288052987971815</c:v>
                </c:pt>
                <c:pt idx="296">
                  <c:v>-1.2817698026646356</c:v>
                </c:pt>
                <c:pt idx="297">
                  <c:v>-1.2754866173574562</c:v>
                </c:pt>
                <c:pt idx="298">
                  <c:v>-1.2692034320502765</c:v>
                </c:pt>
                <c:pt idx="299">
                  <c:v>-1.2629202467430969</c:v>
                </c:pt>
                <c:pt idx="300">
                  <c:v>-1.2566370614359172</c:v>
                </c:pt>
                <c:pt idx="301">
                  <c:v>-1.2503538761287378</c:v>
                </c:pt>
                <c:pt idx="302">
                  <c:v>-1.2440706908215582</c:v>
                </c:pt>
                <c:pt idx="303">
                  <c:v>-1.2377875055143785</c:v>
                </c:pt>
                <c:pt idx="304">
                  <c:v>-1.2315043202071989</c:v>
                </c:pt>
                <c:pt idx="305">
                  <c:v>-1.2252211349000193</c:v>
                </c:pt>
                <c:pt idx="306">
                  <c:v>-1.2189379495928399</c:v>
                </c:pt>
                <c:pt idx="307">
                  <c:v>-1.2126547642856602</c:v>
                </c:pt>
                <c:pt idx="308">
                  <c:v>-1.2063715789784806</c:v>
                </c:pt>
                <c:pt idx="309">
                  <c:v>-1.2000883936713009</c:v>
                </c:pt>
                <c:pt idx="310">
                  <c:v>-1.1938052083641213</c:v>
                </c:pt>
                <c:pt idx="311">
                  <c:v>-1.1875220230569419</c:v>
                </c:pt>
                <c:pt idx="312">
                  <c:v>-1.1812388377497622</c:v>
                </c:pt>
                <c:pt idx="313">
                  <c:v>-1.1749556524425826</c:v>
                </c:pt>
                <c:pt idx="314">
                  <c:v>-1.168672467135403</c:v>
                </c:pt>
                <c:pt idx="315">
                  <c:v>-1.1623892818282235</c:v>
                </c:pt>
                <c:pt idx="316">
                  <c:v>-1.1561060965210439</c:v>
                </c:pt>
                <c:pt idx="317">
                  <c:v>-1.1498229112138643</c:v>
                </c:pt>
                <c:pt idx="318">
                  <c:v>-1.1435397259066846</c:v>
                </c:pt>
                <c:pt idx="319">
                  <c:v>-1.137256540599505</c:v>
                </c:pt>
                <c:pt idx="320">
                  <c:v>-1.1309733552923256</c:v>
                </c:pt>
                <c:pt idx="321">
                  <c:v>-1.1246901699851459</c:v>
                </c:pt>
                <c:pt idx="322">
                  <c:v>-1.1184069846779663</c:v>
                </c:pt>
                <c:pt idx="323">
                  <c:v>-1.1121237993707866</c:v>
                </c:pt>
                <c:pt idx="324">
                  <c:v>-1.105840614063607</c:v>
                </c:pt>
                <c:pt idx="325">
                  <c:v>-1.0995574287564276</c:v>
                </c:pt>
                <c:pt idx="326">
                  <c:v>-1.093274243449248</c:v>
                </c:pt>
                <c:pt idx="327">
                  <c:v>-1.0869910581420683</c:v>
                </c:pt>
                <c:pt idx="328">
                  <c:v>-1.0807078728348887</c:v>
                </c:pt>
                <c:pt idx="329">
                  <c:v>-1.0744246875277093</c:v>
                </c:pt>
                <c:pt idx="330">
                  <c:v>-1.0681415022205298</c:v>
                </c:pt>
                <c:pt idx="331">
                  <c:v>-1.0618583169133502</c:v>
                </c:pt>
                <c:pt idx="332">
                  <c:v>-1.0555751316061706</c:v>
                </c:pt>
                <c:pt idx="333">
                  <c:v>-1.0492919462989909</c:v>
                </c:pt>
                <c:pt idx="334">
                  <c:v>-1.0430087609918113</c:v>
                </c:pt>
                <c:pt idx="335">
                  <c:v>-1.0367255756846319</c:v>
                </c:pt>
                <c:pt idx="336">
                  <c:v>-1.0304423903774522</c:v>
                </c:pt>
                <c:pt idx="337">
                  <c:v>-1.0241592050702726</c:v>
                </c:pt>
                <c:pt idx="338">
                  <c:v>-1.0178760197630929</c:v>
                </c:pt>
                <c:pt idx="339">
                  <c:v>-1.0115928344559133</c:v>
                </c:pt>
                <c:pt idx="340">
                  <c:v>-1.0053096491487339</c:v>
                </c:pt>
                <c:pt idx="341">
                  <c:v>-0.99902646384155425</c:v>
                </c:pt>
                <c:pt idx="342">
                  <c:v>-0.99274327853437461</c:v>
                </c:pt>
                <c:pt idx="343">
                  <c:v>-0.98646009322719508</c:v>
                </c:pt>
                <c:pt idx="344">
                  <c:v>-0.98017690792001544</c:v>
                </c:pt>
                <c:pt idx="345">
                  <c:v>-0.97389372261283591</c:v>
                </c:pt>
                <c:pt idx="346">
                  <c:v>-0.96761053730565627</c:v>
                </c:pt>
                <c:pt idx="347">
                  <c:v>-0.96132735199847663</c:v>
                </c:pt>
                <c:pt idx="348">
                  <c:v>-0.9550441666912971</c:v>
                </c:pt>
                <c:pt idx="349">
                  <c:v>-0.94876098138411746</c:v>
                </c:pt>
                <c:pt idx="350">
                  <c:v>-0.94247779607693793</c:v>
                </c:pt>
                <c:pt idx="351">
                  <c:v>-0.9361946107697583</c:v>
                </c:pt>
                <c:pt idx="352">
                  <c:v>-0.92991142546257877</c:v>
                </c:pt>
                <c:pt idx="353">
                  <c:v>-0.92362824015539913</c:v>
                </c:pt>
                <c:pt idx="354">
                  <c:v>-0.91734505484821949</c:v>
                </c:pt>
                <c:pt idx="355">
                  <c:v>-0.91106186954103996</c:v>
                </c:pt>
                <c:pt idx="356">
                  <c:v>-0.90477868423386032</c:v>
                </c:pt>
                <c:pt idx="357">
                  <c:v>-0.89849549892668079</c:v>
                </c:pt>
                <c:pt idx="358">
                  <c:v>-0.89221231361950115</c:v>
                </c:pt>
                <c:pt idx="359">
                  <c:v>-0.88592912831232162</c:v>
                </c:pt>
                <c:pt idx="360">
                  <c:v>-0.87964594300514221</c:v>
                </c:pt>
                <c:pt idx="361">
                  <c:v>-0.87336275769796257</c:v>
                </c:pt>
                <c:pt idx="362">
                  <c:v>-0.86707957239078293</c:v>
                </c:pt>
                <c:pt idx="363">
                  <c:v>-0.8607963870836034</c:v>
                </c:pt>
                <c:pt idx="364">
                  <c:v>-0.85451320177642376</c:v>
                </c:pt>
                <c:pt idx="365">
                  <c:v>-0.84823001646924423</c:v>
                </c:pt>
                <c:pt idx="366">
                  <c:v>-0.84194683116206459</c:v>
                </c:pt>
                <c:pt idx="367">
                  <c:v>-0.83566364585488506</c:v>
                </c:pt>
                <c:pt idx="368">
                  <c:v>-0.82938046054770542</c:v>
                </c:pt>
                <c:pt idx="369">
                  <c:v>-0.82309727524052578</c:v>
                </c:pt>
                <c:pt idx="370">
                  <c:v>-0.81681408993334625</c:v>
                </c:pt>
                <c:pt idx="371">
                  <c:v>-0.81053090462616662</c:v>
                </c:pt>
                <c:pt idx="372">
                  <c:v>-0.80424771931898709</c:v>
                </c:pt>
                <c:pt idx="373">
                  <c:v>-0.79796453401180745</c:v>
                </c:pt>
                <c:pt idx="374">
                  <c:v>-0.79168134870462792</c:v>
                </c:pt>
                <c:pt idx="375">
                  <c:v>-0.78539816339744828</c:v>
                </c:pt>
                <c:pt idx="376">
                  <c:v>-0.77911497809026864</c:v>
                </c:pt>
                <c:pt idx="377">
                  <c:v>-0.77283179278308911</c:v>
                </c:pt>
                <c:pt idx="378">
                  <c:v>-0.76654860747590947</c:v>
                </c:pt>
                <c:pt idx="379">
                  <c:v>-0.76026542216872994</c:v>
                </c:pt>
                <c:pt idx="380">
                  <c:v>-0.7539822368615503</c:v>
                </c:pt>
                <c:pt idx="381">
                  <c:v>-0.74769905155437077</c:v>
                </c:pt>
                <c:pt idx="382">
                  <c:v>-0.74141586624719114</c:v>
                </c:pt>
                <c:pt idx="383">
                  <c:v>-0.73513268094001161</c:v>
                </c:pt>
                <c:pt idx="384">
                  <c:v>-0.72884949563283208</c:v>
                </c:pt>
                <c:pt idx="385">
                  <c:v>-0.72256631032565244</c:v>
                </c:pt>
                <c:pt idx="386">
                  <c:v>-0.71628312501847291</c:v>
                </c:pt>
                <c:pt idx="387">
                  <c:v>-0.70999993971129327</c:v>
                </c:pt>
                <c:pt idx="388">
                  <c:v>-0.70371675440411363</c:v>
                </c:pt>
                <c:pt idx="389">
                  <c:v>-0.6974335690969341</c:v>
                </c:pt>
                <c:pt idx="390">
                  <c:v>-0.69115038378975446</c:v>
                </c:pt>
                <c:pt idx="391">
                  <c:v>-0.68486719848257493</c:v>
                </c:pt>
                <c:pt idx="392">
                  <c:v>-0.6785840131753953</c:v>
                </c:pt>
                <c:pt idx="393">
                  <c:v>-0.67230082786821577</c:v>
                </c:pt>
                <c:pt idx="394">
                  <c:v>-0.66601764256103613</c:v>
                </c:pt>
                <c:pt idx="395">
                  <c:v>-0.65973445725385649</c:v>
                </c:pt>
                <c:pt idx="396">
                  <c:v>-0.65345127194667696</c:v>
                </c:pt>
                <c:pt idx="397">
                  <c:v>-0.64716808663949732</c:v>
                </c:pt>
                <c:pt idx="398">
                  <c:v>-0.64088490133231779</c:v>
                </c:pt>
                <c:pt idx="399">
                  <c:v>-0.63460171602513826</c:v>
                </c:pt>
                <c:pt idx="400">
                  <c:v>-0.62831853071795862</c:v>
                </c:pt>
                <c:pt idx="401">
                  <c:v>-0.62203534541077909</c:v>
                </c:pt>
                <c:pt idx="402">
                  <c:v>-0.61575216010359946</c:v>
                </c:pt>
                <c:pt idx="403">
                  <c:v>-0.60946897479641993</c:v>
                </c:pt>
                <c:pt idx="404">
                  <c:v>-0.60318578948924029</c:v>
                </c:pt>
                <c:pt idx="405">
                  <c:v>-0.59690260418206065</c:v>
                </c:pt>
                <c:pt idx="406">
                  <c:v>-0.59061941887488112</c:v>
                </c:pt>
                <c:pt idx="407">
                  <c:v>-0.58433623356770148</c:v>
                </c:pt>
                <c:pt idx="408">
                  <c:v>-0.57805304826052195</c:v>
                </c:pt>
                <c:pt idx="409">
                  <c:v>-0.57176986295334231</c:v>
                </c:pt>
                <c:pt idx="410">
                  <c:v>-0.56548667764616278</c:v>
                </c:pt>
                <c:pt idx="411">
                  <c:v>-0.55920349233898314</c:v>
                </c:pt>
                <c:pt idx="412">
                  <c:v>-0.5529203070318035</c:v>
                </c:pt>
                <c:pt idx="413">
                  <c:v>-0.54663712172462398</c:v>
                </c:pt>
                <c:pt idx="414">
                  <c:v>-0.54035393641744434</c:v>
                </c:pt>
                <c:pt idx="415">
                  <c:v>-0.53407075111026492</c:v>
                </c:pt>
                <c:pt idx="416">
                  <c:v>-0.52778756580308528</c:v>
                </c:pt>
                <c:pt idx="417">
                  <c:v>-0.52150438049590564</c:v>
                </c:pt>
                <c:pt idx="418">
                  <c:v>-0.51522119518872611</c:v>
                </c:pt>
                <c:pt idx="419">
                  <c:v>-0.50893800988154647</c:v>
                </c:pt>
                <c:pt idx="420">
                  <c:v>-0.50265482457436694</c:v>
                </c:pt>
                <c:pt idx="421">
                  <c:v>-0.4963716392671873</c:v>
                </c:pt>
                <c:pt idx="422">
                  <c:v>-0.49008845396000772</c:v>
                </c:pt>
                <c:pt idx="423">
                  <c:v>-0.48380526865282814</c:v>
                </c:pt>
                <c:pt idx="424">
                  <c:v>-0.47752208334564855</c:v>
                </c:pt>
                <c:pt idx="425">
                  <c:v>-0.47123889803846897</c:v>
                </c:pt>
                <c:pt idx="426">
                  <c:v>-0.46495571273128938</c:v>
                </c:pt>
                <c:pt idx="427">
                  <c:v>-0.45867252742410974</c:v>
                </c:pt>
                <c:pt idx="428">
                  <c:v>-0.45238934211693016</c:v>
                </c:pt>
                <c:pt idx="429">
                  <c:v>-0.44610615680975058</c:v>
                </c:pt>
                <c:pt idx="430">
                  <c:v>-0.4398229715025711</c:v>
                </c:pt>
                <c:pt idx="431">
                  <c:v>-0.43353978619539146</c:v>
                </c:pt>
                <c:pt idx="432">
                  <c:v>-0.42725660088821188</c:v>
                </c:pt>
                <c:pt idx="433">
                  <c:v>-0.4209734155810323</c:v>
                </c:pt>
                <c:pt idx="434">
                  <c:v>-0.41469023027385271</c:v>
                </c:pt>
                <c:pt idx="435">
                  <c:v>-0.40840704496667313</c:v>
                </c:pt>
                <c:pt idx="436">
                  <c:v>-0.40212385965949354</c:v>
                </c:pt>
                <c:pt idx="437">
                  <c:v>-0.39584067435231396</c:v>
                </c:pt>
                <c:pt idx="438">
                  <c:v>-0.38955748904513432</c:v>
                </c:pt>
                <c:pt idx="439">
                  <c:v>-0.38327430373795474</c:v>
                </c:pt>
                <c:pt idx="440">
                  <c:v>-0.37699111843077515</c:v>
                </c:pt>
                <c:pt idx="441">
                  <c:v>-0.37070793312359557</c:v>
                </c:pt>
                <c:pt idx="442">
                  <c:v>-0.36442474781641604</c:v>
                </c:pt>
                <c:pt idx="443">
                  <c:v>-0.35814156250923646</c:v>
                </c:pt>
                <c:pt idx="444">
                  <c:v>-0.35185837720205682</c:v>
                </c:pt>
                <c:pt idx="445">
                  <c:v>-0.34557519189487723</c:v>
                </c:pt>
                <c:pt idx="446">
                  <c:v>-0.33929200658769765</c:v>
                </c:pt>
                <c:pt idx="447">
                  <c:v>-0.33300882128051806</c:v>
                </c:pt>
                <c:pt idx="448">
                  <c:v>-0.32672563597333848</c:v>
                </c:pt>
                <c:pt idx="449">
                  <c:v>-0.3204424506661589</c:v>
                </c:pt>
                <c:pt idx="450">
                  <c:v>-0.31415926535897931</c:v>
                </c:pt>
                <c:pt idx="451">
                  <c:v>-0.30787608005179973</c:v>
                </c:pt>
                <c:pt idx="452">
                  <c:v>-0.30159289474462014</c:v>
                </c:pt>
                <c:pt idx="453">
                  <c:v>-0.29530970943744056</c:v>
                </c:pt>
                <c:pt idx="454">
                  <c:v>-0.28902652413026098</c:v>
                </c:pt>
                <c:pt idx="455">
                  <c:v>-0.28274333882308139</c:v>
                </c:pt>
                <c:pt idx="456">
                  <c:v>-0.27646015351590175</c:v>
                </c:pt>
                <c:pt idx="457">
                  <c:v>-0.27017696820872217</c:v>
                </c:pt>
                <c:pt idx="458">
                  <c:v>-0.26389378290154264</c:v>
                </c:pt>
                <c:pt idx="459">
                  <c:v>-0.25761059759436306</c:v>
                </c:pt>
                <c:pt idx="460">
                  <c:v>-0.25132741228718347</c:v>
                </c:pt>
                <c:pt idx="461">
                  <c:v>-0.24504422698000386</c:v>
                </c:pt>
                <c:pt idx="462">
                  <c:v>-0.23876104167282428</c:v>
                </c:pt>
                <c:pt idx="463">
                  <c:v>-0.23247785636564469</c:v>
                </c:pt>
                <c:pt idx="464">
                  <c:v>-0.22619467105846508</c:v>
                </c:pt>
                <c:pt idx="465">
                  <c:v>-0.21991148575128555</c:v>
                </c:pt>
                <c:pt idx="466">
                  <c:v>-0.21362830044410594</c:v>
                </c:pt>
                <c:pt idx="467">
                  <c:v>-0.20734511513692636</c:v>
                </c:pt>
                <c:pt idx="468">
                  <c:v>-0.20106192982974677</c:v>
                </c:pt>
                <c:pt idx="469">
                  <c:v>-0.19477874452256716</c:v>
                </c:pt>
                <c:pt idx="470">
                  <c:v>-0.18849555921538758</c:v>
                </c:pt>
                <c:pt idx="471">
                  <c:v>-0.18221237390820802</c:v>
                </c:pt>
                <c:pt idx="472">
                  <c:v>-0.17592918860102841</c:v>
                </c:pt>
                <c:pt idx="473">
                  <c:v>-0.16964600329384882</c:v>
                </c:pt>
                <c:pt idx="474">
                  <c:v>-0.16336281798666924</c:v>
                </c:pt>
                <c:pt idx="475">
                  <c:v>-0.15707963267948966</c:v>
                </c:pt>
                <c:pt idx="476">
                  <c:v>-0.15079644737231007</c:v>
                </c:pt>
                <c:pt idx="477">
                  <c:v>-0.14451326206513049</c:v>
                </c:pt>
                <c:pt idx="478">
                  <c:v>-0.13823007675795088</c:v>
                </c:pt>
                <c:pt idx="479">
                  <c:v>-0.13194689145077132</c:v>
                </c:pt>
                <c:pt idx="480">
                  <c:v>-0.12566370614359174</c:v>
                </c:pt>
                <c:pt idx="481">
                  <c:v>-0.11938052083641214</c:v>
                </c:pt>
                <c:pt idx="482">
                  <c:v>-0.11309733552923254</c:v>
                </c:pt>
                <c:pt idx="483">
                  <c:v>-0.10681415022205297</c:v>
                </c:pt>
                <c:pt idx="484">
                  <c:v>-0.10053096491487339</c:v>
                </c:pt>
                <c:pt idx="485">
                  <c:v>-9.4247779607693788E-2</c:v>
                </c:pt>
                <c:pt idx="486">
                  <c:v>-8.7964594300514204E-2</c:v>
                </c:pt>
                <c:pt idx="487">
                  <c:v>-8.168140899333462E-2</c:v>
                </c:pt>
                <c:pt idx="488">
                  <c:v>-7.5398223686155036E-2</c:v>
                </c:pt>
                <c:pt idx="489">
                  <c:v>-6.9115038378975438E-2</c:v>
                </c:pt>
                <c:pt idx="490">
                  <c:v>-6.2831853071795868E-2</c:v>
                </c:pt>
                <c:pt idx="491">
                  <c:v>-5.654866776461627E-2</c:v>
                </c:pt>
                <c:pt idx="492">
                  <c:v>-5.0265482457436693E-2</c:v>
                </c:pt>
                <c:pt idx="493">
                  <c:v>-4.3982297150257102E-2</c:v>
                </c:pt>
                <c:pt idx="494">
                  <c:v>-3.7699111843077518E-2</c:v>
                </c:pt>
                <c:pt idx="495">
                  <c:v>-3.1415926535897934E-2</c:v>
                </c:pt>
                <c:pt idx="496">
                  <c:v>-2.5132741228718346E-2</c:v>
                </c:pt>
                <c:pt idx="497">
                  <c:v>-1.8849555921538759E-2</c:v>
                </c:pt>
                <c:pt idx="498">
                  <c:v>-1.2566370614359173E-2</c:v>
                </c:pt>
                <c:pt idx="499">
                  <c:v>-6.2831853071795866E-3</c:v>
                </c:pt>
                <c:pt idx="500">
                  <c:v>0</c:v>
                </c:pt>
                <c:pt idx="501">
                  <c:v>6.2831853071795866E-3</c:v>
                </c:pt>
                <c:pt idx="502">
                  <c:v>1.2566370614359173E-2</c:v>
                </c:pt>
                <c:pt idx="503">
                  <c:v>1.8849555921538759E-2</c:v>
                </c:pt>
                <c:pt idx="504">
                  <c:v>2.5132741228718346E-2</c:v>
                </c:pt>
                <c:pt idx="505">
                  <c:v>3.1415926535897934E-2</c:v>
                </c:pt>
                <c:pt idx="506">
                  <c:v>3.7699111843077518E-2</c:v>
                </c:pt>
                <c:pt idx="507">
                  <c:v>4.3982297150257102E-2</c:v>
                </c:pt>
                <c:pt idx="508">
                  <c:v>5.0265482457436693E-2</c:v>
                </c:pt>
                <c:pt idx="509">
                  <c:v>5.654866776461627E-2</c:v>
                </c:pt>
                <c:pt idx="510">
                  <c:v>6.2831853071795868E-2</c:v>
                </c:pt>
                <c:pt idx="511">
                  <c:v>6.9115038378975438E-2</c:v>
                </c:pt>
                <c:pt idx="512">
                  <c:v>7.5398223686155036E-2</c:v>
                </c:pt>
                <c:pt idx="513">
                  <c:v>8.168140899333462E-2</c:v>
                </c:pt>
                <c:pt idx="514">
                  <c:v>8.7964594300514204E-2</c:v>
                </c:pt>
                <c:pt idx="515">
                  <c:v>9.4247779607693788E-2</c:v>
                </c:pt>
                <c:pt idx="516">
                  <c:v>0.10053096491487339</c:v>
                </c:pt>
                <c:pt idx="517">
                  <c:v>0.10681415022205297</c:v>
                </c:pt>
                <c:pt idx="518">
                  <c:v>0.11309733552923254</c:v>
                </c:pt>
                <c:pt idx="519">
                  <c:v>0.11938052083641214</c:v>
                </c:pt>
                <c:pt idx="520">
                  <c:v>0.12566370614359174</c:v>
                </c:pt>
                <c:pt idx="521">
                  <c:v>0.13194689145077132</c:v>
                </c:pt>
                <c:pt idx="522">
                  <c:v>0.13823007675795088</c:v>
                </c:pt>
                <c:pt idx="523">
                  <c:v>0.14451326206513049</c:v>
                </c:pt>
                <c:pt idx="524">
                  <c:v>0.15079644737231007</c:v>
                </c:pt>
                <c:pt idx="525">
                  <c:v>0.15707963267948966</c:v>
                </c:pt>
                <c:pt idx="526">
                  <c:v>0.16336281798666924</c:v>
                </c:pt>
                <c:pt idx="527">
                  <c:v>0.16964600329384882</c:v>
                </c:pt>
                <c:pt idx="528">
                  <c:v>0.17592918860102841</c:v>
                </c:pt>
                <c:pt idx="529">
                  <c:v>0.18221237390820802</c:v>
                </c:pt>
                <c:pt idx="530">
                  <c:v>0.18849555921538758</c:v>
                </c:pt>
                <c:pt idx="531">
                  <c:v>0.19477874452256716</c:v>
                </c:pt>
                <c:pt idx="532">
                  <c:v>0.20106192982974677</c:v>
                </c:pt>
                <c:pt idx="533">
                  <c:v>0.20734511513692636</c:v>
                </c:pt>
                <c:pt idx="534">
                  <c:v>0.21362830044410594</c:v>
                </c:pt>
                <c:pt idx="535">
                  <c:v>0.21991148575128555</c:v>
                </c:pt>
                <c:pt idx="536">
                  <c:v>0.22619467105846508</c:v>
                </c:pt>
                <c:pt idx="537">
                  <c:v>0.23247785636564469</c:v>
                </c:pt>
                <c:pt idx="538">
                  <c:v>0.23876104167282428</c:v>
                </c:pt>
                <c:pt idx="539">
                  <c:v>0.24504422698000386</c:v>
                </c:pt>
                <c:pt idx="540">
                  <c:v>0.25132741228718347</c:v>
                </c:pt>
                <c:pt idx="541">
                  <c:v>0.25761059759436306</c:v>
                </c:pt>
                <c:pt idx="542">
                  <c:v>0.26389378290154264</c:v>
                </c:pt>
                <c:pt idx="543">
                  <c:v>0.27017696820872217</c:v>
                </c:pt>
                <c:pt idx="544">
                  <c:v>0.27646015351590175</c:v>
                </c:pt>
                <c:pt idx="545">
                  <c:v>0.28274333882308139</c:v>
                </c:pt>
                <c:pt idx="546">
                  <c:v>0.28902652413026098</c:v>
                </c:pt>
                <c:pt idx="547">
                  <c:v>0.29530970943744056</c:v>
                </c:pt>
                <c:pt idx="548">
                  <c:v>0.30159289474462014</c:v>
                </c:pt>
                <c:pt idx="549">
                  <c:v>0.30787608005179973</c:v>
                </c:pt>
                <c:pt idx="550">
                  <c:v>0.31415926535897931</c:v>
                </c:pt>
                <c:pt idx="551">
                  <c:v>0.3204424506661589</c:v>
                </c:pt>
                <c:pt idx="552">
                  <c:v>0.32672563597333848</c:v>
                </c:pt>
                <c:pt idx="553">
                  <c:v>0.33300882128051806</c:v>
                </c:pt>
                <c:pt idx="554">
                  <c:v>0.33929200658769765</c:v>
                </c:pt>
                <c:pt idx="555">
                  <c:v>0.34557519189487723</c:v>
                </c:pt>
                <c:pt idx="556">
                  <c:v>0.35185837720205682</c:v>
                </c:pt>
                <c:pt idx="557">
                  <c:v>0.35814156250923646</c:v>
                </c:pt>
                <c:pt idx="558">
                  <c:v>0.36442474781641604</c:v>
                </c:pt>
                <c:pt idx="559">
                  <c:v>0.37070793312359557</c:v>
                </c:pt>
                <c:pt idx="560">
                  <c:v>0.37699111843077515</c:v>
                </c:pt>
                <c:pt idx="561">
                  <c:v>0.38327430373795474</c:v>
                </c:pt>
                <c:pt idx="562">
                  <c:v>0.38955748904513432</c:v>
                </c:pt>
                <c:pt idx="563">
                  <c:v>0.39584067435231396</c:v>
                </c:pt>
                <c:pt idx="564">
                  <c:v>0.40212385965949354</c:v>
                </c:pt>
                <c:pt idx="565">
                  <c:v>0.40840704496667313</c:v>
                </c:pt>
                <c:pt idx="566">
                  <c:v>0.41469023027385271</c:v>
                </c:pt>
                <c:pt idx="567">
                  <c:v>0.4209734155810323</c:v>
                </c:pt>
                <c:pt idx="568">
                  <c:v>0.42725660088821188</c:v>
                </c:pt>
                <c:pt idx="569">
                  <c:v>0.43353978619539146</c:v>
                </c:pt>
                <c:pt idx="570">
                  <c:v>0.4398229715025711</c:v>
                </c:pt>
                <c:pt idx="571">
                  <c:v>0.44610615680975058</c:v>
                </c:pt>
                <c:pt idx="572">
                  <c:v>0.45238934211693016</c:v>
                </c:pt>
                <c:pt idx="573">
                  <c:v>0.45867252742410974</c:v>
                </c:pt>
                <c:pt idx="574">
                  <c:v>0.46495571273128938</c:v>
                </c:pt>
                <c:pt idx="575">
                  <c:v>0.47123889803846897</c:v>
                </c:pt>
                <c:pt idx="576">
                  <c:v>0.47752208334564855</c:v>
                </c:pt>
                <c:pt idx="577">
                  <c:v>0.48380526865282814</c:v>
                </c:pt>
                <c:pt idx="578">
                  <c:v>0.49008845396000772</c:v>
                </c:pt>
                <c:pt idx="579">
                  <c:v>0.4963716392671873</c:v>
                </c:pt>
                <c:pt idx="580">
                  <c:v>0.50265482457436694</c:v>
                </c:pt>
                <c:pt idx="581">
                  <c:v>0.50893800988154647</c:v>
                </c:pt>
                <c:pt idx="582">
                  <c:v>0.51522119518872611</c:v>
                </c:pt>
                <c:pt idx="583">
                  <c:v>0.52150438049590564</c:v>
                </c:pt>
                <c:pt idx="584">
                  <c:v>0.52778756580308528</c:v>
                </c:pt>
                <c:pt idx="585">
                  <c:v>0.53407075111026492</c:v>
                </c:pt>
                <c:pt idx="586">
                  <c:v>0.54035393641744434</c:v>
                </c:pt>
                <c:pt idx="587">
                  <c:v>0.54663712172462398</c:v>
                </c:pt>
                <c:pt idx="588">
                  <c:v>0.5529203070318035</c:v>
                </c:pt>
                <c:pt idx="589">
                  <c:v>0.55920349233898314</c:v>
                </c:pt>
                <c:pt idx="590">
                  <c:v>0.56548667764616278</c:v>
                </c:pt>
                <c:pt idx="591">
                  <c:v>0.57176986295334231</c:v>
                </c:pt>
                <c:pt idx="592">
                  <c:v>0.57805304826052195</c:v>
                </c:pt>
                <c:pt idx="593">
                  <c:v>0.58433623356770148</c:v>
                </c:pt>
                <c:pt idx="594">
                  <c:v>0.59061941887488112</c:v>
                </c:pt>
                <c:pt idx="595">
                  <c:v>0.59690260418206065</c:v>
                </c:pt>
                <c:pt idx="596">
                  <c:v>0.60318578948924029</c:v>
                </c:pt>
                <c:pt idx="597">
                  <c:v>0.60946897479641993</c:v>
                </c:pt>
                <c:pt idx="598">
                  <c:v>0.61575216010359946</c:v>
                </c:pt>
                <c:pt idx="599">
                  <c:v>0.62203534541077909</c:v>
                </c:pt>
                <c:pt idx="600">
                  <c:v>0.62831853071795862</c:v>
                </c:pt>
                <c:pt idx="601">
                  <c:v>0.63460171602513826</c:v>
                </c:pt>
                <c:pt idx="602">
                  <c:v>0.64088490133231779</c:v>
                </c:pt>
                <c:pt idx="603">
                  <c:v>0.64716808663949732</c:v>
                </c:pt>
                <c:pt idx="604">
                  <c:v>0.65345127194667696</c:v>
                </c:pt>
                <c:pt idx="605">
                  <c:v>0.65973445725385649</c:v>
                </c:pt>
                <c:pt idx="606">
                  <c:v>0.66601764256103613</c:v>
                </c:pt>
                <c:pt idx="607">
                  <c:v>0.67230082786821577</c:v>
                </c:pt>
                <c:pt idx="608">
                  <c:v>0.6785840131753953</c:v>
                </c:pt>
                <c:pt idx="609">
                  <c:v>0.68486719848257493</c:v>
                </c:pt>
                <c:pt idx="610">
                  <c:v>0.69115038378975446</c:v>
                </c:pt>
                <c:pt idx="611">
                  <c:v>0.6974335690969341</c:v>
                </c:pt>
                <c:pt idx="612">
                  <c:v>0.70371675440411363</c:v>
                </c:pt>
                <c:pt idx="613">
                  <c:v>0.70999993971129327</c:v>
                </c:pt>
                <c:pt idx="614">
                  <c:v>0.71628312501847291</c:v>
                </c:pt>
                <c:pt idx="615">
                  <c:v>0.72256631032565244</c:v>
                </c:pt>
                <c:pt idx="616">
                  <c:v>0.72884949563283208</c:v>
                </c:pt>
                <c:pt idx="617">
                  <c:v>0.73513268094001161</c:v>
                </c:pt>
                <c:pt idx="618">
                  <c:v>0.74141586624719114</c:v>
                </c:pt>
                <c:pt idx="619">
                  <c:v>0.74769905155437077</c:v>
                </c:pt>
                <c:pt idx="620">
                  <c:v>0.7539822368615503</c:v>
                </c:pt>
                <c:pt idx="621">
                  <c:v>0.76026542216872994</c:v>
                </c:pt>
                <c:pt idx="622">
                  <c:v>0.76654860747590947</c:v>
                </c:pt>
                <c:pt idx="623">
                  <c:v>0.77283179278308911</c:v>
                </c:pt>
                <c:pt idx="624">
                  <c:v>0.77911497809026864</c:v>
                </c:pt>
                <c:pt idx="625">
                  <c:v>0.78539816339744828</c:v>
                </c:pt>
                <c:pt idx="626">
                  <c:v>0.79168134870462792</c:v>
                </c:pt>
                <c:pt idx="627">
                  <c:v>0.79796453401180745</c:v>
                </c:pt>
                <c:pt idx="628">
                  <c:v>0.80424771931898709</c:v>
                </c:pt>
                <c:pt idx="629">
                  <c:v>0.81053090462616662</c:v>
                </c:pt>
                <c:pt idx="630">
                  <c:v>0.81681408993334625</c:v>
                </c:pt>
                <c:pt idx="631">
                  <c:v>0.82309727524052578</c:v>
                </c:pt>
                <c:pt idx="632">
                  <c:v>0.82938046054770542</c:v>
                </c:pt>
                <c:pt idx="633">
                  <c:v>0.83566364585488506</c:v>
                </c:pt>
                <c:pt idx="634">
                  <c:v>0.84194683116206459</c:v>
                </c:pt>
                <c:pt idx="635">
                  <c:v>0.84823001646924423</c:v>
                </c:pt>
                <c:pt idx="636">
                  <c:v>0.85451320177642376</c:v>
                </c:pt>
                <c:pt idx="637">
                  <c:v>0.8607963870836034</c:v>
                </c:pt>
                <c:pt idx="638">
                  <c:v>0.86707957239078293</c:v>
                </c:pt>
                <c:pt idx="639">
                  <c:v>0.87336275769796257</c:v>
                </c:pt>
                <c:pt idx="640">
                  <c:v>0.87964594300514221</c:v>
                </c:pt>
                <c:pt idx="641">
                  <c:v>0.88592912831232162</c:v>
                </c:pt>
                <c:pt idx="642">
                  <c:v>0.89221231361950115</c:v>
                </c:pt>
                <c:pt idx="643">
                  <c:v>0.89849549892668079</c:v>
                </c:pt>
                <c:pt idx="644">
                  <c:v>0.90477868423386032</c:v>
                </c:pt>
                <c:pt idx="645">
                  <c:v>0.91106186954103996</c:v>
                </c:pt>
                <c:pt idx="646">
                  <c:v>0.91734505484821949</c:v>
                </c:pt>
                <c:pt idx="647">
                  <c:v>0.92362824015539913</c:v>
                </c:pt>
                <c:pt idx="648">
                  <c:v>0.92991142546257877</c:v>
                </c:pt>
                <c:pt idx="649">
                  <c:v>0.9361946107697583</c:v>
                </c:pt>
                <c:pt idx="650">
                  <c:v>0.94247779607693793</c:v>
                </c:pt>
                <c:pt idx="651">
                  <c:v>0.94876098138411746</c:v>
                </c:pt>
                <c:pt idx="652">
                  <c:v>0.9550441666912971</c:v>
                </c:pt>
                <c:pt idx="653">
                  <c:v>0.96132735199847663</c:v>
                </c:pt>
                <c:pt idx="654">
                  <c:v>0.96761053730565627</c:v>
                </c:pt>
                <c:pt idx="655">
                  <c:v>0.97389372261283591</c:v>
                </c:pt>
                <c:pt idx="656">
                  <c:v>0.98017690792001544</c:v>
                </c:pt>
                <c:pt idx="657">
                  <c:v>0.98646009322719508</c:v>
                </c:pt>
                <c:pt idx="658">
                  <c:v>0.99274327853437461</c:v>
                </c:pt>
                <c:pt idx="659">
                  <c:v>0.99902646384155425</c:v>
                </c:pt>
                <c:pt idx="660">
                  <c:v>1.0053096491487339</c:v>
                </c:pt>
                <c:pt idx="661">
                  <c:v>1.0115928344559133</c:v>
                </c:pt>
                <c:pt idx="662">
                  <c:v>1.0178760197630929</c:v>
                </c:pt>
                <c:pt idx="663">
                  <c:v>1.0241592050702726</c:v>
                </c:pt>
                <c:pt idx="664">
                  <c:v>1.0304423903774522</c:v>
                </c:pt>
                <c:pt idx="665">
                  <c:v>1.0367255756846319</c:v>
                </c:pt>
                <c:pt idx="666">
                  <c:v>1.0430087609918113</c:v>
                </c:pt>
                <c:pt idx="667">
                  <c:v>1.0492919462989909</c:v>
                </c:pt>
                <c:pt idx="668">
                  <c:v>1.0555751316061706</c:v>
                </c:pt>
                <c:pt idx="669">
                  <c:v>1.0618583169133502</c:v>
                </c:pt>
                <c:pt idx="670">
                  <c:v>1.0681415022205298</c:v>
                </c:pt>
                <c:pt idx="671">
                  <c:v>1.0744246875277093</c:v>
                </c:pt>
                <c:pt idx="672">
                  <c:v>1.0807078728348887</c:v>
                </c:pt>
                <c:pt idx="673">
                  <c:v>1.0869910581420683</c:v>
                </c:pt>
                <c:pt idx="674">
                  <c:v>1.093274243449248</c:v>
                </c:pt>
                <c:pt idx="675">
                  <c:v>1.0995574287564276</c:v>
                </c:pt>
                <c:pt idx="676">
                  <c:v>1.105840614063607</c:v>
                </c:pt>
                <c:pt idx="677">
                  <c:v>1.1121237993707866</c:v>
                </c:pt>
                <c:pt idx="678">
                  <c:v>1.1184069846779663</c:v>
                </c:pt>
                <c:pt idx="679">
                  <c:v>1.1246901699851459</c:v>
                </c:pt>
                <c:pt idx="680">
                  <c:v>1.1309733552923256</c:v>
                </c:pt>
                <c:pt idx="681">
                  <c:v>1.137256540599505</c:v>
                </c:pt>
                <c:pt idx="682">
                  <c:v>1.1435397259066846</c:v>
                </c:pt>
                <c:pt idx="683">
                  <c:v>1.1498229112138643</c:v>
                </c:pt>
                <c:pt idx="684">
                  <c:v>1.1561060965210439</c:v>
                </c:pt>
                <c:pt idx="685">
                  <c:v>1.1623892818282235</c:v>
                </c:pt>
                <c:pt idx="686">
                  <c:v>1.168672467135403</c:v>
                </c:pt>
                <c:pt idx="687">
                  <c:v>1.1749556524425826</c:v>
                </c:pt>
                <c:pt idx="688">
                  <c:v>1.1812388377497622</c:v>
                </c:pt>
                <c:pt idx="689">
                  <c:v>1.1875220230569419</c:v>
                </c:pt>
                <c:pt idx="690">
                  <c:v>1.1938052083641213</c:v>
                </c:pt>
                <c:pt idx="691">
                  <c:v>1.2000883936713009</c:v>
                </c:pt>
                <c:pt idx="692">
                  <c:v>1.2063715789784806</c:v>
                </c:pt>
                <c:pt idx="693">
                  <c:v>1.2126547642856602</c:v>
                </c:pt>
                <c:pt idx="694">
                  <c:v>1.2189379495928399</c:v>
                </c:pt>
                <c:pt idx="695">
                  <c:v>1.2252211349000193</c:v>
                </c:pt>
                <c:pt idx="696">
                  <c:v>1.2315043202071989</c:v>
                </c:pt>
                <c:pt idx="697">
                  <c:v>1.2377875055143785</c:v>
                </c:pt>
                <c:pt idx="698">
                  <c:v>1.2440706908215582</c:v>
                </c:pt>
                <c:pt idx="699">
                  <c:v>1.2503538761287378</c:v>
                </c:pt>
                <c:pt idx="700">
                  <c:v>1.2566370614359172</c:v>
                </c:pt>
                <c:pt idx="701">
                  <c:v>1.2629202467430969</c:v>
                </c:pt>
                <c:pt idx="702">
                  <c:v>1.2692034320502765</c:v>
                </c:pt>
                <c:pt idx="703">
                  <c:v>1.2754866173574562</c:v>
                </c:pt>
                <c:pt idx="704">
                  <c:v>1.2817698026646356</c:v>
                </c:pt>
                <c:pt idx="705">
                  <c:v>1.288052987971815</c:v>
                </c:pt>
                <c:pt idx="706">
                  <c:v>1.2943361732789946</c:v>
                </c:pt>
                <c:pt idx="707">
                  <c:v>1.3006193585861743</c:v>
                </c:pt>
                <c:pt idx="708">
                  <c:v>1.3069025438933539</c:v>
                </c:pt>
                <c:pt idx="709">
                  <c:v>1.3131857292005336</c:v>
                </c:pt>
                <c:pt idx="710">
                  <c:v>1.319468914507713</c:v>
                </c:pt>
                <c:pt idx="711">
                  <c:v>1.3257520998148926</c:v>
                </c:pt>
                <c:pt idx="712">
                  <c:v>1.3320352851220723</c:v>
                </c:pt>
                <c:pt idx="713">
                  <c:v>1.3383184704292519</c:v>
                </c:pt>
                <c:pt idx="714">
                  <c:v>1.3446016557364315</c:v>
                </c:pt>
                <c:pt idx="715">
                  <c:v>1.350884841043611</c:v>
                </c:pt>
                <c:pt idx="716">
                  <c:v>1.3571680263507906</c:v>
                </c:pt>
                <c:pt idx="717">
                  <c:v>1.3634512116579702</c:v>
                </c:pt>
                <c:pt idx="718">
                  <c:v>1.3697343969651499</c:v>
                </c:pt>
                <c:pt idx="719">
                  <c:v>1.3760175822723293</c:v>
                </c:pt>
                <c:pt idx="720">
                  <c:v>1.3823007675795089</c:v>
                </c:pt>
                <c:pt idx="721">
                  <c:v>1.3885839528866886</c:v>
                </c:pt>
                <c:pt idx="722">
                  <c:v>1.3948671381938682</c:v>
                </c:pt>
                <c:pt idx="723">
                  <c:v>1.4011503235010478</c:v>
                </c:pt>
                <c:pt idx="724">
                  <c:v>1.4074335088082273</c:v>
                </c:pt>
                <c:pt idx="725">
                  <c:v>1.4137166941154069</c:v>
                </c:pt>
                <c:pt idx="726">
                  <c:v>1.4199998794225865</c:v>
                </c:pt>
                <c:pt idx="727">
                  <c:v>1.4262830647297662</c:v>
                </c:pt>
                <c:pt idx="728">
                  <c:v>1.4325662500369458</c:v>
                </c:pt>
                <c:pt idx="729">
                  <c:v>1.4388494353441252</c:v>
                </c:pt>
                <c:pt idx="730">
                  <c:v>1.4451326206513049</c:v>
                </c:pt>
                <c:pt idx="731">
                  <c:v>1.4514158059584845</c:v>
                </c:pt>
                <c:pt idx="732">
                  <c:v>1.4576989912656642</c:v>
                </c:pt>
                <c:pt idx="733">
                  <c:v>1.4639821765728436</c:v>
                </c:pt>
                <c:pt idx="734">
                  <c:v>1.4702653618800232</c:v>
                </c:pt>
                <c:pt idx="735">
                  <c:v>1.4765485471872026</c:v>
                </c:pt>
                <c:pt idx="736">
                  <c:v>1.4828317324943823</c:v>
                </c:pt>
                <c:pt idx="737">
                  <c:v>1.4891149178015619</c:v>
                </c:pt>
                <c:pt idx="738">
                  <c:v>1.4953981031087415</c:v>
                </c:pt>
                <c:pt idx="739">
                  <c:v>1.501681288415921</c:v>
                </c:pt>
                <c:pt idx="740">
                  <c:v>1.5079644737231006</c:v>
                </c:pt>
                <c:pt idx="741">
                  <c:v>1.5142476590302802</c:v>
                </c:pt>
                <c:pt idx="742">
                  <c:v>1.5205308443374599</c:v>
                </c:pt>
                <c:pt idx="743">
                  <c:v>1.5268140296446395</c:v>
                </c:pt>
                <c:pt idx="744">
                  <c:v>1.5330972149518189</c:v>
                </c:pt>
                <c:pt idx="745">
                  <c:v>1.5393804002589986</c:v>
                </c:pt>
                <c:pt idx="746">
                  <c:v>1.5456635855661782</c:v>
                </c:pt>
                <c:pt idx="747">
                  <c:v>1.5519467708733579</c:v>
                </c:pt>
                <c:pt idx="748">
                  <c:v>1.5582299561805373</c:v>
                </c:pt>
                <c:pt idx="749">
                  <c:v>1.5645131414877169</c:v>
                </c:pt>
                <c:pt idx="750">
                  <c:v>1.5707963267948966</c:v>
                </c:pt>
                <c:pt idx="751">
                  <c:v>1.5770795121020762</c:v>
                </c:pt>
                <c:pt idx="752">
                  <c:v>1.5833626974092558</c:v>
                </c:pt>
                <c:pt idx="753">
                  <c:v>1.5896458827164353</c:v>
                </c:pt>
                <c:pt idx="754">
                  <c:v>1.5959290680236149</c:v>
                </c:pt>
                <c:pt idx="755">
                  <c:v>1.6022122533307945</c:v>
                </c:pt>
                <c:pt idx="756">
                  <c:v>1.6084954386379742</c:v>
                </c:pt>
                <c:pt idx="757">
                  <c:v>1.6147786239451536</c:v>
                </c:pt>
                <c:pt idx="758">
                  <c:v>1.6210618092523332</c:v>
                </c:pt>
                <c:pt idx="759">
                  <c:v>1.6273449945595129</c:v>
                </c:pt>
                <c:pt idx="760">
                  <c:v>1.6336281798666925</c:v>
                </c:pt>
                <c:pt idx="761">
                  <c:v>1.6399113651738721</c:v>
                </c:pt>
                <c:pt idx="762">
                  <c:v>1.6461945504810516</c:v>
                </c:pt>
                <c:pt idx="763">
                  <c:v>1.6524777357882312</c:v>
                </c:pt>
                <c:pt idx="764">
                  <c:v>1.6587609210954108</c:v>
                </c:pt>
                <c:pt idx="765">
                  <c:v>1.6650441064025905</c:v>
                </c:pt>
                <c:pt idx="766">
                  <c:v>1.6713272917097701</c:v>
                </c:pt>
                <c:pt idx="767">
                  <c:v>1.6776104770169495</c:v>
                </c:pt>
                <c:pt idx="768">
                  <c:v>1.6838936623241292</c:v>
                </c:pt>
                <c:pt idx="769">
                  <c:v>1.6901768476313088</c:v>
                </c:pt>
                <c:pt idx="770">
                  <c:v>1.6964600329384885</c:v>
                </c:pt>
                <c:pt idx="771">
                  <c:v>1.7027432182456679</c:v>
                </c:pt>
                <c:pt idx="772">
                  <c:v>1.7090264035528475</c:v>
                </c:pt>
                <c:pt idx="773">
                  <c:v>1.7153095888600272</c:v>
                </c:pt>
                <c:pt idx="774">
                  <c:v>1.7215927741672068</c:v>
                </c:pt>
                <c:pt idx="775">
                  <c:v>1.7278759594743864</c:v>
                </c:pt>
                <c:pt idx="776">
                  <c:v>1.7341591447815659</c:v>
                </c:pt>
                <c:pt idx="777">
                  <c:v>1.7404423300887455</c:v>
                </c:pt>
                <c:pt idx="778">
                  <c:v>1.7467255153959251</c:v>
                </c:pt>
                <c:pt idx="779">
                  <c:v>1.7530087007031048</c:v>
                </c:pt>
                <c:pt idx="780">
                  <c:v>1.7592918860102844</c:v>
                </c:pt>
                <c:pt idx="781">
                  <c:v>1.7655750713174638</c:v>
                </c:pt>
                <c:pt idx="782">
                  <c:v>1.7718582566246432</c:v>
                </c:pt>
                <c:pt idx="783">
                  <c:v>1.7781414419318227</c:v>
                </c:pt>
                <c:pt idx="784">
                  <c:v>1.7844246272390023</c:v>
                </c:pt>
                <c:pt idx="785">
                  <c:v>1.7907078125461819</c:v>
                </c:pt>
                <c:pt idx="786">
                  <c:v>1.7969909978533616</c:v>
                </c:pt>
                <c:pt idx="787">
                  <c:v>1.803274183160541</c:v>
                </c:pt>
                <c:pt idx="788">
                  <c:v>1.8095573684677206</c:v>
                </c:pt>
                <c:pt idx="789">
                  <c:v>1.8158405537749003</c:v>
                </c:pt>
                <c:pt idx="790">
                  <c:v>1.8221237390820799</c:v>
                </c:pt>
                <c:pt idx="791">
                  <c:v>1.8284069243892596</c:v>
                </c:pt>
                <c:pt idx="792">
                  <c:v>1.834690109696439</c:v>
                </c:pt>
                <c:pt idx="793">
                  <c:v>1.8409732950036186</c:v>
                </c:pt>
                <c:pt idx="794">
                  <c:v>1.8472564803107983</c:v>
                </c:pt>
                <c:pt idx="795">
                  <c:v>1.8535396656179779</c:v>
                </c:pt>
                <c:pt idx="796">
                  <c:v>1.8598228509251575</c:v>
                </c:pt>
                <c:pt idx="797">
                  <c:v>1.866106036232337</c:v>
                </c:pt>
                <c:pt idx="798">
                  <c:v>1.8723892215395166</c:v>
                </c:pt>
                <c:pt idx="799">
                  <c:v>1.8786724068466962</c:v>
                </c:pt>
                <c:pt idx="800">
                  <c:v>1.8849555921538759</c:v>
                </c:pt>
                <c:pt idx="801">
                  <c:v>1.8912387774610553</c:v>
                </c:pt>
                <c:pt idx="802">
                  <c:v>1.8975219627682349</c:v>
                </c:pt>
                <c:pt idx="803">
                  <c:v>1.9038051480754146</c:v>
                </c:pt>
                <c:pt idx="804">
                  <c:v>1.9100883333825942</c:v>
                </c:pt>
                <c:pt idx="805">
                  <c:v>1.9163715186897738</c:v>
                </c:pt>
                <c:pt idx="806">
                  <c:v>1.9226547039969533</c:v>
                </c:pt>
                <c:pt idx="807">
                  <c:v>1.9289378893041329</c:v>
                </c:pt>
                <c:pt idx="808">
                  <c:v>1.9352210746113125</c:v>
                </c:pt>
                <c:pt idx="809">
                  <c:v>1.9415042599184922</c:v>
                </c:pt>
                <c:pt idx="810">
                  <c:v>1.9477874452256718</c:v>
                </c:pt>
                <c:pt idx="811">
                  <c:v>1.9540706305328512</c:v>
                </c:pt>
                <c:pt idx="812">
                  <c:v>1.9603538158400309</c:v>
                </c:pt>
                <c:pt idx="813">
                  <c:v>1.9666370011472105</c:v>
                </c:pt>
                <c:pt idx="814">
                  <c:v>1.9729201864543902</c:v>
                </c:pt>
                <c:pt idx="815">
                  <c:v>1.9792033717615696</c:v>
                </c:pt>
                <c:pt idx="816">
                  <c:v>1.9854865570687492</c:v>
                </c:pt>
                <c:pt idx="817">
                  <c:v>1.9917697423759289</c:v>
                </c:pt>
                <c:pt idx="818">
                  <c:v>1.9980529276831085</c:v>
                </c:pt>
                <c:pt idx="819">
                  <c:v>2.0043361129902881</c:v>
                </c:pt>
                <c:pt idx="820">
                  <c:v>2.0106192982974678</c:v>
                </c:pt>
                <c:pt idx="821">
                  <c:v>2.0169024836046474</c:v>
                </c:pt>
                <c:pt idx="822">
                  <c:v>2.0231856689118266</c:v>
                </c:pt>
                <c:pt idx="823">
                  <c:v>2.0294688542190062</c:v>
                </c:pt>
                <c:pt idx="824">
                  <c:v>2.0357520395261859</c:v>
                </c:pt>
                <c:pt idx="825">
                  <c:v>2.0420352248333655</c:v>
                </c:pt>
                <c:pt idx="826">
                  <c:v>2.0483184101405452</c:v>
                </c:pt>
                <c:pt idx="827">
                  <c:v>2.0546015954477248</c:v>
                </c:pt>
                <c:pt idx="828">
                  <c:v>2.0608847807549044</c:v>
                </c:pt>
                <c:pt idx="829">
                  <c:v>2.0671679660620841</c:v>
                </c:pt>
                <c:pt idx="830">
                  <c:v>2.0734511513692637</c:v>
                </c:pt>
                <c:pt idx="831">
                  <c:v>2.0797343366764434</c:v>
                </c:pt>
                <c:pt idx="832">
                  <c:v>2.0860175219836226</c:v>
                </c:pt>
                <c:pt idx="833">
                  <c:v>2.0923007072908022</c:v>
                </c:pt>
                <c:pt idx="834">
                  <c:v>2.0985838925979818</c:v>
                </c:pt>
                <c:pt idx="835">
                  <c:v>2.1048670779051615</c:v>
                </c:pt>
                <c:pt idx="836">
                  <c:v>2.1111502632123411</c:v>
                </c:pt>
                <c:pt idx="837">
                  <c:v>2.1174334485195208</c:v>
                </c:pt>
                <c:pt idx="838">
                  <c:v>2.1237166338267004</c:v>
                </c:pt>
                <c:pt idx="839">
                  <c:v>2.12999981913388</c:v>
                </c:pt>
                <c:pt idx="840">
                  <c:v>2.1362830044410597</c:v>
                </c:pt>
                <c:pt idx="841">
                  <c:v>2.1425661897482389</c:v>
                </c:pt>
                <c:pt idx="842">
                  <c:v>2.1488493750554185</c:v>
                </c:pt>
                <c:pt idx="843">
                  <c:v>2.1551325603625981</c:v>
                </c:pt>
                <c:pt idx="844">
                  <c:v>2.1614157456697773</c:v>
                </c:pt>
                <c:pt idx="845">
                  <c:v>2.167698930976957</c:v>
                </c:pt>
                <c:pt idx="846">
                  <c:v>2.1739821162841366</c:v>
                </c:pt>
                <c:pt idx="847">
                  <c:v>2.1802653015913163</c:v>
                </c:pt>
                <c:pt idx="848">
                  <c:v>2.1865484868984959</c:v>
                </c:pt>
                <c:pt idx="849">
                  <c:v>2.1928316722056755</c:v>
                </c:pt>
                <c:pt idx="850">
                  <c:v>2.1991148575128552</c:v>
                </c:pt>
                <c:pt idx="851">
                  <c:v>2.2053980428200348</c:v>
                </c:pt>
                <c:pt idx="852">
                  <c:v>2.211681228127214</c:v>
                </c:pt>
                <c:pt idx="853">
                  <c:v>2.2179644134343937</c:v>
                </c:pt>
                <c:pt idx="854">
                  <c:v>2.2242475987415733</c:v>
                </c:pt>
                <c:pt idx="855">
                  <c:v>2.2305307840487529</c:v>
                </c:pt>
                <c:pt idx="856">
                  <c:v>2.2368139693559326</c:v>
                </c:pt>
                <c:pt idx="857">
                  <c:v>2.2430971546631122</c:v>
                </c:pt>
                <c:pt idx="858">
                  <c:v>2.2493803399702919</c:v>
                </c:pt>
                <c:pt idx="859">
                  <c:v>2.2556635252774715</c:v>
                </c:pt>
                <c:pt idx="860">
                  <c:v>2.2619467105846511</c:v>
                </c:pt>
                <c:pt idx="861">
                  <c:v>2.2682298958918308</c:v>
                </c:pt>
                <c:pt idx="862">
                  <c:v>2.27451308119901</c:v>
                </c:pt>
                <c:pt idx="863">
                  <c:v>2.2807962665061896</c:v>
                </c:pt>
                <c:pt idx="864">
                  <c:v>2.2870794518133692</c:v>
                </c:pt>
                <c:pt idx="865">
                  <c:v>2.2933626371205489</c:v>
                </c:pt>
                <c:pt idx="866">
                  <c:v>2.2996458224277285</c:v>
                </c:pt>
                <c:pt idx="867">
                  <c:v>2.3059290077349082</c:v>
                </c:pt>
                <c:pt idx="868">
                  <c:v>2.3122121930420878</c:v>
                </c:pt>
                <c:pt idx="869">
                  <c:v>2.3184953783492674</c:v>
                </c:pt>
                <c:pt idx="870">
                  <c:v>2.3247785636564471</c:v>
                </c:pt>
                <c:pt idx="871">
                  <c:v>2.3310617489636263</c:v>
                </c:pt>
                <c:pt idx="872">
                  <c:v>2.3373449342708059</c:v>
                </c:pt>
                <c:pt idx="873">
                  <c:v>2.3436281195779856</c:v>
                </c:pt>
                <c:pt idx="874">
                  <c:v>2.3499113048851652</c:v>
                </c:pt>
                <c:pt idx="875">
                  <c:v>2.3561944901923448</c:v>
                </c:pt>
                <c:pt idx="876">
                  <c:v>2.3624776754995245</c:v>
                </c:pt>
                <c:pt idx="877">
                  <c:v>2.3687608608067041</c:v>
                </c:pt>
                <c:pt idx="878">
                  <c:v>2.3750440461138838</c:v>
                </c:pt>
                <c:pt idx="879">
                  <c:v>2.3813272314210634</c:v>
                </c:pt>
                <c:pt idx="880">
                  <c:v>2.3876104167282426</c:v>
                </c:pt>
                <c:pt idx="881">
                  <c:v>2.3938936020354222</c:v>
                </c:pt>
                <c:pt idx="882">
                  <c:v>2.4001767873426019</c:v>
                </c:pt>
                <c:pt idx="883">
                  <c:v>2.4064599726497815</c:v>
                </c:pt>
                <c:pt idx="884">
                  <c:v>2.4127431579569611</c:v>
                </c:pt>
                <c:pt idx="885">
                  <c:v>2.4190263432641408</c:v>
                </c:pt>
                <c:pt idx="886">
                  <c:v>2.4253095285713204</c:v>
                </c:pt>
                <c:pt idx="887">
                  <c:v>2.4315927138785001</c:v>
                </c:pt>
                <c:pt idx="888">
                  <c:v>2.4378758991856797</c:v>
                </c:pt>
                <c:pt idx="889">
                  <c:v>2.4441590844928589</c:v>
                </c:pt>
                <c:pt idx="890">
                  <c:v>2.4504422698000385</c:v>
                </c:pt>
                <c:pt idx="891">
                  <c:v>2.4567254551072182</c:v>
                </c:pt>
                <c:pt idx="892">
                  <c:v>2.4630086404143978</c:v>
                </c:pt>
                <c:pt idx="893">
                  <c:v>2.4692918257215775</c:v>
                </c:pt>
                <c:pt idx="894">
                  <c:v>2.4755750110287571</c:v>
                </c:pt>
                <c:pt idx="895">
                  <c:v>2.4818581963359367</c:v>
                </c:pt>
                <c:pt idx="896">
                  <c:v>2.4881413816431164</c:v>
                </c:pt>
                <c:pt idx="897">
                  <c:v>2.494424566950296</c:v>
                </c:pt>
                <c:pt idx="898">
                  <c:v>2.5007077522574757</c:v>
                </c:pt>
                <c:pt idx="899">
                  <c:v>2.5069909375646549</c:v>
                </c:pt>
                <c:pt idx="900">
                  <c:v>2.5132741228718345</c:v>
                </c:pt>
                <c:pt idx="901">
                  <c:v>2.5195573081790141</c:v>
                </c:pt>
                <c:pt idx="902">
                  <c:v>2.5258404934861938</c:v>
                </c:pt>
                <c:pt idx="903">
                  <c:v>2.5321236787933734</c:v>
                </c:pt>
                <c:pt idx="904">
                  <c:v>2.5384068641005531</c:v>
                </c:pt>
                <c:pt idx="905">
                  <c:v>2.5446900494077327</c:v>
                </c:pt>
                <c:pt idx="906">
                  <c:v>2.5509732347149123</c:v>
                </c:pt>
                <c:pt idx="907">
                  <c:v>2.5572564200220915</c:v>
                </c:pt>
                <c:pt idx="908">
                  <c:v>2.5635396053292712</c:v>
                </c:pt>
                <c:pt idx="909">
                  <c:v>2.5698227906364508</c:v>
                </c:pt>
                <c:pt idx="910">
                  <c:v>2.57610597594363</c:v>
                </c:pt>
                <c:pt idx="911">
                  <c:v>2.5823891612508096</c:v>
                </c:pt>
                <c:pt idx="912">
                  <c:v>2.5886723465579893</c:v>
                </c:pt>
                <c:pt idx="913">
                  <c:v>2.5949555318651689</c:v>
                </c:pt>
                <c:pt idx="914">
                  <c:v>2.6012387171723486</c:v>
                </c:pt>
                <c:pt idx="915">
                  <c:v>2.6075219024795282</c:v>
                </c:pt>
                <c:pt idx="916">
                  <c:v>2.6138050877867078</c:v>
                </c:pt>
                <c:pt idx="917">
                  <c:v>2.6200882730938875</c:v>
                </c:pt>
                <c:pt idx="918">
                  <c:v>2.6263714584010671</c:v>
                </c:pt>
                <c:pt idx="919">
                  <c:v>2.6326546437082463</c:v>
                </c:pt>
                <c:pt idx="920">
                  <c:v>2.638937829015426</c:v>
                </c:pt>
                <c:pt idx="921">
                  <c:v>2.6452210143226056</c:v>
                </c:pt>
                <c:pt idx="922">
                  <c:v>2.6515041996297852</c:v>
                </c:pt>
                <c:pt idx="923">
                  <c:v>2.6577873849369649</c:v>
                </c:pt>
                <c:pt idx="924">
                  <c:v>2.6640705702441445</c:v>
                </c:pt>
                <c:pt idx="925">
                  <c:v>2.6703537555513241</c:v>
                </c:pt>
                <c:pt idx="926">
                  <c:v>2.6766369408585038</c:v>
                </c:pt>
                <c:pt idx="927">
                  <c:v>2.6829201261656834</c:v>
                </c:pt>
                <c:pt idx="928">
                  <c:v>2.6892033114728631</c:v>
                </c:pt>
                <c:pt idx="929">
                  <c:v>2.6954864967800423</c:v>
                </c:pt>
                <c:pt idx="930">
                  <c:v>2.7017696820872219</c:v>
                </c:pt>
                <c:pt idx="931">
                  <c:v>2.7080528673944015</c:v>
                </c:pt>
                <c:pt idx="932">
                  <c:v>2.7143360527015812</c:v>
                </c:pt>
                <c:pt idx="933">
                  <c:v>2.7206192380087608</c:v>
                </c:pt>
                <c:pt idx="934">
                  <c:v>2.7269024233159405</c:v>
                </c:pt>
                <c:pt idx="935">
                  <c:v>2.7331856086231201</c:v>
                </c:pt>
                <c:pt idx="936">
                  <c:v>2.7394687939302997</c:v>
                </c:pt>
                <c:pt idx="937">
                  <c:v>2.7457519792374794</c:v>
                </c:pt>
                <c:pt idx="938">
                  <c:v>2.7520351645446586</c:v>
                </c:pt>
                <c:pt idx="939">
                  <c:v>2.7583183498518382</c:v>
                </c:pt>
                <c:pt idx="940">
                  <c:v>2.7646015351590179</c:v>
                </c:pt>
                <c:pt idx="941">
                  <c:v>2.7708847204661975</c:v>
                </c:pt>
                <c:pt idx="942">
                  <c:v>2.7771679057733771</c:v>
                </c:pt>
                <c:pt idx="943">
                  <c:v>2.7834510910805568</c:v>
                </c:pt>
                <c:pt idx="944">
                  <c:v>2.7897342763877364</c:v>
                </c:pt>
                <c:pt idx="945">
                  <c:v>2.7960174616949161</c:v>
                </c:pt>
                <c:pt idx="946">
                  <c:v>2.8023006470020957</c:v>
                </c:pt>
                <c:pt idx="947">
                  <c:v>2.8085838323092749</c:v>
                </c:pt>
                <c:pt idx="948">
                  <c:v>2.8148670176164545</c:v>
                </c:pt>
                <c:pt idx="949">
                  <c:v>2.8211502029236342</c:v>
                </c:pt>
                <c:pt idx="950">
                  <c:v>2.8274333882308138</c:v>
                </c:pt>
                <c:pt idx="951">
                  <c:v>2.8337165735379934</c:v>
                </c:pt>
                <c:pt idx="952">
                  <c:v>2.8399997588451731</c:v>
                </c:pt>
                <c:pt idx="953">
                  <c:v>2.8462829441523527</c:v>
                </c:pt>
                <c:pt idx="954">
                  <c:v>2.8525661294595324</c:v>
                </c:pt>
                <c:pt idx="955">
                  <c:v>2.858849314766712</c:v>
                </c:pt>
                <c:pt idx="956">
                  <c:v>2.8651325000738916</c:v>
                </c:pt>
                <c:pt idx="957">
                  <c:v>2.8714156853810708</c:v>
                </c:pt>
                <c:pt idx="958">
                  <c:v>2.8776988706882505</c:v>
                </c:pt>
                <c:pt idx="959">
                  <c:v>2.8839820559954301</c:v>
                </c:pt>
                <c:pt idx="960">
                  <c:v>2.8902652413026098</c:v>
                </c:pt>
                <c:pt idx="961">
                  <c:v>2.8965484266097894</c:v>
                </c:pt>
                <c:pt idx="962">
                  <c:v>2.902831611916969</c:v>
                </c:pt>
                <c:pt idx="963">
                  <c:v>2.9091147972241487</c:v>
                </c:pt>
                <c:pt idx="964">
                  <c:v>2.9153979825313283</c:v>
                </c:pt>
                <c:pt idx="965">
                  <c:v>2.921681167838508</c:v>
                </c:pt>
                <c:pt idx="966">
                  <c:v>2.9279643531456871</c:v>
                </c:pt>
                <c:pt idx="967">
                  <c:v>2.9342475384528668</c:v>
                </c:pt>
                <c:pt idx="968">
                  <c:v>2.9405307237600464</c:v>
                </c:pt>
                <c:pt idx="969">
                  <c:v>2.9468139090672256</c:v>
                </c:pt>
                <c:pt idx="970">
                  <c:v>2.9530970943744053</c:v>
                </c:pt>
                <c:pt idx="971">
                  <c:v>2.9593802796815849</c:v>
                </c:pt>
                <c:pt idx="972">
                  <c:v>2.9656634649887645</c:v>
                </c:pt>
                <c:pt idx="973">
                  <c:v>2.9719466502959442</c:v>
                </c:pt>
                <c:pt idx="974">
                  <c:v>2.9782298356031238</c:v>
                </c:pt>
                <c:pt idx="975">
                  <c:v>2.9845130209103035</c:v>
                </c:pt>
                <c:pt idx="976">
                  <c:v>2.9907962062174831</c:v>
                </c:pt>
                <c:pt idx="977">
                  <c:v>2.9970793915246623</c:v>
                </c:pt>
                <c:pt idx="978">
                  <c:v>3.0033625768318419</c:v>
                </c:pt>
                <c:pt idx="979">
                  <c:v>3.0096457621390216</c:v>
                </c:pt>
                <c:pt idx="980">
                  <c:v>3.0159289474462012</c:v>
                </c:pt>
                <c:pt idx="981">
                  <c:v>3.0222121327533809</c:v>
                </c:pt>
                <c:pt idx="982">
                  <c:v>3.0284953180605605</c:v>
                </c:pt>
                <c:pt idx="983">
                  <c:v>3.0347785033677401</c:v>
                </c:pt>
                <c:pt idx="984">
                  <c:v>3.0410616886749198</c:v>
                </c:pt>
                <c:pt idx="985">
                  <c:v>3.0473448739820994</c:v>
                </c:pt>
                <c:pt idx="986">
                  <c:v>3.0536280592892791</c:v>
                </c:pt>
                <c:pt idx="987">
                  <c:v>3.0599112445964582</c:v>
                </c:pt>
                <c:pt idx="988">
                  <c:v>3.0661944299036379</c:v>
                </c:pt>
                <c:pt idx="989">
                  <c:v>3.0724776152108175</c:v>
                </c:pt>
                <c:pt idx="990">
                  <c:v>3.0787608005179972</c:v>
                </c:pt>
                <c:pt idx="991">
                  <c:v>3.0850439858251768</c:v>
                </c:pt>
                <c:pt idx="992">
                  <c:v>3.0913271711323564</c:v>
                </c:pt>
                <c:pt idx="993">
                  <c:v>3.0976103564395361</c:v>
                </c:pt>
                <c:pt idx="994">
                  <c:v>3.1038935417467157</c:v>
                </c:pt>
                <c:pt idx="995">
                  <c:v>3.1101767270538954</c:v>
                </c:pt>
                <c:pt idx="996">
                  <c:v>3.1164599123610746</c:v>
                </c:pt>
                <c:pt idx="997">
                  <c:v>3.1227430976682542</c:v>
                </c:pt>
                <c:pt idx="998">
                  <c:v>3.1290262829754338</c:v>
                </c:pt>
                <c:pt idx="999">
                  <c:v>3.1353094682826135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59968"/>
        <c:axId val="130354560"/>
      </c:lineChart>
      <c:catAx>
        <c:axId val="1302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54560"/>
        <c:crosses val="autoZero"/>
        <c:auto val="1"/>
        <c:lblAlgn val="ctr"/>
        <c:lblOffset val="100"/>
        <c:noMultiLvlLbl val="0"/>
      </c:catAx>
      <c:valAx>
        <c:axId val="1303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Torque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7644356955380583E-2"/>
                  <c:y val="-7.1219743365412659E-3"/>
                </c:manualLayout>
              </c:layout>
              <c:numFmt formatCode="General" sourceLinked="0"/>
            </c:trendlineLbl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xVal>
          <c:yVal>
            <c:numRef>
              <c:f>Sheet1!$E$6:$E$13</c:f>
              <c:numCache>
                <c:formatCode>General</c:formatCode>
                <c:ptCount val="8"/>
                <c:pt idx="0">
                  <c:v>1.0779210779999999</c:v>
                </c:pt>
                <c:pt idx="1">
                  <c:v>2.3152818110000002</c:v>
                </c:pt>
                <c:pt idx="2">
                  <c:v>3.562181668</c:v>
                </c:pt>
                <c:pt idx="3">
                  <c:v>4.7995424</c:v>
                </c:pt>
                <c:pt idx="4">
                  <c:v>6.0478049890000003</c:v>
                </c:pt>
                <c:pt idx="5">
                  <c:v>7.3110576309999997</c:v>
                </c:pt>
                <c:pt idx="6">
                  <c:v>8.5552320230000003</c:v>
                </c:pt>
                <c:pt idx="7">
                  <c:v>9.8021318799999992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1184"/>
        <c:axId val="123101760"/>
      </c:scatterChart>
      <c:valAx>
        <c:axId val="1231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01760"/>
        <c:crosses val="autoZero"/>
        <c:crossBetween val="midCat"/>
      </c:valAx>
      <c:valAx>
        <c:axId val="1231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0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Torque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7588801399825021E-2"/>
                  <c:y val="0.34686315252260136"/>
                </c:manualLayout>
              </c:layout>
              <c:numFmt formatCode="General" sourceLinked="0"/>
            </c:trendlineLbl>
          </c:trendline>
          <c:xVal>
            <c:numRef>
              <c:f>Sheet1!$I$42:$I$49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xVal>
          <c:yVal>
            <c:numRef>
              <c:f>Sheet1!$J$42:$J$49</c:f>
              <c:numCache>
                <c:formatCode>General</c:formatCode>
                <c:ptCount val="8"/>
                <c:pt idx="0">
                  <c:v>-1.0779210779999999</c:v>
                </c:pt>
                <c:pt idx="1">
                  <c:v>-2.3152818110000002</c:v>
                </c:pt>
                <c:pt idx="2">
                  <c:v>-3.562181668</c:v>
                </c:pt>
                <c:pt idx="3">
                  <c:v>-4.7995424</c:v>
                </c:pt>
                <c:pt idx="4">
                  <c:v>-6.0478049890000003</c:v>
                </c:pt>
                <c:pt idx="5">
                  <c:v>-7.3110576309999997</c:v>
                </c:pt>
                <c:pt idx="6">
                  <c:v>-8.5552320230000003</c:v>
                </c:pt>
                <c:pt idx="7">
                  <c:v>-9.8021318799999992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3136"/>
        <c:axId val="46242560"/>
      </c:scatterChart>
      <c:valAx>
        <c:axId val="462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42560"/>
        <c:crosses val="autoZero"/>
        <c:crossBetween val="midCat"/>
      </c:valAx>
      <c:valAx>
        <c:axId val="462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4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5792"/>
        <c:axId val="123106368"/>
      </c:scatterChart>
      <c:valAx>
        <c:axId val="1231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06368"/>
        <c:crosses val="autoZero"/>
        <c:crossBetween val="midCat"/>
      </c:valAx>
      <c:valAx>
        <c:axId val="1231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0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8096"/>
        <c:axId val="123108672"/>
      </c:scatterChart>
      <c:valAx>
        <c:axId val="1231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08672"/>
        <c:crosses val="autoZero"/>
        <c:crossBetween val="midCat"/>
      </c:valAx>
      <c:valAx>
        <c:axId val="1231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0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8592"/>
        <c:axId val="124479168"/>
      </c:scatterChart>
      <c:valAx>
        <c:axId val="1244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79168"/>
        <c:crosses val="autoZero"/>
        <c:crossBetween val="midCat"/>
      </c:valAx>
      <c:valAx>
        <c:axId val="124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7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0896"/>
        <c:axId val="124481472"/>
      </c:scatterChart>
      <c:valAx>
        <c:axId val="1244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472"/>
        <c:crosses val="autoZero"/>
        <c:crossBetween val="midCat"/>
      </c:valAx>
      <c:valAx>
        <c:axId val="1244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8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3200"/>
        <c:axId val="124483776"/>
      </c:scatterChart>
      <c:valAx>
        <c:axId val="124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3776"/>
        <c:crosses val="autoZero"/>
        <c:crossBetween val="midCat"/>
      </c:valAx>
      <c:valAx>
        <c:axId val="1244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8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run'!$C$218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'resol1 run'!$B$219:$B$230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xVal>
          <c:y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6304"/>
        <c:axId val="130146880"/>
      </c:scatterChart>
      <c:valAx>
        <c:axId val="1301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46880"/>
        <c:crosses val="autoZero"/>
        <c:crossBetween val="midCat"/>
      </c:valAx>
      <c:valAx>
        <c:axId val="1301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4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185737</xdr:rowOff>
    </xdr:from>
    <xdr:to>
      <xdr:col>16</xdr:col>
      <xdr:colOff>295275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19</xdr:row>
      <xdr:rowOff>133350</xdr:rowOff>
    </xdr:from>
    <xdr:to>
      <xdr:col>8</xdr:col>
      <xdr:colOff>295275</xdr:colOff>
      <xdr:row>34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38</xdr:row>
      <xdr:rowOff>38100</xdr:rowOff>
    </xdr:from>
    <xdr:to>
      <xdr:col>6</xdr:col>
      <xdr:colOff>1171575</xdr:colOff>
      <xdr:row>52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217</xdr:row>
      <xdr:rowOff>80962</xdr:rowOff>
    </xdr:from>
    <xdr:to>
      <xdr:col>14</xdr:col>
      <xdr:colOff>495300</xdr:colOff>
      <xdr:row>231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233</xdr:row>
      <xdr:rowOff>176212</xdr:rowOff>
    </xdr:from>
    <xdr:to>
      <xdr:col>15</xdr:col>
      <xdr:colOff>533400</xdr:colOff>
      <xdr:row>248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207</xdr:row>
      <xdr:rowOff>147637</xdr:rowOff>
    </xdr:from>
    <xdr:to>
      <xdr:col>18</xdr:col>
      <xdr:colOff>247650</xdr:colOff>
      <xdr:row>222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</xdr:colOff>
      <xdr:row>9</xdr:row>
      <xdr:rowOff>85725</xdr:rowOff>
    </xdr:from>
    <xdr:to>
      <xdr:col>17</xdr:col>
      <xdr:colOff>319087</xdr:colOff>
      <xdr:row>23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14</xdr:row>
      <xdr:rowOff>142875</xdr:rowOff>
    </xdr:from>
    <xdr:to>
      <xdr:col>13</xdr:col>
      <xdr:colOff>23812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4168</xdr:row>
      <xdr:rowOff>142875</xdr:rowOff>
    </xdr:from>
    <xdr:to>
      <xdr:col>13</xdr:col>
      <xdr:colOff>280987</xdr:colOff>
      <xdr:row>4183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2" workbookViewId="0">
      <selection activeCell="J30" sqref="J30"/>
    </sheetView>
  </sheetViews>
  <sheetFormatPr defaultRowHeight="15" x14ac:dyDescent="0.25"/>
  <cols>
    <col min="4" max="4" width="10.28515625" bestFit="1" customWidth="1"/>
    <col min="6" max="6" width="12.7109375" customWidth="1"/>
    <col min="7" max="7" width="17.85546875" customWidth="1"/>
    <col min="9" max="9" width="16.7109375" customWidth="1"/>
    <col min="10" max="10" width="16.28515625" customWidth="1"/>
    <col min="11" max="11" width="35.42578125" customWidth="1"/>
  </cols>
  <sheetData>
    <row r="1" spans="2:6" x14ac:dyDescent="0.25">
      <c r="B1" t="s">
        <v>3</v>
      </c>
    </row>
    <row r="2" spans="2:6" x14ac:dyDescent="0.25">
      <c r="D2" t="s">
        <v>59</v>
      </c>
      <c r="E2">
        <v>2.7792000000000001E-2</v>
      </c>
      <c r="F2">
        <v>2.4858000000000002E-2</v>
      </c>
    </row>
    <row r="3" spans="2:6" x14ac:dyDescent="0.25">
      <c r="D3" t="s">
        <v>60</v>
      </c>
      <c r="E3" s="46">
        <v>9.8066499999999994</v>
      </c>
    </row>
    <row r="4" spans="2:6" x14ac:dyDescent="0.25">
      <c r="E4" s="46">
        <v>9.8066499999999994</v>
      </c>
    </row>
    <row r="5" spans="2:6" x14ac:dyDescent="0.25">
      <c r="B5" t="s">
        <v>0</v>
      </c>
      <c r="C5" t="s">
        <v>1</v>
      </c>
      <c r="D5" t="s">
        <v>2</v>
      </c>
      <c r="E5" t="s">
        <v>58</v>
      </c>
      <c r="F5" t="s">
        <v>61</v>
      </c>
    </row>
    <row r="6" spans="2:6" x14ac:dyDescent="0.25">
      <c r="B6">
        <v>3.9550000000000001</v>
      </c>
      <c r="C6">
        <v>-0.19639999999999999</v>
      </c>
      <c r="D6">
        <v>-0.255</v>
      </c>
      <c r="E6">
        <v>1.0779210779999999</v>
      </c>
      <c r="F6">
        <f>B6*$E$4</f>
        <v>38.785300749999998</v>
      </c>
    </row>
    <row r="7" spans="2:6" x14ac:dyDescent="0.25">
      <c r="B7">
        <f>B6+4.54</f>
        <v>8.495000000000001</v>
      </c>
      <c r="C7">
        <v>-0.51700000000000002</v>
      </c>
      <c r="D7">
        <v>-0.57299999999999995</v>
      </c>
      <c r="E7">
        <v>2.3152818110000002</v>
      </c>
      <c r="F7">
        <f t="shared" ref="F7:F13" si="0">B7*$E$4</f>
        <v>83.307491750000011</v>
      </c>
    </row>
    <row r="8" spans="2:6" x14ac:dyDescent="0.25">
      <c r="B8">
        <f>B7+4.575</f>
        <v>13.07</v>
      </c>
      <c r="C8">
        <v>-0.81799999999999995</v>
      </c>
      <c r="D8">
        <v>-0.86699999999999999</v>
      </c>
      <c r="E8">
        <v>3.562181668</v>
      </c>
      <c r="F8">
        <f t="shared" si="0"/>
        <v>128.17291549999999</v>
      </c>
    </row>
    <row r="9" spans="2:6" x14ac:dyDescent="0.25">
      <c r="B9">
        <f>B8+4.54</f>
        <v>17.61</v>
      </c>
      <c r="C9">
        <v>-1.1100000000000001</v>
      </c>
      <c r="D9">
        <v>-1.161</v>
      </c>
      <c r="E9">
        <v>4.7995424</v>
      </c>
      <c r="F9">
        <f t="shared" si="0"/>
        <v>172.69510649999998</v>
      </c>
    </row>
    <row r="10" spans="2:6" x14ac:dyDescent="0.25">
      <c r="B10">
        <f>B9+4.58</f>
        <v>22.189999999999998</v>
      </c>
      <c r="C10">
        <v>-1.4379999999999999</v>
      </c>
      <c r="D10">
        <v>-1.526</v>
      </c>
      <c r="E10">
        <v>6.0478049890000003</v>
      </c>
      <c r="F10">
        <f t="shared" si="0"/>
        <v>217.60956349999998</v>
      </c>
    </row>
    <row r="11" spans="2:6" x14ac:dyDescent="0.25">
      <c r="B11">
        <f>B10+4.635</f>
        <v>26.824999999999996</v>
      </c>
      <c r="C11">
        <v>-1.738</v>
      </c>
      <c r="D11">
        <v>-1.79</v>
      </c>
      <c r="E11">
        <v>7.3110576309999997</v>
      </c>
      <c r="F11">
        <f t="shared" si="0"/>
        <v>263.06338624999995</v>
      </c>
    </row>
    <row r="12" spans="2:6" x14ac:dyDescent="0.25">
      <c r="B12">
        <f>B11+4.565</f>
        <v>31.389999999999997</v>
      </c>
      <c r="C12">
        <v>-2.04</v>
      </c>
      <c r="D12">
        <v>-2.08</v>
      </c>
      <c r="E12">
        <v>8.5552320230000003</v>
      </c>
      <c r="F12">
        <f>B12*$E$4</f>
        <v>307.83074349999993</v>
      </c>
    </row>
    <row r="13" spans="2:6" x14ac:dyDescent="0.25">
      <c r="B13">
        <f>B12+4.575</f>
        <v>35.964999999999996</v>
      </c>
      <c r="C13">
        <v>-2.3199999999999998</v>
      </c>
      <c r="D13">
        <v>-2.4</v>
      </c>
      <c r="E13">
        <v>9.8021318799999992</v>
      </c>
      <c r="F13">
        <f t="shared" si="0"/>
        <v>352.69616724999992</v>
      </c>
    </row>
    <row r="29" spans="10:11" x14ac:dyDescent="0.25">
      <c r="J29" t="s">
        <v>89</v>
      </c>
      <c r="K29" t="s">
        <v>90</v>
      </c>
    </row>
    <row r="30" spans="10:11" x14ac:dyDescent="0.25">
      <c r="J30" t="s">
        <v>91</v>
      </c>
    </row>
    <row r="39" spans="1:13" x14ac:dyDescent="0.25">
      <c r="B39">
        <f>2.13+2.31</f>
        <v>4.4399999999999995</v>
      </c>
    </row>
    <row r="40" spans="1:13" x14ac:dyDescent="0.25">
      <c r="B40">
        <f>B39/4096</f>
        <v>1.0839843749999999E-3</v>
      </c>
    </row>
    <row r="41" spans="1:13" x14ac:dyDescent="0.25">
      <c r="I41" s="4" t="s">
        <v>1</v>
      </c>
      <c r="J41" s="4" t="s">
        <v>58</v>
      </c>
      <c r="K41" s="4" t="s">
        <v>88</v>
      </c>
      <c r="L41" s="4"/>
      <c r="M41" s="4"/>
    </row>
    <row r="42" spans="1:13" x14ac:dyDescent="0.25">
      <c r="F42">
        <f>13*0.027792</f>
        <v>0.36129600000000001</v>
      </c>
      <c r="I42">
        <v>-0.19639999999999999</v>
      </c>
      <c r="J42">
        <v>-1.0779210779999999</v>
      </c>
      <c r="K42">
        <f>J42/0.08</f>
        <v>-13.474013475</v>
      </c>
    </row>
    <row r="43" spans="1:13" x14ac:dyDescent="0.25">
      <c r="A43" t="s">
        <v>84</v>
      </c>
      <c r="B43">
        <v>1000</v>
      </c>
      <c r="F43">
        <f>(F42-0.2224)/-4.0965</f>
        <v>-3.3906017331868675E-2</v>
      </c>
      <c r="I43">
        <v>-0.51700000000000002</v>
      </c>
      <c r="J43">
        <v>-2.3152818110000002</v>
      </c>
      <c r="K43">
        <f t="shared" ref="K43:K49" si="1">J43/0.08</f>
        <v>-28.941022637500001</v>
      </c>
    </row>
    <row r="44" spans="1:13" x14ac:dyDescent="0.25">
      <c r="A44" t="s">
        <v>85</v>
      </c>
      <c r="B44">
        <f>B40*(B43-1900)</f>
        <v>-0.97558593749999989</v>
      </c>
      <c r="F44">
        <f>F43/B40</f>
        <v>-31.279064637687863</v>
      </c>
      <c r="I44">
        <v>-0.81799999999999995</v>
      </c>
      <c r="J44">
        <v>-3.562181668</v>
      </c>
      <c r="K44">
        <f t="shared" si="1"/>
        <v>-44.527270850000001</v>
      </c>
    </row>
    <row r="45" spans="1:13" x14ac:dyDescent="0.25">
      <c r="A45" t="s">
        <v>86</v>
      </c>
      <c r="B45">
        <f>B44*-4.0965+0.2224</f>
        <v>4.2188877929687498</v>
      </c>
      <c r="I45">
        <v>-1.1100000000000001</v>
      </c>
      <c r="J45">
        <v>-4.7995424</v>
      </c>
      <c r="K45">
        <f t="shared" si="1"/>
        <v>-59.994279999999996</v>
      </c>
    </row>
    <row r="46" spans="1:13" x14ac:dyDescent="0.25">
      <c r="I46">
        <v>-1.4379999999999999</v>
      </c>
      <c r="J46">
        <v>-6.0478049890000003</v>
      </c>
      <c r="K46">
        <f t="shared" si="1"/>
        <v>-75.5975623625</v>
      </c>
    </row>
    <row r="47" spans="1:13" x14ac:dyDescent="0.25">
      <c r="I47">
        <v>-1.738</v>
      </c>
      <c r="J47">
        <v>-7.3110576309999997</v>
      </c>
      <c r="K47">
        <f t="shared" si="1"/>
        <v>-91.388220387499999</v>
      </c>
    </row>
    <row r="48" spans="1:13" x14ac:dyDescent="0.25">
      <c r="I48">
        <v>-2.04</v>
      </c>
      <c r="J48">
        <v>-8.5552320230000003</v>
      </c>
      <c r="K48">
        <f t="shared" si="1"/>
        <v>-106.9404002875</v>
      </c>
    </row>
    <row r="49" spans="9:11" x14ac:dyDescent="0.25">
      <c r="I49">
        <v>-2.3199999999999998</v>
      </c>
      <c r="J49">
        <v>-9.8021318799999992</v>
      </c>
      <c r="K49">
        <f t="shared" si="1"/>
        <v>-122.52664849999999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workbookViewId="0">
      <selection activeCell="B29" sqref="B29:C29"/>
    </sheetView>
  </sheetViews>
  <sheetFormatPr defaultRowHeight="15" x14ac:dyDescent="0.25"/>
  <cols>
    <col min="6" max="6" width="10" customWidth="1"/>
    <col min="9" max="9" width="11.42578125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F33"/>
  <sheetViews>
    <sheetView topLeftCell="A13" workbookViewId="0">
      <selection activeCell="B18" sqref="B18:E24"/>
    </sheetView>
  </sheetViews>
  <sheetFormatPr defaultRowHeight="15" x14ac:dyDescent="0.25"/>
  <cols>
    <col min="3" max="3" width="13" customWidth="1"/>
  </cols>
  <sheetData>
    <row r="4" spans="2:3" x14ac:dyDescent="0.25">
      <c r="B4">
        <v>800</v>
      </c>
      <c r="C4">
        <f>36725*B4^-0.929</f>
        <v>73.78892894358394</v>
      </c>
    </row>
    <row r="5" spans="2:3" x14ac:dyDescent="0.25">
      <c r="B5">
        <v>700</v>
      </c>
      <c r="C5">
        <f t="shared" ref="C5:C11" si="0">36725*B5^-0.929</f>
        <v>83.534470730350066</v>
      </c>
    </row>
    <row r="6" spans="2:3" x14ac:dyDescent="0.25">
      <c r="B6">
        <v>600</v>
      </c>
      <c r="C6">
        <f t="shared" si="0"/>
        <v>96.396062114383</v>
      </c>
    </row>
    <row r="7" spans="2:3" x14ac:dyDescent="0.25">
      <c r="B7">
        <v>500</v>
      </c>
      <c r="C7">
        <f t="shared" si="0"/>
        <v>114.1875278011925</v>
      </c>
    </row>
    <row r="8" spans="2:3" x14ac:dyDescent="0.25">
      <c r="B8">
        <v>400</v>
      </c>
      <c r="C8">
        <f t="shared" si="0"/>
        <v>140.49086049197209</v>
      </c>
    </row>
    <row r="9" spans="2:3" x14ac:dyDescent="0.25">
      <c r="B9">
        <v>300</v>
      </c>
      <c r="C9">
        <f t="shared" si="0"/>
        <v>183.53384319809689</v>
      </c>
    </row>
    <row r="10" spans="2:3" x14ac:dyDescent="0.25">
      <c r="B10">
        <v>200</v>
      </c>
      <c r="C10">
        <f t="shared" si="0"/>
        <v>267.48839106833202</v>
      </c>
    </row>
    <row r="11" spans="2:3" x14ac:dyDescent="0.25">
      <c r="B11">
        <v>3100</v>
      </c>
      <c r="C11">
        <f t="shared" si="0"/>
        <v>20.964610152525239</v>
      </c>
    </row>
    <row r="17" spans="2:6" ht="15.75" thickBot="1" x14ac:dyDescent="0.3"/>
    <row r="18" spans="2:6" x14ac:dyDescent="0.25">
      <c r="B18" s="37" t="s">
        <v>24</v>
      </c>
      <c r="C18" s="38" t="s">
        <v>43</v>
      </c>
      <c r="D18" s="38" t="s">
        <v>44</v>
      </c>
      <c r="E18" s="39" t="s">
        <v>45</v>
      </c>
    </row>
    <row r="19" spans="2:6" x14ac:dyDescent="0.25">
      <c r="B19" s="22">
        <v>800</v>
      </c>
      <c r="C19" s="35">
        <v>73.78892894358394</v>
      </c>
      <c r="D19" s="23"/>
      <c r="E19" s="31"/>
    </row>
    <row r="20" spans="2:6" x14ac:dyDescent="0.25">
      <c r="B20" s="22">
        <v>700</v>
      </c>
      <c r="C20" s="35">
        <v>83.534470730350066</v>
      </c>
      <c r="D20" s="23">
        <v>600</v>
      </c>
      <c r="E20" s="31">
        <v>40</v>
      </c>
    </row>
    <row r="21" spans="2:6" x14ac:dyDescent="0.25">
      <c r="B21" s="40">
        <v>600</v>
      </c>
      <c r="C21" s="41">
        <v>96.396062114383</v>
      </c>
      <c r="D21" s="42">
        <v>575</v>
      </c>
      <c r="E21" s="31">
        <v>40</v>
      </c>
    </row>
    <row r="22" spans="2:6" x14ac:dyDescent="0.25">
      <c r="B22" s="22">
        <v>500</v>
      </c>
      <c r="C22" s="35">
        <v>114.1875278011925</v>
      </c>
      <c r="D22" s="23">
        <v>560</v>
      </c>
      <c r="E22" s="31">
        <v>40</v>
      </c>
    </row>
    <row r="23" spans="2:6" x14ac:dyDescent="0.25">
      <c r="B23" s="40">
        <v>400</v>
      </c>
      <c r="C23" s="41">
        <v>140.49086049197209</v>
      </c>
      <c r="D23" s="42">
        <v>530</v>
      </c>
      <c r="E23" s="31">
        <v>40</v>
      </c>
      <c r="F23" s="25"/>
    </row>
    <row r="24" spans="2:6" ht="15.75" thickBot="1" x14ac:dyDescent="0.3">
      <c r="B24" s="8">
        <v>300</v>
      </c>
      <c r="C24" s="36">
        <v>183.53384319809689</v>
      </c>
      <c r="D24" s="9">
        <v>500</v>
      </c>
      <c r="E24" s="24">
        <v>40</v>
      </c>
      <c r="F24" s="25"/>
    </row>
    <row r="25" spans="2:6" ht="15.75" thickBot="1" x14ac:dyDescent="0.3">
      <c r="B25" s="8"/>
    </row>
    <row r="30" spans="2:6" x14ac:dyDescent="0.25">
      <c r="C30" t="s">
        <v>24</v>
      </c>
      <c r="D30" t="s">
        <v>28</v>
      </c>
      <c r="E30" t="s">
        <v>46</v>
      </c>
    </row>
    <row r="31" spans="2:6" x14ac:dyDescent="0.25">
      <c r="C31">
        <v>1000</v>
      </c>
      <c r="D31" s="41">
        <f>C31*0.245+430.5</f>
        <v>675.5</v>
      </c>
      <c r="E31">
        <v>50</v>
      </c>
    </row>
    <row r="32" spans="2:6" x14ac:dyDescent="0.25">
      <c r="C32">
        <v>1600</v>
      </c>
      <c r="D32" s="41">
        <f t="shared" ref="D32:D33" si="1">C32*0.245+430.5</f>
        <v>822.5</v>
      </c>
      <c r="E32">
        <v>33</v>
      </c>
    </row>
    <row r="33" spans="3:5" x14ac:dyDescent="0.25">
      <c r="C33">
        <v>2000</v>
      </c>
      <c r="D33" s="41">
        <f t="shared" si="1"/>
        <v>920.5</v>
      </c>
      <c r="E33">
        <v>26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7"/>
  <sheetViews>
    <sheetView workbookViewId="0">
      <selection activeCell="D23" sqref="D23"/>
    </sheetView>
  </sheetViews>
  <sheetFormatPr defaultRowHeight="15" x14ac:dyDescent="0.25"/>
  <cols>
    <col min="2" max="2" width="25.42578125" customWidth="1"/>
    <col min="3" max="3" width="19.5703125" customWidth="1"/>
    <col min="4" max="4" width="13" customWidth="1"/>
    <col min="5" max="5" width="16.5703125" customWidth="1"/>
  </cols>
  <sheetData>
    <row r="4" spans="2:6" x14ac:dyDescent="0.25">
      <c r="C4" t="s">
        <v>47</v>
      </c>
      <c r="D4" t="s">
        <v>48</v>
      </c>
      <c r="E4" t="s">
        <v>49</v>
      </c>
    </row>
    <row r="5" spans="2:6" x14ac:dyDescent="0.25">
      <c r="B5" t="s">
        <v>10</v>
      </c>
      <c r="C5">
        <v>184</v>
      </c>
      <c r="D5">
        <v>184</v>
      </c>
      <c r="E5">
        <v>184</v>
      </c>
    </row>
    <row r="6" spans="2:6" x14ac:dyDescent="0.25">
      <c r="B6" t="s">
        <v>44</v>
      </c>
      <c r="C6">
        <v>10000</v>
      </c>
      <c r="D6">
        <v>10000</v>
      </c>
      <c r="E6">
        <v>10000</v>
      </c>
    </row>
    <row r="7" spans="2:6" x14ac:dyDescent="0.25">
      <c r="B7" t="s">
        <v>45</v>
      </c>
      <c r="C7">
        <v>0</v>
      </c>
      <c r="D7">
        <v>40</v>
      </c>
      <c r="E7">
        <v>20</v>
      </c>
    </row>
    <row r="10" spans="2:6" x14ac:dyDescent="0.25">
      <c r="C10" t="s">
        <v>50</v>
      </c>
      <c r="D10" t="s">
        <v>51</v>
      </c>
      <c r="E10" t="s">
        <v>54</v>
      </c>
      <c r="F10" t="s">
        <v>57</v>
      </c>
    </row>
    <row r="11" spans="2:6" x14ac:dyDescent="0.25">
      <c r="B11" t="s">
        <v>56</v>
      </c>
      <c r="C11">
        <v>200</v>
      </c>
      <c r="D11">
        <v>1708</v>
      </c>
      <c r="E11" s="44">
        <v>0.15</v>
      </c>
      <c r="F11" s="45">
        <v>41695</v>
      </c>
    </row>
    <row r="12" spans="2:6" x14ac:dyDescent="0.25">
      <c r="B12" t="s">
        <v>55</v>
      </c>
      <c r="C12">
        <v>250</v>
      </c>
      <c r="D12">
        <v>1712</v>
      </c>
      <c r="E12" s="44">
        <v>0.15625</v>
      </c>
      <c r="F12" s="45">
        <v>41695</v>
      </c>
    </row>
    <row r="16" spans="2:6" x14ac:dyDescent="0.25">
      <c r="B16" t="s">
        <v>74</v>
      </c>
      <c r="C16" s="48" t="s">
        <v>50</v>
      </c>
      <c r="D16" t="s">
        <v>58</v>
      </c>
      <c r="E16" t="s">
        <v>8</v>
      </c>
      <c r="F16" t="s">
        <v>57</v>
      </c>
    </row>
    <row r="17" spans="1:8" x14ac:dyDescent="0.25">
      <c r="B17" s="1" t="s">
        <v>62</v>
      </c>
      <c r="C17" s="4">
        <v>100</v>
      </c>
      <c r="H17">
        <v>100</v>
      </c>
    </row>
    <row r="18" spans="1:8" x14ac:dyDescent="0.25">
      <c r="B18" s="1" t="s">
        <v>63</v>
      </c>
      <c r="C18">
        <v>120</v>
      </c>
      <c r="H18">
        <v>120</v>
      </c>
    </row>
    <row r="19" spans="1:8" x14ac:dyDescent="0.25">
      <c r="B19" s="1" t="s">
        <v>64</v>
      </c>
      <c r="C19">
        <v>150</v>
      </c>
      <c r="H19">
        <v>125</v>
      </c>
    </row>
    <row r="20" spans="1:8" x14ac:dyDescent="0.25">
      <c r="B20" s="1" t="s">
        <v>65</v>
      </c>
      <c r="C20">
        <v>200</v>
      </c>
      <c r="H20">
        <v>130</v>
      </c>
    </row>
    <row r="21" spans="1:8" x14ac:dyDescent="0.25">
      <c r="B21" s="1" t="s">
        <v>66</v>
      </c>
      <c r="C21">
        <v>220</v>
      </c>
      <c r="H21">
        <v>140</v>
      </c>
    </row>
    <row r="22" spans="1:8" x14ac:dyDescent="0.25">
      <c r="B22" s="1" t="s">
        <v>67</v>
      </c>
      <c r="C22">
        <v>250</v>
      </c>
      <c r="H22">
        <v>150</v>
      </c>
    </row>
    <row r="23" spans="1:8" x14ac:dyDescent="0.25">
      <c r="H23">
        <v>160</v>
      </c>
    </row>
    <row r="24" spans="1:8" x14ac:dyDescent="0.25">
      <c r="C24" s="48" t="s">
        <v>50</v>
      </c>
      <c r="H24">
        <v>170</v>
      </c>
    </row>
    <row r="25" spans="1:8" x14ac:dyDescent="0.25">
      <c r="B25" s="47" t="s">
        <v>68</v>
      </c>
      <c r="C25" s="4">
        <v>50</v>
      </c>
    </row>
    <row r="26" spans="1:8" x14ac:dyDescent="0.25">
      <c r="B26" s="47" t="s">
        <v>69</v>
      </c>
      <c r="C26">
        <v>100</v>
      </c>
    </row>
    <row r="27" spans="1:8" x14ac:dyDescent="0.25">
      <c r="B27" s="47" t="s">
        <v>70</v>
      </c>
      <c r="C27">
        <v>150</v>
      </c>
    </row>
    <row r="28" spans="1:8" x14ac:dyDescent="0.25">
      <c r="B28" s="47" t="s">
        <v>71</v>
      </c>
      <c r="C28">
        <v>200</v>
      </c>
    </row>
    <row r="29" spans="1:8" x14ac:dyDescent="0.25">
      <c r="B29" s="47" t="s">
        <v>72</v>
      </c>
      <c r="C29">
        <v>250</v>
      </c>
    </row>
    <row r="30" spans="1:8" x14ac:dyDescent="0.25">
      <c r="B30" s="47" t="s">
        <v>73</v>
      </c>
      <c r="C30">
        <v>300</v>
      </c>
    </row>
    <row r="32" spans="1:8" x14ac:dyDescent="0.25">
      <c r="A32" s="4" t="s">
        <v>76</v>
      </c>
      <c r="B32" s="4"/>
      <c r="E32" t="s">
        <v>81</v>
      </c>
      <c r="F32" t="s">
        <v>79</v>
      </c>
    </row>
    <row r="33" spans="2:6" x14ac:dyDescent="0.25">
      <c r="E33" t="s">
        <v>82</v>
      </c>
      <c r="F33" t="s">
        <v>80</v>
      </c>
    </row>
    <row r="34" spans="2:6" x14ac:dyDescent="0.25">
      <c r="B34" s="49"/>
      <c r="C34" s="49" t="s">
        <v>75</v>
      </c>
      <c r="D34" s="49" t="s">
        <v>77</v>
      </c>
    </row>
    <row r="35" spans="2:6" x14ac:dyDescent="0.25">
      <c r="D35">
        <v>100</v>
      </c>
    </row>
    <row r="36" spans="2:6" x14ac:dyDescent="0.25">
      <c r="B36" s="49" t="s">
        <v>78</v>
      </c>
      <c r="D36">
        <v>110</v>
      </c>
    </row>
    <row r="37" spans="2:6" x14ac:dyDescent="0.25">
      <c r="B37">
        <v>1720</v>
      </c>
      <c r="D37">
        <v>120</v>
      </c>
    </row>
    <row r="38" spans="2:6" x14ac:dyDescent="0.25">
      <c r="B38">
        <v>1730</v>
      </c>
      <c r="D38">
        <v>125</v>
      </c>
    </row>
    <row r="39" spans="2:6" x14ac:dyDescent="0.25">
      <c r="D39">
        <v>130</v>
      </c>
    </row>
    <row r="40" spans="2:6" x14ac:dyDescent="0.25">
      <c r="D40">
        <v>135</v>
      </c>
    </row>
    <row r="41" spans="2:6" x14ac:dyDescent="0.25">
      <c r="D41">
        <v>140</v>
      </c>
    </row>
    <row r="42" spans="2:6" x14ac:dyDescent="0.25">
      <c r="D42">
        <v>150</v>
      </c>
    </row>
    <row r="43" spans="2:6" x14ac:dyDescent="0.25">
      <c r="D43">
        <v>160</v>
      </c>
    </row>
    <row r="44" spans="2:6" x14ac:dyDescent="0.25">
      <c r="D44">
        <v>170</v>
      </c>
    </row>
    <row r="45" spans="2:6" x14ac:dyDescent="0.25">
      <c r="D45">
        <v>180</v>
      </c>
    </row>
    <row r="46" spans="2:6" x14ac:dyDescent="0.25">
      <c r="D46">
        <v>190</v>
      </c>
    </row>
    <row r="47" spans="2:6" x14ac:dyDescent="0.25">
      <c r="D47">
        <v>200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5"/>
  <sheetViews>
    <sheetView workbookViewId="0">
      <selection activeCell="F10" sqref="F10"/>
    </sheetView>
  </sheetViews>
  <sheetFormatPr defaultRowHeight="15" x14ac:dyDescent="0.25"/>
  <cols>
    <col min="2" max="2" width="11.42578125" customWidth="1"/>
  </cols>
  <sheetData>
    <row r="1" spans="1:7" x14ac:dyDescent="0.25">
      <c r="D1" t="s">
        <v>50</v>
      </c>
      <c r="E1" s="43">
        <v>1000000</v>
      </c>
    </row>
    <row r="2" spans="1:7" x14ac:dyDescent="0.25">
      <c r="D2" t="s">
        <v>51</v>
      </c>
      <c r="E2" s="43">
        <v>0</v>
      </c>
    </row>
    <row r="5" spans="1:7" x14ac:dyDescent="0.25">
      <c r="F5" t="s">
        <v>52</v>
      </c>
    </row>
    <row r="6" spans="1:7" x14ac:dyDescent="0.25">
      <c r="A6">
        <v>0</v>
      </c>
      <c r="B6">
        <f>(A6-500)/500</f>
        <v>-1</v>
      </c>
      <c r="C6">
        <f>B6*(PI())</f>
        <v>-3.1415926535897931</v>
      </c>
      <c r="D6">
        <f>SIN(C6)</f>
        <v>-1.22514845490862E-16</v>
      </c>
      <c r="E6">
        <f t="shared" ref="E6:E69" si="0">D6*amplitude+zerotorque</f>
        <v>-1.22514845490862E-10</v>
      </c>
      <c r="F6">
        <f>ROUND(E6,0)</f>
        <v>0</v>
      </c>
      <c r="G6" t="s">
        <v>53</v>
      </c>
    </row>
    <row r="7" spans="1:7" x14ac:dyDescent="0.25">
      <c r="A7">
        <v>1</v>
      </c>
      <c r="B7">
        <f t="shared" ref="B7:B70" si="1">(A7-500)/500</f>
        <v>-0.998</v>
      </c>
      <c r="C7">
        <f t="shared" ref="C7:C70" si="2">B7*(PI())</f>
        <v>-3.1353094682826135</v>
      </c>
      <c r="D7">
        <f t="shared" ref="D7:D70" si="3">SIN(C7)</f>
        <v>-6.2831439655591272E-3</v>
      </c>
      <c r="E7">
        <f t="shared" si="0"/>
        <v>-6283.1439655591275</v>
      </c>
      <c r="F7">
        <f t="shared" ref="F7:F70" si="4">ROUND(E7,0)</f>
        <v>-6283</v>
      </c>
      <c r="G7" t="s">
        <v>53</v>
      </c>
    </row>
    <row r="8" spans="1:7" x14ac:dyDescent="0.25">
      <c r="A8">
        <v>2</v>
      </c>
      <c r="B8">
        <f t="shared" si="1"/>
        <v>-0.996</v>
      </c>
      <c r="C8">
        <f t="shared" si="2"/>
        <v>-3.1290262829754338</v>
      </c>
      <c r="D8">
        <f t="shared" si="3"/>
        <v>-1.2566039883352836E-2</v>
      </c>
      <c r="E8">
        <f t="shared" si="0"/>
        <v>-12566.039883352836</v>
      </c>
      <c r="F8">
        <f t="shared" si="4"/>
        <v>-12566</v>
      </c>
      <c r="G8" t="s">
        <v>53</v>
      </c>
    </row>
    <row r="9" spans="1:7" x14ac:dyDescent="0.25">
      <c r="A9">
        <v>3</v>
      </c>
      <c r="B9">
        <f t="shared" si="1"/>
        <v>-0.99399999999999999</v>
      </c>
      <c r="C9">
        <f t="shared" si="2"/>
        <v>-3.1227430976682542</v>
      </c>
      <c r="D9">
        <f t="shared" si="3"/>
        <v>-1.884843971540846E-2</v>
      </c>
      <c r="E9">
        <f t="shared" si="0"/>
        <v>-18848.439715408458</v>
      </c>
      <c r="F9">
        <f t="shared" si="4"/>
        <v>-18848</v>
      </c>
      <c r="G9" t="s">
        <v>53</v>
      </c>
    </row>
    <row r="10" spans="1:7" x14ac:dyDescent="0.25">
      <c r="A10">
        <v>4</v>
      </c>
      <c r="B10">
        <f t="shared" si="1"/>
        <v>-0.99199999999999999</v>
      </c>
      <c r="C10">
        <f t="shared" si="2"/>
        <v>-3.1164599123610746</v>
      </c>
      <c r="D10">
        <f t="shared" si="3"/>
        <v>-2.5130095443337813E-2</v>
      </c>
      <c r="E10">
        <f t="shared" si="0"/>
        <v>-25130.095443337814</v>
      </c>
      <c r="F10">
        <f t="shared" si="4"/>
        <v>-25130</v>
      </c>
      <c r="G10" t="s">
        <v>53</v>
      </c>
    </row>
    <row r="11" spans="1:7" x14ac:dyDescent="0.25">
      <c r="A11">
        <v>5</v>
      </c>
      <c r="B11">
        <f t="shared" si="1"/>
        <v>-0.99</v>
      </c>
      <c r="C11">
        <f t="shared" si="2"/>
        <v>-3.1101767270538954</v>
      </c>
      <c r="D11">
        <f t="shared" si="3"/>
        <v>-3.1410759078128236E-2</v>
      </c>
      <c r="E11">
        <f t="shared" si="0"/>
        <v>-31410.759078128238</v>
      </c>
      <c r="F11">
        <f t="shared" si="4"/>
        <v>-31411</v>
      </c>
      <c r="G11" t="s">
        <v>53</v>
      </c>
    </row>
    <row r="12" spans="1:7" x14ac:dyDescent="0.25">
      <c r="A12">
        <v>6</v>
      </c>
      <c r="B12">
        <f t="shared" si="1"/>
        <v>-0.98799999999999999</v>
      </c>
      <c r="C12">
        <f t="shared" si="2"/>
        <v>-3.1038935417467157</v>
      </c>
      <c r="D12">
        <f t="shared" si="3"/>
        <v>-3.7690182669934534E-2</v>
      </c>
      <c r="E12">
        <f t="shared" si="0"/>
        <v>-37690.182669934533</v>
      </c>
      <c r="F12">
        <f t="shared" si="4"/>
        <v>-37690</v>
      </c>
      <c r="G12" t="s">
        <v>53</v>
      </c>
    </row>
    <row r="13" spans="1:7" x14ac:dyDescent="0.25">
      <c r="A13">
        <v>7</v>
      </c>
      <c r="B13">
        <f t="shared" si="1"/>
        <v>-0.98599999999999999</v>
      </c>
      <c r="C13">
        <f t="shared" si="2"/>
        <v>-3.0976103564395361</v>
      </c>
      <c r="D13">
        <f t="shared" si="3"/>
        <v>-4.3968118317864957E-2</v>
      </c>
      <c r="E13">
        <f t="shared" si="0"/>
        <v>-43968.118317864959</v>
      </c>
      <c r="F13">
        <f t="shared" si="4"/>
        <v>-43968</v>
      </c>
      <c r="G13" t="s">
        <v>53</v>
      </c>
    </row>
    <row r="14" spans="1:7" x14ac:dyDescent="0.25">
      <c r="A14">
        <v>8</v>
      </c>
      <c r="B14">
        <f t="shared" si="1"/>
        <v>-0.98399999999999999</v>
      </c>
      <c r="C14">
        <f t="shared" si="2"/>
        <v>-3.0913271711323564</v>
      </c>
      <c r="D14">
        <f t="shared" si="3"/>
        <v>-5.0244318179769661E-2</v>
      </c>
      <c r="E14">
        <f t="shared" si="0"/>
        <v>-50244.31817976966</v>
      </c>
      <c r="F14">
        <f t="shared" si="4"/>
        <v>-50244</v>
      </c>
      <c r="G14" t="s">
        <v>53</v>
      </c>
    </row>
    <row r="15" spans="1:7" x14ac:dyDescent="0.25">
      <c r="A15">
        <v>9</v>
      </c>
      <c r="B15">
        <f t="shared" si="1"/>
        <v>-0.98199999999999998</v>
      </c>
      <c r="C15">
        <f t="shared" si="2"/>
        <v>-3.0850439858251768</v>
      </c>
      <c r="D15">
        <f t="shared" si="3"/>
        <v>-5.6518534482024679E-2</v>
      </c>
      <c r="E15">
        <f t="shared" si="0"/>
        <v>-56518.534482024683</v>
      </c>
      <c r="F15">
        <f t="shared" si="4"/>
        <v>-56519</v>
      </c>
      <c r="G15" t="s">
        <v>53</v>
      </c>
    </row>
    <row r="16" spans="1:7" x14ac:dyDescent="0.25">
      <c r="A16">
        <v>10</v>
      </c>
      <c r="B16">
        <f t="shared" si="1"/>
        <v>-0.98</v>
      </c>
      <c r="C16">
        <f t="shared" si="2"/>
        <v>-3.0787608005179972</v>
      </c>
      <c r="D16">
        <f t="shared" si="3"/>
        <v>-6.2790519529313582E-2</v>
      </c>
      <c r="E16">
        <f t="shared" si="0"/>
        <v>-62790.519529313584</v>
      </c>
      <c r="F16">
        <f t="shared" si="4"/>
        <v>-62791</v>
      </c>
      <c r="G16" t="s">
        <v>53</v>
      </c>
    </row>
    <row r="17" spans="1:7" x14ac:dyDescent="0.25">
      <c r="A17">
        <v>11</v>
      </c>
      <c r="B17">
        <f t="shared" si="1"/>
        <v>-0.97799999999999998</v>
      </c>
      <c r="C17">
        <f t="shared" si="2"/>
        <v>-3.0724776152108175</v>
      </c>
      <c r="D17">
        <f t="shared" si="3"/>
        <v>-6.9060025714406059E-2</v>
      </c>
      <c r="E17">
        <f t="shared" si="0"/>
        <v>-69060.02571440606</v>
      </c>
      <c r="F17">
        <f t="shared" si="4"/>
        <v>-69060</v>
      </c>
      <c r="G17" t="s">
        <v>53</v>
      </c>
    </row>
    <row r="18" spans="1:7" x14ac:dyDescent="0.25">
      <c r="A18">
        <v>12</v>
      </c>
      <c r="B18">
        <f t="shared" si="1"/>
        <v>-0.97599999999999998</v>
      </c>
      <c r="C18">
        <f t="shared" si="2"/>
        <v>-3.0661944299036379</v>
      </c>
      <c r="D18">
        <f t="shared" si="3"/>
        <v>-7.5326805527933041E-2</v>
      </c>
      <c r="E18">
        <f t="shared" si="0"/>
        <v>-75326.805527933044</v>
      </c>
      <c r="F18">
        <f t="shared" si="4"/>
        <v>-75327</v>
      </c>
      <c r="G18" t="s">
        <v>53</v>
      </c>
    </row>
    <row r="19" spans="1:7" x14ac:dyDescent="0.25">
      <c r="A19">
        <v>13</v>
      </c>
      <c r="B19">
        <f t="shared" si="1"/>
        <v>-0.97399999999999998</v>
      </c>
      <c r="C19">
        <f t="shared" si="2"/>
        <v>-3.0599112445964582</v>
      </c>
      <c r="D19">
        <f t="shared" si="3"/>
        <v>-8.1590611568157917E-2</v>
      </c>
      <c r="E19">
        <f t="shared" si="0"/>
        <v>-81590.61156815791</v>
      </c>
      <c r="F19">
        <f t="shared" si="4"/>
        <v>-81591</v>
      </c>
      <c r="G19" t="s">
        <v>53</v>
      </c>
    </row>
    <row r="20" spans="1:7" x14ac:dyDescent="0.25">
      <c r="A20">
        <v>14</v>
      </c>
      <c r="B20">
        <f t="shared" si="1"/>
        <v>-0.97199999999999998</v>
      </c>
      <c r="C20">
        <f t="shared" si="2"/>
        <v>-3.0536280592892791</v>
      </c>
      <c r="D20">
        <f t="shared" si="3"/>
        <v>-8.7851196550743152E-2</v>
      </c>
      <c r="E20">
        <f t="shared" si="0"/>
        <v>-87851.196550743145</v>
      </c>
      <c r="F20">
        <f t="shared" si="4"/>
        <v>-87851</v>
      </c>
      <c r="G20" t="s">
        <v>53</v>
      </c>
    </row>
    <row r="21" spans="1:7" x14ac:dyDescent="0.25">
      <c r="A21">
        <v>15</v>
      </c>
      <c r="B21">
        <f t="shared" si="1"/>
        <v>-0.97</v>
      </c>
      <c r="C21">
        <f t="shared" si="2"/>
        <v>-3.0473448739820994</v>
      </c>
      <c r="D21">
        <f t="shared" si="3"/>
        <v>-9.4108313318514353E-2</v>
      </c>
      <c r="E21">
        <f t="shared" si="0"/>
        <v>-94108.313318514352</v>
      </c>
      <c r="F21">
        <f t="shared" si="4"/>
        <v>-94108</v>
      </c>
      <c r="G21" t="s">
        <v>53</v>
      </c>
    </row>
    <row r="22" spans="1:7" x14ac:dyDescent="0.25">
      <c r="A22">
        <v>16</v>
      </c>
      <c r="B22">
        <f t="shared" si="1"/>
        <v>-0.96799999999999997</v>
      </c>
      <c r="C22">
        <f t="shared" si="2"/>
        <v>-3.0410616886749198</v>
      </c>
      <c r="D22">
        <f t="shared" si="3"/>
        <v>-0.10036171485121498</v>
      </c>
      <c r="E22">
        <f t="shared" si="0"/>
        <v>-100361.71485121497</v>
      </c>
      <c r="F22">
        <f t="shared" si="4"/>
        <v>-100362</v>
      </c>
      <c r="G22" t="s">
        <v>53</v>
      </c>
    </row>
    <row r="23" spans="1:7" x14ac:dyDescent="0.25">
      <c r="A23">
        <v>17</v>
      </c>
      <c r="B23">
        <f t="shared" si="1"/>
        <v>-0.96599999999999997</v>
      </c>
      <c r="C23">
        <f t="shared" si="2"/>
        <v>-3.0347785033677401</v>
      </c>
      <c r="D23">
        <f t="shared" si="3"/>
        <v>-0.10661115427526005</v>
      </c>
      <c r="E23">
        <f t="shared" si="0"/>
        <v>-106611.15427526005</v>
      </c>
      <c r="F23">
        <f t="shared" si="4"/>
        <v>-106611</v>
      </c>
      <c r="G23" t="s">
        <v>53</v>
      </c>
    </row>
    <row r="24" spans="1:7" x14ac:dyDescent="0.25">
      <c r="A24">
        <v>18</v>
      </c>
      <c r="B24">
        <f t="shared" si="1"/>
        <v>-0.96399999999999997</v>
      </c>
      <c r="C24">
        <f t="shared" si="2"/>
        <v>-3.0284953180605605</v>
      </c>
      <c r="D24">
        <f t="shared" si="3"/>
        <v>-0.11285638487348187</v>
      </c>
      <c r="E24">
        <f t="shared" si="0"/>
        <v>-112856.38487348187</v>
      </c>
      <c r="F24">
        <f t="shared" si="4"/>
        <v>-112856</v>
      </c>
      <c r="G24" t="s">
        <v>53</v>
      </c>
    </row>
    <row r="25" spans="1:7" x14ac:dyDescent="0.25">
      <c r="A25">
        <v>19</v>
      </c>
      <c r="B25">
        <f t="shared" si="1"/>
        <v>-0.96199999999999997</v>
      </c>
      <c r="C25">
        <f t="shared" si="2"/>
        <v>-3.0222121327533809</v>
      </c>
      <c r="D25">
        <f t="shared" si="3"/>
        <v>-0.11909716009486998</v>
      </c>
      <c r="E25">
        <f t="shared" si="0"/>
        <v>-119097.16009486998</v>
      </c>
      <c r="F25">
        <f t="shared" si="4"/>
        <v>-119097</v>
      </c>
      <c r="G25" t="s">
        <v>53</v>
      </c>
    </row>
    <row r="26" spans="1:7" x14ac:dyDescent="0.25">
      <c r="A26">
        <v>20</v>
      </c>
      <c r="B26">
        <f t="shared" si="1"/>
        <v>-0.96</v>
      </c>
      <c r="C26">
        <f t="shared" si="2"/>
        <v>-3.0159289474462012</v>
      </c>
      <c r="D26">
        <f t="shared" si="3"/>
        <v>-0.12533323356430454</v>
      </c>
      <c r="E26">
        <f t="shared" si="0"/>
        <v>-125333.23356430454</v>
      </c>
      <c r="F26">
        <f t="shared" si="4"/>
        <v>-125333</v>
      </c>
      <c r="G26" t="s">
        <v>53</v>
      </c>
    </row>
    <row r="27" spans="1:7" x14ac:dyDescent="0.25">
      <c r="A27">
        <v>21</v>
      </c>
      <c r="B27">
        <f t="shared" si="1"/>
        <v>-0.95799999999999996</v>
      </c>
      <c r="C27">
        <f t="shared" si="2"/>
        <v>-3.0096457621390216</v>
      </c>
      <c r="D27">
        <f t="shared" si="3"/>
        <v>-0.13156435909228284</v>
      </c>
      <c r="E27">
        <f t="shared" si="0"/>
        <v>-131564.35909228283</v>
      </c>
      <c r="F27">
        <f t="shared" si="4"/>
        <v>-131564</v>
      </c>
      <c r="G27" t="s">
        <v>53</v>
      </c>
    </row>
    <row r="28" spans="1:7" x14ac:dyDescent="0.25">
      <c r="A28">
        <v>22</v>
      </c>
      <c r="B28">
        <f t="shared" si="1"/>
        <v>-0.95599999999999996</v>
      </c>
      <c r="C28">
        <f t="shared" si="2"/>
        <v>-3.0033625768318419</v>
      </c>
      <c r="D28">
        <f t="shared" si="3"/>
        <v>-0.13779029068463847</v>
      </c>
      <c r="E28">
        <f t="shared" si="0"/>
        <v>-137790.29068463846</v>
      </c>
      <c r="F28">
        <f t="shared" si="4"/>
        <v>-137790</v>
      </c>
      <c r="G28" t="s">
        <v>53</v>
      </c>
    </row>
    <row r="29" spans="1:7" x14ac:dyDescent="0.25">
      <c r="A29">
        <v>23</v>
      </c>
      <c r="B29">
        <f t="shared" si="1"/>
        <v>-0.95399999999999996</v>
      </c>
      <c r="C29">
        <f t="shared" si="2"/>
        <v>-2.9970793915246623</v>
      </c>
      <c r="D29">
        <f t="shared" si="3"/>
        <v>-0.14401078255225261</v>
      </c>
      <c r="E29">
        <f t="shared" si="0"/>
        <v>-144010.78255225261</v>
      </c>
      <c r="F29">
        <f t="shared" si="4"/>
        <v>-144011</v>
      </c>
      <c r="G29" t="s">
        <v>53</v>
      </c>
    </row>
    <row r="30" spans="1:7" x14ac:dyDescent="0.25">
      <c r="A30">
        <v>24</v>
      </c>
      <c r="B30">
        <f t="shared" si="1"/>
        <v>-0.95199999999999996</v>
      </c>
      <c r="C30">
        <f t="shared" si="2"/>
        <v>-2.9907962062174831</v>
      </c>
      <c r="D30">
        <f t="shared" si="3"/>
        <v>-0.15022558912075712</v>
      </c>
      <c r="E30">
        <f t="shared" si="0"/>
        <v>-150225.58912075713</v>
      </c>
      <c r="F30">
        <f t="shared" si="4"/>
        <v>-150226</v>
      </c>
      <c r="G30" t="s">
        <v>53</v>
      </c>
    </row>
    <row r="31" spans="1:7" x14ac:dyDescent="0.25">
      <c r="A31">
        <v>25</v>
      </c>
      <c r="B31">
        <f t="shared" si="1"/>
        <v>-0.95</v>
      </c>
      <c r="C31">
        <f t="shared" si="2"/>
        <v>-2.9845130209103035</v>
      </c>
      <c r="D31">
        <f t="shared" si="3"/>
        <v>-0.15643446504023098</v>
      </c>
      <c r="E31">
        <f t="shared" si="0"/>
        <v>-156434.46504023098</v>
      </c>
      <c r="F31">
        <f t="shared" si="4"/>
        <v>-156434</v>
      </c>
      <c r="G31" t="s">
        <v>53</v>
      </c>
    </row>
    <row r="32" spans="1:7" x14ac:dyDescent="0.25">
      <c r="A32">
        <v>26</v>
      </c>
      <c r="B32">
        <f t="shared" si="1"/>
        <v>-0.94799999999999995</v>
      </c>
      <c r="C32">
        <f t="shared" si="2"/>
        <v>-2.9782298356031238</v>
      </c>
      <c r="D32">
        <f t="shared" si="3"/>
        <v>-0.16263716519488378</v>
      </c>
      <c r="E32">
        <f t="shared" si="0"/>
        <v>-162637.16519488377</v>
      </c>
      <c r="F32">
        <f t="shared" si="4"/>
        <v>-162637</v>
      </c>
      <c r="G32" t="s">
        <v>53</v>
      </c>
    </row>
    <row r="33" spans="1:7" x14ac:dyDescent="0.25">
      <c r="A33">
        <v>27</v>
      </c>
      <c r="B33">
        <f t="shared" si="1"/>
        <v>-0.94599999999999995</v>
      </c>
      <c r="C33">
        <f t="shared" si="2"/>
        <v>-2.9719466502959442</v>
      </c>
      <c r="D33">
        <f t="shared" si="3"/>
        <v>-0.16883344471273409</v>
      </c>
      <c r="E33">
        <f t="shared" si="0"/>
        <v>-168833.44471273408</v>
      </c>
      <c r="F33">
        <f t="shared" si="4"/>
        <v>-168833</v>
      </c>
      <c r="G33" t="s">
        <v>53</v>
      </c>
    </row>
    <row r="34" spans="1:7" x14ac:dyDescent="0.25">
      <c r="A34">
        <v>28</v>
      </c>
      <c r="B34">
        <f t="shared" si="1"/>
        <v>-0.94399999999999995</v>
      </c>
      <c r="C34">
        <f t="shared" si="2"/>
        <v>-2.9656634649887645</v>
      </c>
      <c r="D34">
        <f t="shared" si="3"/>
        <v>-0.17502305897527631</v>
      </c>
      <c r="E34">
        <f t="shared" si="0"/>
        <v>-175023.0589752763</v>
      </c>
      <c r="F34">
        <f t="shared" si="4"/>
        <v>-175023</v>
      </c>
      <c r="G34" t="s">
        <v>53</v>
      </c>
    </row>
    <row r="35" spans="1:7" x14ac:dyDescent="0.25">
      <c r="A35">
        <v>29</v>
      </c>
      <c r="B35">
        <f t="shared" si="1"/>
        <v>-0.94199999999999995</v>
      </c>
      <c r="C35">
        <f t="shared" si="2"/>
        <v>-2.9593802796815849</v>
      </c>
      <c r="D35">
        <f t="shared" si="3"/>
        <v>-0.18120576362713767</v>
      </c>
      <c r="E35">
        <f t="shared" si="0"/>
        <v>-181205.76362713767</v>
      </c>
      <c r="F35">
        <f t="shared" si="4"/>
        <v>-181206</v>
      </c>
      <c r="G35" t="s">
        <v>53</v>
      </c>
    </row>
    <row r="36" spans="1:7" x14ac:dyDescent="0.25">
      <c r="A36">
        <v>30</v>
      </c>
      <c r="B36">
        <f t="shared" si="1"/>
        <v>-0.94</v>
      </c>
      <c r="C36">
        <f t="shared" si="2"/>
        <v>-2.9530970943744053</v>
      </c>
      <c r="D36">
        <f t="shared" si="3"/>
        <v>-0.18738131458572502</v>
      </c>
      <c r="E36">
        <f t="shared" si="0"/>
        <v>-187381.31458572502</v>
      </c>
      <c r="F36">
        <f t="shared" si="4"/>
        <v>-187381</v>
      </c>
      <c r="G36" t="s">
        <v>53</v>
      </c>
    </row>
    <row r="37" spans="1:7" x14ac:dyDescent="0.25">
      <c r="A37">
        <v>31</v>
      </c>
      <c r="B37">
        <f t="shared" si="1"/>
        <v>-0.93799999999999994</v>
      </c>
      <c r="C37">
        <f t="shared" si="2"/>
        <v>-2.9468139090672256</v>
      </c>
      <c r="D37">
        <f t="shared" si="3"/>
        <v>-0.19354946805086068</v>
      </c>
      <c r="E37">
        <f t="shared" si="0"/>
        <v>-193549.46805086068</v>
      </c>
      <c r="F37">
        <f t="shared" si="4"/>
        <v>-193549</v>
      </c>
      <c r="G37" t="s">
        <v>53</v>
      </c>
    </row>
    <row r="38" spans="1:7" x14ac:dyDescent="0.25">
      <c r="A38">
        <v>32</v>
      </c>
      <c r="B38">
        <f t="shared" si="1"/>
        <v>-0.93600000000000005</v>
      </c>
      <c r="C38">
        <f t="shared" si="2"/>
        <v>-2.9405307237600464</v>
      </c>
      <c r="D38">
        <f t="shared" si="3"/>
        <v>-0.19970998051440705</v>
      </c>
      <c r="E38">
        <f t="shared" si="0"/>
        <v>-199709.98051440704</v>
      </c>
      <c r="F38">
        <f t="shared" si="4"/>
        <v>-199710</v>
      </c>
      <c r="G38" t="s">
        <v>53</v>
      </c>
    </row>
    <row r="39" spans="1:7" x14ac:dyDescent="0.25">
      <c r="A39">
        <v>33</v>
      </c>
      <c r="B39">
        <f t="shared" si="1"/>
        <v>-0.93400000000000005</v>
      </c>
      <c r="C39">
        <f t="shared" si="2"/>
        <v>-2.9342475384528668</v>
      </c>
      <c r="D39">
        <f t="shared" si="3"/>
        <v>-0.20586260876988141</v>
      </c>
      <c r="E39">
        <f t="shared" si="0"/>
        <v>-205862.60876988142</v>
      </c>
      <c r="F39">
        <f t="shared" si="4"/>
        <v>-205863</v>
      </c>
      <c r="G39" t="s">
        <v>53</v>
      </c>
    </row>
    <row r="40" spans="1:7" x14ac:dyDescent="0.25">
      <c r="A40">
        <v>34</v>
      </c>
      <c r="B40">
        <f t="shared" si="1"/>
        <v>-0.93200000000000005</v>
      </c>
      <c r="C40">
        <f t="shared" si="2"/>
        <v>-2.9279643531456871</v>
      </c>
      <c r="D40">
        <f t="shared" si="3"/>
        <v>-0.21200710992205479</v>
      </c>
      <c r="E40">
        <f t="shared" si="0"/>
        <v>-212007.10992205481</v>
      </c>
      <c r="F40">
        <f t="shared" si="4"/>
        <v>-212007</v>
      </c>
      <c r="G40" t="s">
        <v>53</v>
      </c>
    </row>
    <row r="41" spans="1:7" x14ac:dyDescent="0.25">
      <c r="A41">
        <v>35</v>
      </c>
      <c r="B41">
        <f t="shared" si="1"/>
        <v>-0.93</v>
      </c>
      <c r="C41">
        <f t="shared" si="2"/>
        <v>-2.921681167838508</v>
      </c>
      <c r="D41">
        <f t="shared" si="3"/>
        <v>-0.21814324139654231</v>
      </c>
      <c r="E41">
        <f t="shared" si="0"/>
        <v>-218143.24139654232</v>
      </c>
      <c r="F41">
        <f t="shared" si="4"/>
        <v>-218143</v>
      </c>
      <c r="G41" t="s">
        <v>53</v>
      </c>
    </row>
    <row r="42" spans="1:7" x14ac:dyDescent="0.25">
      <c r="A42">
        <v>36</v>
      </c>
      <c r="B42">
        <f t="shared" si="1"/>
        <v>-0.92800000000000005</v>
      </c>
      <c r="C42">
        <f t="shared" si="2"/>
        <v>-2.9153979825313283</v>
      </c>
      <c r="D42">
        <f t="shared" si="3"/>
        <v>-0.224270760949381</v>
      </c>
      <c r="E42">
        <f t="shared" si="0"/>
        <v>-224270.76094938102</v>
      </c>
      <c r="F42">
        <f t="shared" si="4"/>
        <v>-224271</v>
      </c>
      <c r="G42" t="s">
        <v>53</v>
      </c>
    </row>
    <row r="43" spans="1:7" x14ac:dyDescent="0.25">
      <c r="A43">
        <v>37</v>
      </c>
      <c r="B43">
        <f t="shared" si="1"/>
        <v>-0.92600000000000005</v>
      </c>
      <c r="C43">
        <f t="shared" si="2"/>
        <v>-2.9091147972241487</v>
      </c>
      <c r="D43">
        <f t="shared" si="3"/>
        <v>-0.23038942667659046</v>
      </c>
      <c r="E43">
        <f t="shared" si="0"/>
        <v>-230389.42667659046</v>
      </c>
      <c r="F43">
        <f t="shared" si="4"/>
        <v>-230389</v>
      </c>
      <c r="G43" t="s">
        <v>53</v>
      </c>
    </row>
    <row r="44" spans="1:7" x14ac:dyDescent="0.25">
      <c r="A44">
        <v>38</v>
      </c>
      <c r="B44">
        <f t="shared" si="1"/>
        <v>-0.92400000000000004</v>
      </c>
      <c r="C44">
        <f t="shared" si="2"/>
        <v>-2.902831611916969</v>
      </c>
      <c r="D44">
        <f t="shared" si="3"/>
        <v>-0.23649899702372459</v>
      </c>
      <c r="E44">
        <f t="shared" si="0"/>
        <v>-236498.9970237246</v>
      </c>
      <c r="F44">
        <f t="shared" si="4"/>
        <v>-236499</v>
      </c>
      <c r="G44" t="s">
        <v>53</v>
      </c>
    </row>
    <row r="45" spans="1:7" x14ac:dyDescent="0.25">
      <c r="A45">
        <v>39</v>
      </c>
      <c r="B45">
        <f t="shared" si="1"/>
        <v>-0.92200000000000004</v>
      </c>
      <c r="C45">
        <f t="shared" si="2"/>
        <v>-2.8965484266097894</v>
      </c>
      <c r="D45">
        <f t="shared" si="3"/>
        <v>-0.24259923079540741</v>
      </c>
      <c r="E45">
        <f t="shared" si="0"/>
        <v>-242599.23079540741</v>
      </c>
      <c r="F45">
        <f t="shared" si="4"/>
        <v>-242599</v>
      </c>
      <c r="G45" t="s">
        <v>53</v>
      </c>
    </row>
    <row r="46" spans="1:7" x14ac:dyDescent="0.25">
      <c r="A46">
        <v>40</v>
      </c>
      <c r="B46">
        <f t="shared" si="1"/>
        <v>-0.92</v>
      </c>
      <c r="C46">
        <f t="shared" si="2"/>
        <v>-2.8902652413026098</v>
      </c>
      <c r="D46">
        <f t="shared" si="3"/>
        <v>-0.24868988716485482</v>
      </c>
      <c r="E46">
        <f t="shared" si="0"/>
        <v>-248689.88716485482</v>
      </c>
      <c r="F46">
        <f t="shared" si="4"/>
        <v>-248690</v>
      </c>
      <c r="G46" t="s">
        <v>53</v>
      </c>
    </row>
    <row r="47" spans="1:7" x14ac:dyDescent="0.25">
      <c r="A47">
        <v>41</v>
      </c>
      <c r="B47">
        <f t="shared" si="1"/>
        <v>-0.91800000000000004</v>
      </c>
      <c r="C47">
        <f t="shared" si="2"/>
        <v>-2.8839820559954301</v>
      </c>
      <c r="D47">
        <f t="shared" si="3"/>
        <v>-0.25477072568338227</v>
      </c>
      <c r="E47">
        <f t="shared" si="0"/>
        <v>-254770.72568338228</v>
      </c>
      <c r="F47">
        <f t="shared" si="4"/>
        <v>-254771</v>
      </c>
      <c r="G47" t="s">
        <v>53</v>
      </c>
    </row>
    <row r="48" spans="1:7" x14ac:dyDescent="0.25">
      <c r="A48">
        <v>42</v>
      </c>
      <c r="B48">
        <f t="shared" si="1"/>
        <v>-0.91600000000000004</v>
      </c>
      <c r="C48">
        <f t="shared" si="2"/>
        <v>-2.8776988706882505</v>
      </c>
      <c r="D48">
        <f t="shared" si="3"/>
        <v>-0.26084150628989705</v>
      </c>
      <c r="E48">
        <f t="shared" si="0"/>
        <v>-260841.50628989705</v>
      </c>
      <c r="F48">
        <f t="shared" si="4"/>
        <v>-260842</v>
      </c>
      <c r="G48" t="s">
        <v>53</v>
      </c>
    </row>
    <row r="49" spans="1:7" x14ac:dyDescent="0.25">
      <c r="A49">
        <v>43</v>
      </c>
      <c r="B49">
        <f t="shared" si="1"/>
        <v>-0.91400000000000003</v>
      </c>
      <c r="C49">
        <f t="shared" si="2"/>
        <v>-2.8714156853810708</v>
      </c>
      <c r="D49">
        <f t="shared" si="3"/>
        <v>-0.26690198932037573</v>
      </c>
      <c r="E49">
        <f t="shared" si="0"/>
        <v>-266901.98932037572</v>
      </c>
      <c r="F49">
        <f t="shared" si="4"/>
        <v>-266902</v>
      </c>
      <c r="G49" t="s">
        <v>53</v>
      </c>
    </row>
    <row r="50" spans="1:7" x14ac:dyDescent="0.25">
      <c r="A50">
        <v>44</v>
      </c>
      <c r="B50">
        <f t="shared" si="1"/>
        <v>-0.91200000000000003</v>
      </c>
      <c r="C50">
        <f t="shared" si="2"/>
        <v>-2.8651325000738916</v>
      </c>
      <c r="D50">
        <f t="shared" si="3"/>
        <v>-0.27295193551732505</v>
      </c>
      <c r="E50">
        <f t="shared" si="0"/>
        <v>-272951.93551732507</v>
      </c>
      <c r="F50">
        <f t="shared" si="4"/>
        <v>-272952</v>
      </c>
      <c r="G50" t="s">
        <v>53</v>
      </c>
    </row>
    <row r="51" spans="1:7" x14ac:dyDescent="0.25">
      <c r="A51">
        <v>45</v>
      </c>
      <c r="B51">
        <f t="shared" si="1"/>
        <v>-0.91</v>
      </c>
      <c r="C51">
        <f t="shared" si="2"/>
        <v>-2.858849314766712</v>
      </c>
      <c r="D51">
        <f t="shared" si="3"/>
        <v>-0.27899110603922911</v>
      </c>
      <c r="E51">
        <f t="shared" si="0"/>
        <v>-278991.10603922908</v>
      </c>
      <c r="F51">
        <f t="shared" si="4"/>
        <v>-278991</v>
      </c>
      <c r="G51" t="s">
        <v>53</v>
      </c>
    </row>
    <row r="52" spans="1:7" x14ac:dyDescent="0.25">
      <c r="A52">
        <v>46</v>
      </c>
      <c r="B52">
        <f t="shared" si="1"/>
        <v>-0.90800000000000003</v>
      </c>
      <c r="C52">
        <f t="shared" si="2"/>
        <v>-2.8525661294595324</v>
      </c>
      <c r="D52">
        <f t="shared" si="3"/>
        <v>-0.28501926246997605</v>
      </c>
      <c r="E52">
        <f t="shared" si="0"/>
        <v>-285019.26246997603</v>
      </c>
      <c r="F52">
        <f t="shared" si="4"/>
        <v>-285019</v>
      </c>
      <c r="G52" t="s">
        <v>53</v>
      </c>
    </row>
    <row r="53" spans="1:7" x14ac:dyDescent="0.25">
      <c r="A53">
        <v>47</v>
      </c>
      <c r="B53">
        <f t="shared" si="1"/>
        <v>-0.90600000000000003</v>
      </c>
      <c r="C53">
        <f t="shared" si="2"/>
        <v>-2.8462829441523527</v>
      </c>
      <c r="D53">
        <f t="shared" si="3"/>
        <v>-0.29103616682827177</v>
      </c>
      <c r="E53">
        <f t="shared" si="0"/>
        <v>-291036.16682827176</v>
      </c>
      <c r="F53">
        <f t="shared" si="4"/>
        <v>-291036</v>
      </c>
      <c r="G53" t="s">
        <v>53</v>
      </c>
    </row>
    <row r="54" spans="1:7" x14ac:dyDescent="0.25">
      <c r="A54">
        <v>48</v>
      </c>
      <c r="B54">
        <f t="shared" si="1"/>
        <v>-0.90400000000000003</v>
      </c>
      <c r="C54">
        <f t="shared" si="2"/>
        <v>-2.8399997588451731</v>
      </c>
      <c r="D54">
        <f t="shared" si="3"/>
        <v>-0.29704158157703492</v>
      </c>
      <c r="E54">
        <f t="shared" si="0"/>
        <v>-297041.5815770349</v>
      </c>
      <c r="F54">
        <f t="shared" si="4"/>
        <v>-297042</v>
      </c>
      <c r="G54" t="s">
        <v>53</v>
      </c>
    </row>
    <row r="55" spans="1:7" x14ac:dyDescent="0.25">
      <c r="A55">
        <v>49</v>
      </c>
      <c r="B55">
        <f t="shared" si="1"/>
        <v>-0.90200000000000002</v>
      </c>
      <c r="C55">
        <f t="shared" si="2"/>
        <v>-2.8337165735379934</v>
      </c>
      <c r="D55">
        <f t="shared" si="3"/>
        <v>-0.30303526963277405</v>
      </c>
      <c r="E55">
        <f t="shared" si="0"/>
        <v>-303035.26963277406</v>
      </c>
      <c r="F55">
        <f t="shared" si="4"/>
        <v>-303035</v>
      </c>
      <c r="G55" t="s">
        <v>53</v>
      </c>
    </row>
    <row r="56" spans="1:7" x14ac:dyDescent="0.25">
      <c r="A56">
        <v>50</v>
      </c>
      <c r="B56">
        <f t="shared" si="1"/>
        <v>-0.9</v>
      </c>
      <c r="C56">
        <f t="shared" si="2"/>
        <v>-2.8274333882308138</v>
      </c>
      <c r="D56">
        <f t="shared" si="3"/>
        <v>-0.30901699437494751</v>
      </c>
      <c r="E56">
        <f t="shared" si="0"/>
        <v>-309016.99437494751</v>
      </c>
      <c r="F56">
        <f t="shared" si="4"/>
        <v>-309017</v>
      </c>
      <c r="G56" t="s">
        <v>53</v>
      </c>
    </row>
    <row r="57" spans="1:7" x14ac:dyDescent="0.25">
      <c r="A57">
        <v>51</v>
      </c>
      <c r="B57">
        <f t="shared" si="1"/>
        <v>-0.89800000000000002</v>
      </c>
      <c r="C57">
        <f t="shared" si="2"/>
        <v>-2.8211502029236342</v>
      </c>
      <c r="D57">
        <f t="shared" si="3"/>
        <v>-0.31498651965530494</v>
      </c>
      <c r="E57">
        <f t="shared" si="0"/>
        <v>-314986.51965530496</v>
      </c>
      <c r="F57">
        <f t="shared" si="4"/>
        <v>-314987</v>
      </c>
      <c r="G57" t="s">
        <v>53</v>
      </c>
    </row>
    <row r="58" spans="1:7" x14ac:dyDescent="0.25">
      <c r="A58">
        <v>52</v>
      </c>
      <c r="B58">
        <f t="shared" si="1"/>
        <v>-0.89600000000000002</v>
      </c>
      <c r="C58">
        <f t="shared" si="2"/>
        <v>-2.8148670176164545</v>
      </c>
      <c r="D58">
        <f t="shared" si="3"/>
        <v>-0.32094360980720971</v>
      </c>
      <c r="E58">
        <f t="shared" si="0"/>
        <v>-320943.60980720969</v>
      </c>
      <c r="F58">
        <f t="shared" si="4"/>
        <v>-320944</v>
      </c>
      <c r="G58" t="s">
        <v>53</v>
      </c>
    </row>
    <row r="59" spans="1:7" x14ac:dyDescent="0.25">
      <c r="A59">
        <v>53</v>
      </c>
      <c r="B59">
        <f t="shared" si="1"/>
        <v>-0.89400000000000002</v>
      </c>
      <c r="C59">
        <f t="shared" si="2"/>
        <v>-2.8085838323092749</v>
      </c>
      <c r="D59">
        <f t="shared" si="3"/>
        <v>-0.32688802965494274</v>
      </c>
      <c r="E59">
        <f t="shared" si="0"/>
        <v>-326888.02965494274</v>
      </c>
      <c r="F59">
        <f t="shared" si="4"/>
        <v>-326888</v>
      </c>
      <c r="G59" t="s">
        <v>53</v>
      </c>
    </row>
    <row r="60" spans="1:7" x14ac:dyDescent="0.25">
      <c r="A60">
        <v>54</v>
      </c>
      <c r="B60">
        <f t="shared" si="1"/>
        <v>-0.89200000000000002</v>
      </c>
      <c r="C60">
        <f t="shared" si="2"/>
        <v>-2.8023006470020957</v>
      </c>
      <c r="D60">
        <f t="shared" si="3"/>
        <v>-0.33281954452298651</v>
      </c>
      <c r="E60">
        <f t="shared" si="0"/>
        <v>-332819.54452298651</v>
      </c>
      <c r="F60">
        <f t="shared" si="4"/>
        <v>-332820</v>
      </c>
      <c r="G60" t="s">
        <v>53</v>
      </c>
    </row>
    <row r="61" spans="1:7" x14ac:dyDescent="0.25">
      <c r="A61">
        <v>55</v>
      </c>
      <c r="B61">
        <f t="shared" si="1"/>
        <v>-0.89</v>
      </c>
      <c r="C61">
        <f t="shared" si="2"/>
        <v>-2.7960174616949161</v>
      </c>
      <c r="D61">
        <f t="shared" si="3"/>
        <v>-0.33873792024529131</v>
      </c>
      <c r="E61">
        <f t="shared" si="0"/>
        <v>-338737.92024529132</v>
      </c>
      <c r="F61">
        <f t="shared" si="4"/>
        <v>-338738</v>
      </c>
      <c r="G61" t="s">
        <v>53</v>
      </c>
    </row>
    <row r="62" spans="1:7" x14ac:dyDescent="0.25">
      <c r="A62">
        <v>56</v>
      </c>
      <c r="B62">
        <f t="shared" si="1"/>
        <v>-0.88800000000000001</v>
      </c>
      <c r="C62">
        <f t="shared" si="2"/>
        <v>-2.7897342763877364</v>
      </c>
      <c r="D62">
        <f t="shared" si="3"/>
        <v>-0.34464292317451706</v>
      </c>
      <c r="E62">
        <f t="shared" si="0"/>
        <v>-344642.92317451705</v>
      </c>
      <c r="F62">
        <f t="shared" si="4"/>
        <v>-344643</v>
      </c>
      <c r="G62" t="s">
        <v>53</v>
      </c>
    </row>
    <row r="63" spans="1:7" x14ac:dyDescent="0.25">
      <c r="A63">
        <v>57</v>
      </c>
      <c r="B63">
        <f t="shared" si="1"/>
        <v>-0.88600000000000001</v>
      </c>
      <c r="C63">
        <f t="shared" si="2"/>
        <v>-2.7834510910805568</v>
      </c>
      <c r="D63">
        <f t="shared" si="3"/>
        <v>-0.35053432019125902</v>
      </c>
      <c r="E63">
        <f t="shared" si="0"/>
        <v>-350534.32019125903</v>
      </c>
      <c r="F63">
        <f t="shared" si="4"/>
        <v>-350534</v>
      </c>
      <c r="G63" t="s">
        <v>53</v>
      </c>
    </row>
    <row r="64" spans="1:7" x14ac:dyDescent="0.25">
      <c r="A64">
        <v>58</v>
      </c>
      <c r="B64">
        <f t="shared" si="1"/>
        <v>-0.88400000000000001</v>
      </c>
      <c r="C64">
        <f t="shared" si="2"/>
        <v>-2.7771679057733771</v>
      </c>
      <c r="D64">
        <f t="shared" si="3"/>
        <v>-0.35641187871325081</v>
      </c>
      <c r="E64">
        <f t="shared" si="0"/>
        <v>-356411.8787132508</v>
      </c>
      <c r="F64">
        <f t="shared" si="4"/>
        <v>-356412</v>
      </c>
      <c r="G64" t="s">
        <v>53</v>
      </c>
    </row>
    <row r="65" spans="1:7" x14ac:dyDescent="0.25">
      <c r="A65">
        <v>59</v>
      </c>
      <c r="B65">
        <f t="shared" si="1"/>
        <v>-0.88200000000000001</v>
      </c>
      <c r="C65">
        <f t="shared" si="2"/>
        <v>-2.7708847204661975</v>
      </c>
      <c r="D65">
        <f t="shared" si="3"/>
        <v>-0.3622753667045458</v>
      </c>
      <c r="E65">
        <f t="shared" si="0"/>
        <v>-362275.3667045458</v>
      </c>
      <c r="F65">
        <f t="shared" si="4"/>
        <v>-362275</v>
      </c>
      <c r="G65" t="s">
        <v>53</v>
      </c>
    </row>
    <row r="66" spans="1:7" x14ac:dyDescent="0.25">
      <c r="A66">
        <v>60</v>
      </c>
      <c r="B66">
        <f t="shared" si="1"/>
        <v>-0.88</v>
      </c>
      <c r="C66">
        <f t="shared" si="2"/>
        <v>-2.7646015351590179</v>
      </c>
      <c r="D66">
        <f t="shared" si="3"/>
        <v>-0.36812455268467814</v>
      </c>
      <c r="E66">
        <f t="shared" si="0"/>
        <v>-368124.55268467811</v>
      </c>
      <c r="F66">
        <f t="shared" si="4"/>
        <v>-368125</v>
      </c>
      <c r="G66" t="s">
        <v>53</v>
      </c>
    </row>
    <row r="67" spans="1:7" x14ac:dyDescent="0.25">
      <c r="A67">
        <v>61</v>
      </c>
      <c r="B67">
        <f t="shared" si="1"/>
        <v>-0.878</v>
      </c>
      <c r="C67">
        <f t="shared" si="2"/>
        <v>-2.7583183498518382</v>
      </c>
      <c r="D67">
        <f t="shared" si="3"/>
        <v>-0.37395920573780067</v>
      </c>
      <c r="E67">
        <f t="shared" si="0"/>
        <v>-373959.20573780069</v>
      </c>
      <c r="F67">
        <f t="shared" si="4"/>
        <v>-373959</v>
      </c>
      <c r="G67" t="s">
        <v>53</v>
      </c>
    </row>
    <row r="68" spans="1:7" x14ac:dyDescent="0.25">
      <c r="A68">
        <v>62</v>
      </c>
      <c r="B68">
        <f t="shared" si="1"/>
        <v>-0.876</v>
      </c>
      <c r="C68">
        <f t="shared" si="2"/>
        <v>-2.7520351645446586</v>
      </c>
      <c r="D68">
        <f t="shared" si="3"/>
        <v>-0.37977909552180139</v>
      </c>
      <c r="E68">
        <f t="shared" si="0"/>
        <v>-379779.09552180138</v>
      </c>
      <c r="F68">
        <f t="shared" si="4"/>
        <v>-379779</v>
      </c>
      <c r="G68" t="s">
        <v>53</v>
      </c>
    </row>
    <row r="69" spans="1:7" x14ac:dyDescent="0.25">
      <c r="A69">
        <v>63</v>
      </c>
      <c r="B69">
        <f t="shared" si="1"/>
        <v>-0.874</v>
      </c>
      <c r="C69">
        <f t="shared" si="2"/>
        <v>-2.7457519792374794</v>
      </c>
      <c r="D69">
        <f t="shared" si="3"/>
        <v>-0.38558399227739648</v>
      </c>
      <c r="E69">
        <f t="shared" si="0"/>
        <v>-385583.99227739649</v>
      </c>
      <c r="F69">
        <f t="shared" si="4"/>
        <v>-385584</v>
      </c>
      <c r="G69" t="s">
        <v>53</v>
      </c>
    </row>
    <row r="70" spans="1:7" x14ac:dyDescent="0.25">
      <c r="A70">
        <v>64</v>
      </c>
      <c r="B70">
        <f t="shared" si="1"/>
        <v>-0.872</v>
      </c>
      <c r="C70">
        <f t="shared" si="2"/>
        <v>-2.7394687939302997</v>
      </c>
      <c r="D70">
        <f t="shared" si="3"/>
        <v>-0.39137366683720237</v>
      </c>
      <c r="E70">
        <f t="shared" ref="E70:E133" si="5">D70*amplitude+zerotorque</f>
        <v>-391373.66683720239</v>
      </c>
      <c r="F70">
        <f t="shared" si="4"/>
        <v>-391374</v>
      </c>
      <c r="G70" t="s">
        <v>53</v>
      </c>
    </row>
    <row r="71" spans="1:7" x14ac:dyDescent="0.25">
      <c r="A71">
        <v>65</v>
      </c>
      <c r="B71">
        <f t="shared" ref="B71:B134" si="6">(A71-500)/500</f>
        <v>-0.87</v>
      </c>
      <c r="C71">
        <f t="shared" ref="C71:C134" si="7">B71*(PI())</f>
        <v>-2.7331856086231201</v>
      </c>
      <c r="D71">
        <f t="shared" ref="D71:D134" si="8">SIN(C71)</f>
        <v>-0.39714789063478062</v>
      </c>
      <c r="E71">
        <f t="shared" si="5"/>
        <v>-397147.89063478063</v>
      </c>
      <c r="F71">
        <f t="shared" ref="F71:F134" si="9">ROUND(E71,0)</f>
        <v>-397148</v>
      </c>
      <c r="G71" t="s">
        <v>53</v>
      </c>
    </row>
    <row r="72" spans="1:7" x14ac:dyDescent="0.25">
      <c r="A72">
        <v>66</v>
      </c>
      <c r="B72">
        <f t="shared" si="6"/>
        <v>-0.86799999999999999</v>
      </c>
      <c r="C72">
        <f t="shared" si="7"/>
        <v>-2.7269024233159405</v>
      </c>
      <c r="D72">
        <f t="shared" si="8"/>
        <v>-0.40290643571366275</v>
      </c>
      <c r="E72">
        <f t="shared" si="5"/>
        <v>-402906.43571366277</v>
      </c>
      <c r="F72">
        <f t="shared" si="9"/>
        <v>-402906</v>
      </c>
      <c r="G72" t="s">
        <v>53</v>
      </c>
    </row>
    <row r="73" spans="1:7" x14ac:dyDescent="0.25">
      <c r="A73">
        <v>67</v>
      </c>
      <c r="B73">
        <f t="shared" si="6"/>
        <v>-0.86599999999999999</v>
      </c>
      <c r="C73">
        <f t="shared" si="7"/>
        <v>-2.7206192380087608</v>
      </c>
      <c r="D73">
        <f t="shared" si="8"/>
        <v>-0.40864907473634915</v>
      </c>
      <c r="E73">
        <f t="shared" si="5"/>
        <v>-408649.07473634917</v>
      </c>
      <c r="F73">
        <f t="shared" si="9"/>
        <v>-408649</v>
      </c>
      <c r="G73" t="s">
        <v>53</v>
      </c>
    </row>
    <row r="74" spans="1:7" x14ac:dyDescent="0.25">
      <c r="A74">
        <v>68</v>
      </c>
      <c r="B74">
        <f t="shared" si="6"/>
        <v>-0.86399999999999999</v>
      </c>
      <c r="C74">
        <f t="shared" si="7"/>
        <v>-2.7143360527015812</v>
      </c>
      <c r="D74">
        <f t="shared" si="8"/>
        <v>-0.41437558099328431</v>
      </c>
      <c r="E74">
        <f t="shared" si="5"/>
        <v>-414375.5809932843</v>
      </c>
      <c r="F74">
        <f t="shared" si="9"/>
        <v>-414376</v>
      </c>
      <c r="G74" t="s">
        <v>53</v>
      </c>
    </row>
    <row r="75" spans="1:7" x14ac:dyDescent="0.25">
      <c r="A75">
        <v>69</v>
      </c>
      <c r="B75">
        <f t="shared" si="6"/>
        <v>-0.86199999999999999</v>
      </c>
      <c r="C75">
        <f t="shared" si="7"/>
        <v>-2.7080528673944015</v>
      </c>
      <c r="D75">
        <f t="shared" si="8"/>
        <v>-0.42008572841180647</v>
      </c>
      <c r="E75">
        <f t="shared" si="5"/>
        <v>-420085.72841180646</v>
      </c>
      <c r="F75">
        <f t="shared" si="9"/>
        <v>-420086</v>
      </c>
      <c r="G75" t="s">
        <v>53</v>
      </c>
    </row>
    <row r="76" spans="1:7" x14ac:dyDescent="0.25">
      <c r="A76">
        <v>70</v>
      </c>
      <c r="B76">
        <f t="shared" si="6"/>
        <v>-0.86</v>
      </c>
      <c r="C76">
        <f t="shared" si="7"/>
        <v>-2.7017696820872219</v>
      </c>
      <c r="D76">
        <f t="shared" si="8"/>
        <v>-0.42577929156507288</v>
      </c>
      <c r="E76">
        <f t="shared" si="5"/>
        <v>-425779.2915650729</v>
      </c>
      <c r="F76">
        <f t="shared" si="9"/>
        <v>-425779</v>
      </c>
      <c r="G76" t="s">
        <v>53</v>
      </c>
    </row>
    <row r="77" spans="1:7" x14ac:dyDescent="0.25">
      <c r="A77">
        <v>71</v>
      </c>
      <c r="B77">
        <f t="shared" si="6"/>
        <v>-0.85799999999999998</v>
      </c>
      <c r="C77">
        <f t="shared" si="7"/>
        <v>-2.6954864967800423</v>
      </c>
      <c r="D77">
        <f t="shared" si="8"/>
        <v>-0.4314560456809593</v>
      </c>
      <c r="E77">
        <f t="shared" si="5"/>
        <v>-431456.0456809593</v>
      </c>
      <c r="F77">
        <f t="shared" si="9"/>
        <v>-431456</v>
      </c>
      <c r="G77" t="s">
        <v>53</v>
      </c>
    </row>
    <row r="78" spans="1:7" x14ac:dyDescent="0.25">
      <c r="A78">
        <v>72</v>
      </c>
      <c r="B78">
        <f t="shared" si="6"/>
        <v>-0.85599999999999998</v>
      </c>
      <c r="C78">
        <f t="shared" si="7"/>
        <v>-2.6892033114728631</v>
      </c>
      <c r="D78">
        <f t="shared" si="8"/>
        <v>-0.43711576665093288</v>
      </c>
      <c r="E78">
        <f t="shared" si="5"/>
        <v>-437115.7666509329</v>
      </c>
      <c r="F78">
        <f t="shared" si="9"/>
        <v>-437116</v>
      </c>
      <c r="G78" t="s">
        <v>53</v>
      </c>
    </row>
    <row r="79" spans="1:7" x14ac:dyDescent="0.25">
      <c r="A79">
        <v>73</v>
      </c>
      <c r="B79">
        <f t="shared" si="6"/>
        <v>-0.85399999999999998</v>
      </c>
      <c r="C79">
        <f t="shared" si="7"/>
        <v>-2.6829201261656834</v>
      </c>
      <c r="D79">
        <f t="shared" si="8"/>
        <v>-0.44275823103890155</v>
      </c>
      <c r="E79">
        <f t="shared" si="5"/>
        <v>-442758.23103890155</v>
      </c>
      <c r="F79">
        <f t="shared" si="9"/>
        <v>-442758</v>
      </c>
      <c r="G79" t="s">
        <v>53</v>
      </c>
    </row>
    <row r="80" spans="1:7" x14ac:dyDescent="0.25">
      <c r="A80">
        <v>74</v>
      </c>
      <c r="B80">
        <f t="shared" si="6"/>
        <v>-0.85199999999999998</v>
      </c>
      <c r="C80">
        <f t="shared" si="7"/>
        <v>-2.6766369408585038</v>
      </c>
      <c r="D80">
        <f t="shared" si="8"/>
        <v>-0.44838321609003229</v>
      </c>
      <c r="E80">
        <f t="shared" si="5"/>
        <v>-448383.21609003231</v>
      </c>
      <c r="F80">
        <f t="shared" si="9"/>
        <v>-448383</v>
      </c>
      <c r="G80" t="s">
        <v>53</v>
      </c>
    </row>
    <row r="81" spans="1:7" x14ac:dyDescent="0.25">
      <c r="A81">
        <v>75</v>
      </c>
      <c r="B81">
        <f t="shared" si="6"/>
        <v>-0.85</v>
      </c>
      <c r="C81">
        <f t="shared" si="7"/>
        <v>-2.6703537555513241</v>
      </c>
      <c r="D81">
        <f t="shared" si="8"/>
        <v>-0.45399049973954686</v>
      </c>
      <c r="E81">
        <f t="shared" si="5"/>
        <v>-453990.49973954685</v>
      </c>
      <c r="F81">
        <f t="shared" si="9"/>
        <v>-453990</v>
      </c>
      <c r="G81" t="s">
        <v>53</v>
      </c>
    </row>
    <row r="82" spans="1:7" x14ac:dyDescent="0.25">
      <c r="A82">
        <v>76</v>
      </c>
      <c r="B82">
        <f t="shared" si="6"/>
        <v>-0.84799999999999998</v>
      </c>
      <c r="C82">
        <f t="shared" si="7"/>
        <v>-2.6640705702441445</v>
      </c>
      <c r="D82">
        <f t="shared" si="8"/>
        <v>-0.45957986062148798</v>
      </c>
      <c r="E82">
        <f t="shared" si="5"/>
        <v>-459579.86062148795</v>
      </c>
      <c r="F82">
        <f t="shared" si="9"/>
        <v>-459580</v>
      </c>
      <c r="G82" t="s">
        <v>53</v>
      </c>
    </row>
    <row r="83" spans="1:7" x14ac:dyDescent="0.25">
      <c r="A83">
        <v>77</v>
      </c>
      <c r="B83">
        <f t="shared" si="6"/>
        <v>-0.84599999999999997</v>
      </c>
      <c r="C83">
        <f t="shared" si="7"/>
        <v>-2.6577873849369649</v>
      </c>
      <c r="D83">
        <f t="shared" si="8"/>
        <v>-0.46515107807745854</v>
      </c>
      <c r="E83">
        <f t="shared" si="5"/>
        <v>-465151.07807745854</v>
      </c>
      <c r="F83">
        <f t="shared" si="9"/>
        <v>-465151</v>
      </c>
      <c r="G83" t="s">
        <v>53</v>
      </c>
    </row>
    <row r="84" spans="1:7" x14ac:dyDescent="0.25">
      <c r="A84">
        <v>78</v>
      </c>
      <c r="B84">
        <f t="shared" si="6"/>
        <v>-0.84399999999999997</v>
      </c>
      <c r="C84">
        <f t="shared" si="7"/>
        <v>-2.6515041996297852</v>
      </c>
      <c r="D84">
        <f t="shared" si="8"/>
        <v>-0.47070393216533279</v>
      </c>
      <c r="E84">
        <f t="shared" si="5"/>
        <v>-470703.93216533278</v>
      </c>
      <c r="F84">
        <f t="shared" si="9"/>
        <v>-470704</v>
      </c>
      <c r="G84" t="s">
        <v>53</v>
      </c>
    </row>
    <row r="85" spans="1:7" x14ac:dyDescent="0.25">
      <c r="A85">
        <v>79</v>
      </c>
      <c r="B85">
        <f t="shared" si="6"/>
        <v>-0.84199999999999997</v>
      </c>
      <c r="C85">
        <f t="shared" si="7"/>
        <v>-2.6452210143226056</v>
      </c>
      <c r="D85">
        <f t="shared" si="8"/>
        <v>-0.4762382036679394</v>
      </c>
      <c r="E85">
        <f t="shared" si="5"/>
        <v>-476238.20366793941</v>
      </c>
      <c r="F85">
        <f t="shared" si="9"/>
        <v>-476238</v>
      </c>
      <c r="G85" t="s">
        <v>53</v>
      </c>
    </row>
    <row r="86" spans="1:7" x14ac:dyDescent="0.25">
      <c r="A86">
        <v>80</v>
      </c>
      <c r="B86">
        <f t="shared" si="6"/>
        <v>-0.84</v>
      </c>
      <c r="C86">
        <f t="shared" si="7"/>
        <v>-2.638937829015426</v>
      </c>
      <c r="D86">
        <f t="shared" si="8"/>
        <v>-0.4817536741017156</v>
      </c>
      <c r="E86">
        <f t="shared" si="5"/>
        <v>-481753.67410171562</v>
      </c>
      <c r="F86">
        <f t="shared" si="9"/>
        <v>-481754</v>
      </c>
      <c r="G86" t="s">
        <v>53</v>
      </c>
    </row>
    <row r="87" spans="1:7" x14ac:dyDescent="0.25">
      <c r="A87">
        <v>81</v>
      </c>
      <c r="B87">
        <f t="shared" si="6"/>
        <v>-0.83799999999999997</v>
      </c>
      <c r="C87">
        <f t="shared" si="7"/>
        <v>-2.6326546437082463</v>
      </c>
      <c r="D87">
        <f t="shared" si="8"/>
        <v>-0.48725012572533266</v>
      </c>
      <c r="E87">
        <f t="shared" si="5"/>
        <v>-487250.12572533265</v>
      </c>
      <c r="F87">
        <f t="shared" si="9"/>
        <v>-487250</v>
      </c>
      <c r="G87" t="s">
        <v>53</v>
      </c>
    </row>
    <row r="88" spans="1:7" x14ac:dyDescent="0.25">
      <c r="A88">
        <v>82</v>
      </c>
      <c r="B88">
        <f t="shared" si="6"/>
        <v>-0.83599999999999997</v>
      </c>
      <c r="C88">
        <f t="shared" si="7"/>
        <v>-2.6263714584010671</v>
      </c>
      <c r="D88">
        <f t="shared" si="8"/>
        <v>-0.49272734154829162</v>
      </c>
      <c r="E88">
        <f t="shared" si="5"/>
        <v>-492727.34154829162</v>
      </c>
      <c r="F88">
        <f t="shared" si="9"/>
        <v>-492727</v>
      </c>
      <c r="G88" t="s">
        <v>53</v>
      </c>
    </row>
    <row r="89" spans="1:7" x14ac:dyDescent="0.25">
      <c r="A89">
        <v>83</v>
      </c>
      <c r="B89">
        <f t="shared" si="6"/>
        <v>-0.83399999999999996</v>
      </c>
      <c r="C89">
        <f t="shared" si="7"/>
        <v>-2.6200882730938875</v>
      </c>
      <c r="D89">
        <f t="shared" si="8"/>
        <v>-0.4981851053394909</v>
      </c>
      <c r="E89">
        <f t="shared" si="5"/>
        <v>-498185.10533949092</v>
      </c>
      <c r="F89">
        <f t="shared" si="9"/>
        <v>-498185</v>
      </c>
      <c r="G89" t="s">
        <v>53</v>
      </c>
    </row>
    <row r="90" spans="1:7" x14ac:dyDescent="0.25">
      <c r="A90">
        <v>84</v>
      </c>
      <c r="B90">
        <f t="shared" si="6"/>
        <v>-0.83199999999999996</v>
      </c>
      <c r="C90">
        <f t="shared" si="7"/>
        <v>-2.6138050877867078</v>
      </c>
      <c r="D90">
        <f t="shared" si="8"/>
        <v>-0.50362320163576091</v>
      </c>
      <c r="E90">
        <f t="shared" si="5"/>
        <v>-503623.2016357609</v>
      </c>
      <c r="F90">
        <f t="shared" si="9"/>
        <v>-503623</v>
      </c>
      <c r="G90" t="s">
        <v>53</v>
      </c>
    </row>
    <row r="91" spans="1:7" x14ac:dyDescent="0.25">
      <c r="A91">
        <v>85</v>
      </c>
      <c r="B91">
        <f t="shared" si="6"/>
        <v>-0.83</v>
      </c>
      <c r="C91">
        <f t="shared" si="7"/>
        <v>-2.6075219024795282</v>
      </c>
      <c r="D91">
        <f t="shared" si="8"/>
        <v>-0.50904141575037143</v>
      </c>
      <c r="E91">
        <f t="shared" si="5"/>
        <v>-509041.41575037141</v>
      </c>
      <c r="F91">
        <f t="shared" si="9"/>
        <v>-509041</v>
      </c>
      <c r="G91" t="s">
        <v>53</v>
      </c>
    </row>
    <row r="92" spans="1:7" x14ac:dyDescent="0.25">
      <c r="A92">
        <v>86</v>
      </c>
      <c r="B92">
        <f t="shared" si="6"/>
        <v>-0.82799999999999996</v>
      </c>
      <c r="C92">
        <f t="shared" si="7"/>
        <v>-2.6012387171723486</v>
      </c>
      <c r="D92">
        <f t="shared" si="8"/>
        <v>-0.51443953378150664</v>
      </c>
      <c r="E92">
        <f t="shared" si="5"/>
        <v>-514439.53378150665</v>
      </c>
      <c r="F92">
        <f t="shared" si="9"/>
        <v>-514440</v>
      </c>
      <c r="G92" t="s">
        <v>53</v>
      </c>
    </row>
    <row r="93" spans="1:7" x14ac:dyDescent="0.25">
      <c r="A93">
        <v>87</v>
      </c>
      <c r="B93">
        <f t="shared" si="6"/>
        <v>-0.82599999999999996</v>
      </c>
      <c r="C93">
        <f t="shared" si="7"/>
        <v>-2.5949555318651689</v>
      </c>
      <c r="D93">
        <f t="shared" si="8"/>
        <v>-0.51981734262070978</v>
      </c>
      <c r="E93">
        <f t="shared" si="5"/>
        <v>-519817.34262070979</v>
      </c>
      <c r="F93">
        <f t="shared" si="9"/>
        <v>-519817</v>
      </c>
      <c r="G93" t="s">
        <v>53</v>
      </c>
    </row>
    <row r="94" spans="1:7" x14ac:dyDescent="0.25">
      <c r="A94">
        <v>88</v>
      </c>
      <c r="B94">
        <f t="shared" si="6"/>
        <v>-0.82399999999999995</v>
      </c>
      <c r="C94">
        <f t="shared" si="7"/>
        <v>-2.5886723465579893</v>
      </c>
      <c r="D94">
        <f t="shared" si="8"/>
        <v>-0.52517462996129605</v>
      </c>
      <c r="E94">
        <f t="shared" si="5"/>
        <v>-525174.6299612961</v>
      </c>
      <c r="F94">
        <f t="shared" si="9"/>
        <v>-525175</v>
      </c>
      <c r="G94" t="s">
        <v>53</v>
      </c>
    </row>
    <row r="95" spans="1:7" x14ac:dyDescent="0.25">
      <c r="A95">
        <v>89</v>
      </c>
      <c r="B95">
        <f t="shared" si="6"/>
        <v>-0.82199999999999995</v>
      </c>
      <c r="C95">
        <f t="shared" si="7"/>
        <v>-2.5823891612508096</v>
      </c>
      <c r="D95">
        <f t="shared" si="8"/>
        <v>-0.53051118430673438</v>
      </c>
      <c r="E95">
        <f t="shared" si="5"/>
        <v>-530511.18430673436</v>
      </c>
      <c r="F95">
        <f t="shared" si="9"/>
        <v>-530511</v>
      </c>
      <c r="G95" t="s">
        <v>53</v>
      </c>
    </row>
    <row r="96" spans="1:7" x14ac:dyDescent="0.25">
      <c r="A96">
        <v>90</v>
      </c>
      <c r="B96">
        <f t="shared" si="6"/>
        <v>-0.82</v>
      </c>
      <c r="C96">
        <f t="shared" si="7"/>
        <v>-2.57610597594363</v>
      </c>
      <c r="D96">
        <f t="shared" si="8"/>
        <v>-0.53582679497899699</v>
      </c>
      <c r="E96">
        <f t="shared" si="5"/>
        <v>-535826.79497899697</v>
      </c>
      <c r="F96">
        <f t="shared" si="9"/>
        <v>-535827</v>
      </c>
      <c r="G96" t="s">
        <v>53</v>
      </c>
    </row>
    <row r="97" spans="1:7" x14ac:dyDescent="0.25">
      <c r="A97">
        <v>91</v>
      </c>
      <c r="B97">
        <f t="shared" si="6"/>
        <v>-0.81799999999999995</v>
      </c>
      <c r="C97">
        <f t="shared" si="7"/>
        <v>-2.5698227906364508</v>
      </c>
      <c r="D97">
        <f t="shared" si="8"/>
        <v>-0.5411212521268759</v>
      </c>
      <c r="E97">
        <f t="shared" si="5"/>
        <v>-541121.25212687592</v>
      </c>
      <c r="F97">
        <f t="shared" si="9"/>
        <v>-541121</v>
      </c>
      <c r="G97" t="s">
        <v>53</v>
      </c>
    </row>
    <row r="98" spans="1:7" x14ac:dyDescent="0.25">
      <c r="A98">
        <v>92</v>
      </c>
      <c r="B98">
        <f t="shared" si="6"/>
        <v>-0.81599999999999995</v>
      </c>
      <c r="C98">
        <f t="shared" si="7"/>
        <v>-2.5635396053292712</v>
      </c>
      <c r="D98">
        <f t="shared" si="8"/>
        <v>-0.54639434673426923</v>
      </c>
      <c r="E98">
        <f t="shared" si="5"/>
        <v>-546394.34673426929</v>
      </c>
      <c r="F98">
        <f t="shared" si="9"/>
        <v>-546394</v>
      </c>
      <c r="G98" t="s">
        <v>53</v>
      </c>
    </row>
    <row r="99" spans="1:7" x14ac:dyDescent="0.25">
      <c r="A99">
        <v>93</v>
      </c>
      <c r="B99">
        <f t="shared" si="6"/>
        <v>-0.81399999999999995</v>
      </c>
      <c r="C99">
        <f t="shared" si="7"/>
        <v>-2.5572564200220915</v>
      </c>
      <c r="D99">
        <f t="shared" si="8"/>
        <v>-0.5516458706284304</v>
      </c>
      <c r="E99">
        <f t="shared" si="5"/>
        <v>-551645.87062843039</v>
      </c>
      <c r="F99">
        <f t="shared" si="9"/>
        <v>-551646</v>
      </c>
      <c r="G99" t="s">
        <v>53</v>
      </c>
    </row>
    <row r="100" spans="1:7" x14ac:dyDescent="0.25">
      <c r="A100">
        <v>94</v>
      </c>
      <c r="B100">
        <f t="shared" si="6"/>
        <v>-0.81200000000000006</v>
      </c>
      <c r="C100">
        <f t="shared" si="7"/>
        <v>-2.5509732347149123</v>
      </c>
      <c r="D100">
        <f t="shared" si="8"/>
        <v>-0.55687561648818784</v>
      </c>
      <c r="E100">
        <f t="shared" si="5"/>
        <v>-556875.61648818781</v>
      </c>
      <c r="F100">
        <f t="shared" si="9"/>
        <v>-556876</v>
      </c>
      <c r="G100" t="s">
        <v>53</v>
      </c>
    </row>
    <row r="101" spans="1:7" x14ac:dyDescent="0.25">
      <c r="A101">
        <v>95</v>
      </c>
      <c r="B101">
        <f t="shared" si="6"/>
        <v>-0.81</v>
      </c>
      <c r="C101">
        <f t="shared" si="7"/>
        <v>-2.5446900494077327</v>
      </c>
      <c r="D101">
        <f t="shared" si="8"/>
        <v>-0.56208337785213047</v>
      </c>
      <c r="E101">
        <f t="shared" si="5"/>
        <v>-562083.37785213045</v>
      </c>
      <c r="F101">
        <f t="shared" si="9"/>
        <v>-562083</v>
      </c>
      <c r="G101" t="s">
        <v>53</v>
      </c>
    </row>
    <row r="102" spans="1:7" x14ac:dyDescent="0.25">
      <c r="A102">
        <v>96</v>
      </c>
      <c r="B102">
        <f t="shared" si="6"/>
        <v>-0.80800000000000005</v>
      </c>
      <c r="C102">
        <f t="shared" si="7"/>
        <v>-2.5384068641005531</v>
      </c>
      <c r="D102">
        <f t="shared" si="8"/>
        <v>-0.56726894912675641</v>
      </c>
      <c r="E102">
        <f t="shared" si="5"/>
        <v>-567268.9491267564</v>
      </c>
      <c r="F102">
        <f t="shared" si="9"/>
        <v>-567269</v>
      </c>
      <c r="G102" t="s">
        <v>53</v>
      </c>
    </row>
    <row r="103" spans="1:7" x14ac:dyDescent="0.25">
      <c r="A103">
        <v>97</v>
      </c>
      <c r="B103">
        <f t="shared" si="6"/>
        <v>-0.80600000000000005</v>
      </c>
      <c r="C103">
        <f t="shared" si="7"/>
        <v>-2.5321236787933734</v>
      </c>
      <c r="D103">
        <f t="shared" si="8"/>
        <v>-0.57243212559459078</v>
      </c>
      <c r="E103">
        <f t="shared" si="5"/>
        <v>-572432.12559459079</v>
      </c>
      <c r="F103">
        <f t="shared" si="9"/>
        <v>-572432</v>
      </c>
      <c r="G103" t="s">
        <v>53</v>
      </c>
    </row>
    <row r="104" spans="1:7" x14ac:dyDescent="0.25">
      <c r="A104">
        <v>98</v>
      </c>
      <c r="B104">
        <f t="shared" si="6"/>
        <v>-0.80400000000000005</v>
      </c>
      <c r="C104">
        <f t="shared" si="7"/>
        <v>-2.5258404934861938</v>
      </c>
      <c r="D104">
        <f t="shared" si="8"/>
        <v>-0.57757270342226763</v>
      </c>
      <c r="E104">
        <f t="shared" si="5"/>
        <v>-577572.70342226769</v>
      </c>
      <c r="F104">
        <f t="shared" si="9"/>
        <v>-577573</v>
      </c>
      <c r="G104" t="s">
        <v>53</v>
      </c>
    </row>
    <row r="105" spans="1:7" x14ac:dyDescent="0.25">
      <c r="A105">
        <v>99</v>
      </c>
      <c r="B105">
        <f t="shared" si="6"/>
        <v>-0.80200000000000005</v>
      </c>
      <c r="C105">
        <f t="shared" si="7"/>
        <v>-2.5195573081790141</v>
      </c>
      <c r="D105">
        <f t="shared" si="8"/>
        <v>-0.58269047966857612</v>
      </c>
      <c r="E105">
        <f t="shared" si="5"/>
        <v>-582690.47966857615</v>
      </c>
      <c r="F105">
        <f t="shared" si="9"/>
        <v>-582690</v>
      </c>
      <c r="G105" t="s">
        <v>53</v>
      </c>
    </row>
    <row r="106" spans="1:7" x14ac:dyDescent="0.25">
      <c r="A106">
        <v>100</v>
      </c>
      <c r="B106">
        <f t="shared" si="6"/>
        <v>-0.8</v>
      </c>
      <c r="C106">
        <f t="shared" si="7"/>
        <v>-2.5132741228718345</v>
      </c>
      <c r="D106">
        <f t="shared" si="8"/>
        <v>-0.58778525229247325</v>
      </c>
      <c r="E106">
        <f t="shared" si="5"/>
        <v>-587785.25229247322</v>
      </c>
      <c r="F106">
        <f t="shared" si="9"/>
        <v>-587785</v>
      </c>
      <c r="G106" t="s">
        <v>53</v>
      </c>
    </row>
    <row r="107" spans="1:7" x14ac:dyDescent="0.25">
      <c r="A107">
        <v>101</v>
      </c>
      <c r="B107">
        <f t="shared" si="6"/>
        <v>-0.79800000000000004</v>
      </c>
      <c r="C107">
        <f t="shared" si="7"/>
        <v>-2.5069909375646549</v>
      </c>
      <c r="D107">
        <f t="shared" si="8"/>
        <v>-0.59285682016105934</v>
      </c>
      <c r="E107">
        <f t="shared" si="5"/>
        <v>-592856.82016105938</v>
      </c>
      <c r="F107">
        <f t="shared" si="9"/>
        <v>-592857</v>
      </c>
      <c r="G107" t="s">
        <v>53</v>
      </c>
    </row>
    <row r="108" spans="1:7" x14ac:dyDescent="0.25">
      <c r="A108">
        <v>102</v>
      </c>
      <c r="B108">
        <f t="shared" si="6"/>
        <v>-0.79600000000000004</v>
      </c>
      <c r="C108">
        <f t="shared" si="7"/>
        <v>-2.5007077522574757</v>
      </c>
      <c r="D108">
        <f t="shared" si="8"/>
        <v>-0.59790498305751871</v>
      </c>
      <c r="E108">
        <f t="shared" si="5"/>
        <v>-597904.98305751872</v>
      </c>
      <c r="F108">
        <f t="shared" si="9"/>
        <v>-597905</v>
      </c>
      <c r="G108" t="s">
        <v>53</v>
      </c>
    </row>
    <row r="109" spans="1:7" x14ac:dyDescent="0.25">
      <c r="A109">
        <v>103</v>
      </c>
      <c r="B109">
        <f t="shared" si="6"/>
        <v>-0.79400000000000004</v>
      </c>
      <c r="C109">
        <f t="shared" si="7"/>
        <v>-2.494424566950296</v>
      </c>
      <c r="D109">
        <f t="shared" si="8"/>
        <v>-0.60292954168902457</v>
      </c>
      <c r="E109">
        <f t="shared" si="5"/>
        <v>-602929.54168902454</v>
      </c>
      <c r="F109">
        <f t="shared" si="9"/>
        <v>-602930</v>
      </c>
      <c r="G109" t="s">
        <v>53</v>
      </c>
    </row>
    <row r="110" spans="1:7" x14ac:dyDescent="0.25">
      <c r="A110">
        <v>104</v>
      </c>
      <c r="B110">
        <f t="shared" si="6"/>
        <v>-0.79200000000000004</v>
      </c>
      <c r="C110">
        <f t="shared" si="7"/>
        <v>-2.4881413816431164</v>
      </c>
      <c r="D110">
        <f t="shared" si="8"/>
        <v>-0.60793029769460527</v>
      </c>
      <c r="E110">
        <f t="shared" si="5"/>
        <v>-607930.29769460531</v>
      </c>
      <c r="F110">
        <f t="shared" si="9"/>
        <v>-607930</v>
      </c>
      <c r="G110" t="s">
        <v>53</v>
      </c>
    </row>
    <row r="111" spans="1:7" x14ac:dyDescent="0.25">
      <c r="A111">
        <v>105</v>
      </c>
      <c r="B111">
        <f t="shared" si="6"/>
        <v>-0.79</v>
      </c>
      <c r="C111">
        <f t="shared" si="7"/>
        <v>-2.4818581963359367</v>
      </c>
      <c r="D111">
        <f t="shared" si="8"/>
        <v>-0.61290705365297637</v>
      </c>
      <c r="E111">
        <f t="shared" si="5"/>
        <v>-612907.05365297641</v>
      </c>
      <c r="F111">
        <f t="shared" si="9"/>
        <v>-612907</v>
      </c>
      <c r="G111" t="s">
        <v>53</v>
      </c>
    </row>
    <row r="112" spans="1:7" x14ac:dyDescent="0.25">
      <c r="A112">
        <v>106</v>
      </c>
      <c r="B112">
        <f t="shared" si="6"/>
        <v>-0.78800000000000003</v>
      </c>
      <c r="C112">
        <f t="shared" si="7"/>
        <v>-2.4755750110287571</v>
      </c>
      <c r="D112">
        <f t="shared" si="8"/>
        <v>-0.61785961309033433</v>
      </c>
      <c r="E112">
        <f t="shared" si="5"/>
        <v>-617859.61309033434</v>
      </c>
      <c r="F112">
        <f t="shared" si="9"/>
        <v>-617860</v>
      </c>
      <c r="G112" t="s">
        <v>53</v>
      </c>
    </row>
    <row r="113" spans="1:7" x14ac:dyDescent="0.25">
      <c r="A113">
        <v>107</v>
      </c>
      <c r="B113">
        <f t="shared" si="6"/>
        <v>-0.78600000000000003</v>
      </c>
      <c r="C113">
        <f t="shared" si="7"/>
        <v>-2.4692918257215775</v>
      </c>
      <c r="D113">
        <f t="shared" si="8"/>
        <v>-0.62278778048811256</v>
      </c>
      <c r="E113">
        <f t="shared" si="5"/>
        <v>-622787.78048811259</v>
      </c>
      <c r="F113">
        <f t="shared" si="9"/>
        <v>-622788</v>
      </c>
      <c r="G113" t="s">
        <v>53</v>
      </c>
    </row>
    <row r="114" spans="1:7" x14ac:dyDescent="0.25">
      <c r="A114">
        <v>108</v>
      </c>
      <c r="B114">
        <f t="shared" si="6"/>
        <v>-0.78400000000000003</v>
      </c>
      <c r="C114">
        <f t="shared" si="7"/>
        <v>-2.4630086404143978</v>
      </c>
      <c r="D114">
        <f t="shared" si="8"/>
        <v>-0.62769136129070058</v>
      </c>
      <c r="E114">
        <f t="shared" si="5"/>
        <v>-627691.36129070062</v>
      </c>
      <c r="F114">
        <f t="shared" si="9"/>
        <v>-627691</v>
      </c>
      <c r="G114" t="s">
        <v>53</v>
      </c>
    </row>
    <row r="115" spans="1:7" x14ac:dyDescent="0.25">
      <c r="A115">
        <v>109</v>
      </c>
      <c r="B115">
        <f t="shared" si="6"/>
        <v>-0.78200000000000003</v>
      </c>
      <c r="C115">
        <f t="shared" si="7"/>
        <v>-2.4567254551072182</v>
      </c>
      <c r="D115">
        <f t="shared" si="8"/>
        <v>-0.63257016191312454</v>
      </c>
      <c r="E115">
        <f t="shared" si="5"/>
        <v>-632570.1619131245</v>
      </c>
      <c r="F115">
        <f t="shared" si="9"/>
        <v>-632570</v>
      </c>
      <c r="G115" t="s">
        <v>53</v>
      </c>
    </row>
    <row r="116" spans="1:7" x14ac:dyDescent="0.25">
      <c r="A116">
        <v>110</v>
      </c>
      <c r="B116">
        <f t="shared" si="6"/>
        <v>-0.78</v>
      </c>
      <c r="C116">
        <f t="shared" si="7"/>
        <v>-2.4504422698000385</v>
      </c>
      <c r="D116">
        <f t="shared" si="8"/>
        <v>-0.63742398974868986</v>
      </c>
      <c r="E116">
        <f t="shared" si="5"/>
        <v>-637423.98974868981</v>
      </c>
      <c r="F116">
        <f t="shared" si="9"/>
        <v>-637424</v>
      </c>
      <c r="G116" t="s">
        <v>53</v>
      </c>
    </row>
    <row r="117" spans="1:7" x14ac:dyDescent="0.25">
      <c r="A117">
        <v>111</v>
      </c>
      <c r="B117">
        <f t="shared" si="6"/>
        <v>-0.77800000000000002</v>
      </c>
      <c r="C117">
        <f t="shared" si="7"/>
        <v>-2.4441590844928589</v>
      </c>
      <c r="D117">
        <f t="shared" si="8"/>
        <v>-0.64225265317658453</v>
      </c>
      <c r="E117">
        <f t="shared" si="5"/>
        <v>-642252.65317658451</v>
      </c>
      <c r="F117">
        <f t="shared" si="9"/>
        <v>-642253</v>
      </c>
      <c r="G117" t="s">
        <v>53</v>
      </c>
    </row>
    <row r="118" spans="1:7" x14ac:dyDescent="0.25">
      <c r="A118">
        <v>112</v>
      </c>
      <c r="B118">
        <f t="shared" si="6"/>
        <v>-0.77600000000000002</v>
      </c>
      <c r="C118">
        <f t="shared" si="7"/>
        <v>-2.4378758991856797</v>
      </c>
      <c r="D118">
        <f t="shared" si="8"/>
        <v>-0.64705596156944423</v>
      </c>
      <c r="E118">
        <f t="shared" si="5"/>
        <v>-647055.96156944428</v>
      </c>
      <c r="F118">
        <f t="shared" si="9"/>
        <v>-647056</v>
      </c>
      <c r="G118" t="s">
        <v>53</v>
      </c>
    </row>
    <row r="119" spans="1:7" x14ac:dyDescent="0.25">
      <c r="A119">
        <v>113</v>
      </c>
      <c r="B119">
        <f t="shared" si="6"/>
        <v>-0.77400000000000002</v>
      </c>
      <c r="C119">
        <f t="shared" si="7"/>
        <v>-2.4315927138785001</v>
      </c>
      <c r="D119">
        <f t="shared" si="8"/>
        <v>-0.65183372530087869</v>
      </c>
      <c r="E119">
        <f t="shared" si="5"/>
        <v>-651833.72530087864</v>
      </c>
      <c r="F119">
        <f t="shared" si="9"/>
        <v>-651834</v>
      </c>
      <c r="G119" t="s">
        <v>53</v>
      </c>
    </row>
    <row r="120" spans="1:7" x14ac:dyDescent="0.25">
      <c r="A120">
        <v>114</v>
      </c>
      <c r="B120">
        <f t="shared" si="6"/>
        <v>-0.77200000000000002</v>
      </c>
      <c r="C120">
        <f t="shared" si="7"/>
        <v>-2.4253095285713204</v>
      </c>
      <c r="D120">
        <f t="shared" si="8"/>
        <v>-0.65658575575295641</v>
      </c>
      <c r="E120">
        <f t="shared" si="5"/>
        <v>-656585.75575295638</v>
      </c>
      <c r="F120">
        <f t="shared" si="9"/>
        <v>-656586</v>
      </c>
      <c r="G120" t="s">
        <v>53</v>
      </c>
    </row>
    <row r="121" spans="1:7" x14ac:dyDescent="0.25">
      <c r="A121">
        <v>115</v>
      </c>
      <c r="B121">
        <f t="shared" si="6"/>
        <v>-0.77</v>
      </c>
      <c r="C121">
        <f t="shared" si="7"/>
        <v>-2.4190263432641408</v>
      </c>
      <c r="D121">
        <f t="shared" si="8"/>
        <v>-0.66131186532365183</v>
      </c>
      <c r="E121">
        <f t="shared" si="5"/>
        <v>-661311.86532365181</v>
      </c>
      <c r="F121">
        <f t="shared" si="9"/>
        <v>-661312</v>
      </c>
      <c r="G121" t="s">
        <v>53</v>
      </c>
    </row>
    <row r="122" spans="1:7" x14ac:dyDescent="0.25">
      <c r="A122">
        <v>116</v>
      </c>
      <c r="B122">
        <f t="shared" si="6"/>
        <v>-0.76800000000000002</v>
      </c>
      <c r="C122">
        <f t="shared" si="7"/>
        <v>-2.4127431579569611</v>
      </c>
      <c r="D122">
        <f t="shared" si="8"/>
        <v>-0.66601186743425167</v>
      </c>
      <c r="E122">
        <f t="shared" si="5"/>
        <v>-666011.8674342517</v>
      </c>
      <c r="F122">
        <f t="shared" si="9"/>
        <v>-666012</v>
      </c>
      <c r="G122" t="s">
        <v>53</v>
      </c>
    </row>
    <row r="123" spans="1:7" x14ac:dyDescent="0.25">
      <c r="A123">
        <v>117</v>
      </c>
      <c r="B123">
        <f t="shared" si="6"/>
        <v>-0.76600000000000001</v>
      </c>
      <c r="C123">
        <f t="shared" si="7"/>
        <v>-2.4064599726497815</v>
      </c>
      <c r="D123">
        <f t="shared" si="8"/>
        <v>-0.67068557653672012</v>
      </c>
      <c r="E123">
        <f t="shared" si="5"/>
        <v>-670685.57653672015</v>
      </c>
      <c r="F123">
        <f t="shared" si="9"/>
        <v>-670686</v>
      </c>
      <c r="G123" t="s">
        <v>53</v>
      </c>
    </row>
    <row r="124" spans="1:7" x14ac:dyDescent="0.25">
      <c r="A124">
        <v>118</v>
      </c>
      <c r="B124">
        <f t="shared" si="6"/>
        <v>-0.76400000000000001</v>
      </c>
      <c r="C124">
        <f t="shared" si="7"/>
        <v>-2.4001767873426019</v>
      </c>
      <c r="D124">
        <f t="shared" si="8"/>
        <v>-0.67533280812102459</v>
      </c>
      <c r="E124">
        <f t="shared" si="5"/>
        <v>-675332.80812102463</v>
      </c>
      <c r="F124">
        <f t="shared" si="9"/>
        <v>-675333</v>
      </c>
      <c r="G124" t="s">
        <v>53</v>
      </c>
    </row>
    <row r="125" spans="1:7" x14ac:dyDescent="0.25">
      <c r="A125">
        <v>119</v>
      </c>
      <c r="B125">
        <f t="shared" si="6"/>
        <v>-0.76200000000000001</v>
      </c>
      <c r="C125">
        <f t="shared" si="7"/>
        <v>-2.3938936020354222</v>
      </c>
      <c r="D125">
        <f t="shared" si="8"/>
        <v>-0.67995337872241934</v>
      </c>
      <c r="E125">
        <f t="shared" si="5"/>
        <v>-679953.37872241938</v>
      </c>
      <c r="F125">
        <f t="shared" si="9"/>
        <v>-679953</v>
      </c>
      <c r="G125" t="s">
        <v>53</v>
      </c>
    </row>
    <row r="126" spans="1:7" x14ac:dyDescent="0.25">
      <c r="A126">
        <v>120</v>
      </c>
      <c r="B126">
        <f t="shared" si="6"/>
        <v>-0.76</v>
      </c>
      <c r="C126">
        <f t="shared" si="7"/>
        <v>-2.3876104167282426</v>
      </c>
      <c r="D126">
        <f t="shared" si="8"/>
        <v>-0.68454710592868884</v>
      </c>
      <c r="E126">
        <f t="shared" si="5"/>
        <v>-684547.10592868889</v>
      </c>
      <c r="F126">
        <f t="shared" si="9"/>
        <v>-684547</v>
      </c>
      <c r="G126" t="s">
        <v>53</v>
      </c>
    </row>
    <row r="127" spans="1:7" x14ac:dyDescent="0.25">
      <c r="A127">
        <v>121</v>
      </c>
      <c r="B127">
        <f t="shared" si="6"/>
        <v>-0.75800000000000001</v>
      </c>
      <c r="C127">
        <f t="shared" si="7"/>
        <v>-2.3813272314210634</v>
      </c>
      <c r="D127">
        <f t="shared" si="8"/>
        <v>-0.68911380838734837</v>
      </c>
      <c r="E127">
        <f t="shared" si="5"/>
        <v>-689113.80838734831</v>
      </c>
      <c r="F127">
        <f t="shared" si="9"/>
        <v>-689114</v>
      </c>
      <c r="G127" t="s">
        <v>53</v>
      </c>
    </row>
    <row r="128" spans="1:7" x14ac:dyDescent="0.25">
      <c r="A128">
        <v>122</v>
      </c>
      <c r="B128">
        <f t="shared" si="6"/>
        <v>-0.75600000000000001</v>
      </c>
      <c r="C128">
        <f t="shared" si="7"/>
        <v>-2.3750440461138838</v>
      </c>
      <c r="D128">
        <f t="shared" si="8"/>
        <v>-0.69365330581280493</v>
      </c>
      <c r="E128">
        <f t="shared" si="5"/>
        <v>-693653.30581280496</v>
      </c>
      <c r="F128">
        <f t="shared" si="9"/>
        <v>-693653</v>
      </c>
      <c r="G128" t="s">
        <v>53</v>
      </c>
    </row>
    <row r="129" spans="1:7" x14ac:dyDescent="0.25">
      <c r="A129">
        <v>123</v>
      </c>
      <c r="B129">
        <f t="shared" si="6"/>
        <v>-0.754</v>
      </c>
      <c r="C129">
        <f t="shared" si="7"/>
        <v>-2.3687608608067041</v>
      </c>
      <c r="D129">
        <f t="shared" si="8"/>
        <v>-0.69816541899347262</v>
      </c>
      <c r="E129">
        <f t="shared" si="5"/>
        <v>-698165.41899347259</v>
      </c>
      <c r="F129">
        <f t="shared" si="9"/>
        <v>-698165</v>
      </c>
      <c r="G129" t="s">
        <v>53</v>
      </c>
    </row>
    <row r="130" spans="1:7" x14ac:dyDescent="0.25">
      <c r="A130">
        <v>124</v>
      </c>
      <c r="B130">
        <f t="shared" si="6"/>
        <v>-0.752</v>
      </c>
      <c r="C130">
        <f t="shared" si="7"/>
        <v>-2.3624776754995245</v>
      </c>
      <c r="D130">
        <f t="shared" si="8"/>
        <v>-0.70264996979884919</v>
      </c>
      <c r="E130">
        <f t="shared" si="5"/>
        <v>-702649.9697988492</v>
      </c>
      <c r="F130">
        <f t="shared" si="9"/>
        <v>-702650</v>
      </c>
      <c r="G130" t="s">
        <v>53</v>
      </c>
    </row>
    <row r="131" spans="1:7" x14ac:dyDescent="0.25">
      <c r="A131">
        <v>125</v>
      </c>
      <c r="B131">
        <f t="shared" si="6"/>
        <v>-0.75</v>
      </c>
      <c r="C131">
        <f t="shared" si="7"/>
        <v>-2.3561944901923448</v>
      </c>
      <c r="D131">
        <f t="shared" si="8"/>
        <v>-0.70710678118654757</v>
      </c>
      <c r="E131">
        <f t="shared" si="5"/>
        <v>-707106.7811865476</v>
      </c>
      <c r="F131">
        <f t="shared" si="9"/>
        <v>-707107</v>
      </c>
      <c r="G131" t="s">
        <v>53</v>
      </c>
    </row>
    <row r="132" spans="1:7" x14ac:dyDescent="0.25">
      <c r="A132">
        <v>126</v>
      </c>
      <c r="B132">
        <f t="shared" si="6"/>
        <v>-0.748</v>
      </c>
      <c r="C132">
        <f t="shared" si="7"/>
        <v>-2.3499113048851652</v>
      </c>
      <c r="D132">
        <f t="shared" si="8"/>
        <v>-0.71153567720928546</v>
      </c>
      <c r="E132">
        <f t="shared" si="5"/>
        <v>-711535.67720928544</v>
      </c>
      <c r="F132">
        <f t="shared" si="9"/>
        <v>-711536</v>
      </c>
      <c r="G132" t="s">
        <v>53</v>
      </c>
    </row>
    <row r="133" spans="1:7" x14ac:dyDescent="0.25">
      <c r="A133">
        <v>127</v>
      </c>
      <c r="B133">
        <f t="shared" si="6"/>
        <v>-0.746</v>
      </c>
      <c r="C133">
        <f t="shared" si="7"/>
        <v>-2.3436281195779856</v>
      </c>
      <c r="D133">
        <f t="shared" si="8"/>
        <v>-0.71593648302183133</v>
      </c>
      <c r="E133">
        <f t="shared" si="5"/>
        <v>-715936.48302183137</v>
      </c>
      <c r="F133">
        <f t="shared" si="9"/>
        <v>-715936</v>
      </c>
      <c r="G133" t="s">
        <v>53</v>
      </c>
    </row>
    <row r="134" spans="1:7" x14ac:dyDescent="0.25">
      <c r="A134">
        <v>128</v>
      </c>
      <c r="B134">
        <f t="shared" si="6"/>
        <v>-0.74399999999999999</v>
      </c>
      <c r="C134">
        <f t="shared" si="7"/>
        <v>-2.3373449342708059</v>
      </c>
      <c r="D134">
        <f t="shared" si="8"/>
        <v>-0.72030902488790705</v>
      </c>
      <c r="E134">
        <f t="shared" ref="E134:E197" si="10">D134*amplitude+zerotorque</f>
        <v>-720309.02488790709</v>
      </c>
      <c r="F134">
        <f t="shared" si="9"/>
        <v>-720309</v>
      </c>
      <c r="G134" t="s">
        <v>53</v>
      </c>
    </row>
    <row r="135" spans="1:7" x14ac:dyDescent="0.25">
      <c r="A135">
        <v>129</v>
      </c>
      <c r="B135">
        <f t="shared" ref="B135:B198" si="11">(A135-500)/500</f>
        <v>-0.74199999999999999</v>
      </c>
      <c r="C135">
        <f t="shared" ref="C135:C198" si="12">B135*(PI())</f>
        <v>-2.3310617489636263</v>
      </c>
      <c r="D135">
        <f t="shared" ref="D135:D198" si="13">SIN(C135)</f>
        <v>-0.72465313018704691</v>
      </c>
      <c r="E135">
        <f t="shared" si="10"/>
        <v>-724653.13018704695</v>
      </c>
      <c r="F135">
        <f t="shared" ref="F135:F198" si="14">ROUND(E135,0)</f>
        <v>-724653</v>
      </c>
      <c r="G135" t="s">
        <v>53</v>
      </c>
    </row>
    <row r="136" spans="1:7" x14ac:dyDescent="0.25">
      <c r="A136">
        <v>130</v>
      </c>
      <c r="B136">
        <f t="shared" si="11"/>
        <v>-0.74</v>
      </c>
      <c r="C136">
        <f t="shared" si="12"/>
        <v>-2.3247785636564471</v>
      </c>
      <c r="D136">
        <f t="shared" si="13"/>
        <v>-0.72896862742141144</v>
      </c>
      <c r="E136">
        <f t="shared" si="10"/>
        <v>-728968.62742141145</v>
      </c>
      <c r="F136">
        <f t="shared" si="14"/>
        <v>-728969</v>
      </c>
      <c r="G136" t="s">
        <v>53</v>
      </c>
    </row>
    <row r="137" spans="1:7" x14ac:dyDescent="0.25">
      <c r="A137">
        <v>131</v>
      </c>
      <c r="B137">
        <f t="shared" si="11"/>
        <v>-0.73799999999999999</v>
      </c>
      <c r="C137">
        <f t="shared" si="12"/>
        <v>-2.3184953783492674</v>
      </c>
      <c r="D137">
        <f t="shared" si="13"/>
        <v>-0.73325534622255994</v>
      </c>
      <c r="E137">
        <f t="shared" si="10"/>
        <v>-733255.34622255992</v>
      </c>
      <c r="F137">
        <f t="shared" si="14"/>
        <v>-733255</v>
      </c>
      <c r="G137" t="s">
        <v>53</v>
      </c>
    </row>
    <row r="138" spans="1:7" x14ac:dyDescent="0.25">
      <c r="A138">
        <v>132</v>
      </c>
      <c r="B138">
        <f t="shared" si="11"/>
        <v>-0.73599999999999999</v>
      </c>
      <c r="C138">
        <f t="shared" si="12"/>
        <v>-2.3122121930420878</v>
      </c>
      <c r="D138">
        <f t="shared" si="13"/>
        <v>-0.73751311735817393</v>
      </c>
      <c r="E138">
        <f t="shared" si="10"/>
        <v>-737513.11735817394</v>
      </c>
      <c r="F138">
        <f t="shared" si="14"/>
        <v>-737513</v>
      </c>
      <c r="G138" t="s">
        <v>53</v>
      </c>
    </row>
    <row r="139" spans="1:7" x14ac:dyDescent="0.25">
      <c r="A139">
        <v>133</v>
      </c>
      <c r="B139">
        <f t="shared" si="11"/>
        <v>-0.73399999999999999</v>
      </c>
      <c r="C139">
        <f t="shared" si="12"/>
        <v>-2.3059290077349082</v>
      </c>
      <c r="D139">
        <f t="shared" si="13"/>
        <v>-0.7417417727387392</v>
      </c>
      <c r="E139">
        <f t="shared" si="10"/>
        <v>-741741.77273873915</v>
      </c>
      <c r="F139">
        <f t="shared" si="14"/>
        <v>-741742</v>
      </c>
      <c r="G139" t="s">
        <v>53</v>
      </c>
    </row>
    <row r="140" spans="1:7" x14ac:dyDescent="0.25">
      <c r="A140">
        <v>134</v>
      </c>
      <c r="B140">
        <f t="shared" si="11"/>
        <v>-0.73199999999999998</v>
      </c>
      <c r="C140">
        <f t="shared" si="12"/>
        <v>-2.2996458224277285</v>
      </c>
      <c r="D140">
        <f t="shared" si="13"/>
        <v>-0.74594114542418222</v>
      </c>
      <c r="E140">
        <f t="shared" si="10"/>
        <v>-745941.14542418218</v>
      </c>
      <c r="F140">
        <f t="shared" si="14"/>
        <v>-745941</v>
      </c>
      <c r="G140" t="s">
        <v>53</v>
      </c>
    </row>
    <row r="141" spans="1:7" x14ac:dyDescent="0.25">
      <c r="A141">
        <v>135</v>
      </c>
      <c r="B141">
        <f t="shared" si="11"/>
        <v>-0.73</v>
      </c>
      <c r="C141">
        <f t="shared" si="12"/>
        <v>-2.2933626371205489</v>
      </c>
      <c r="D141">
        <f t="shared" si="13"/>
        <v>-0.7501110696304597</v>
      </c>
      <c r="E141">
        <f t="shared" si="10"/>
        <v>-750111.06963045965</v>
      </c>
      <c r="F141">
        <f t="shared" si="14"/>
        <v>-750111</v>
      </c>
      <c r="G141" t="s">
        <v>53</v>
      </c>
    </row>
    <row r="142" spans="1:7" x14ac:dyDescent="0.25">
      <c r="A142">
        <v>136</v>
      </c>
      <c r="B142">
        <f t="shared" si="11"/>
        <v>-0.72799999999999998</v>
      </c>
      <c r="C142">
        <f t="shared" si="12"/>
        <v>-2.2870794518133692</v>
      </c>
      <c r="D142">
        <f t="shared" si="13"/>
        <v>-0.75425138073610398</v>
      </c>
      <c r="E142">
        <f t="shared" si="10"/>
        <v>-754251.38073610398</v>
      </c>
      <c r="F142">
        <f t="shared" si="14"/>
        <v>-754251</v>
      </c>
      <c r="G142" t="s">
        <v>53</v>
      </c>
    </row>
    <row r="143" spans="1:7" x14ac:dyDescent="0.25">
      <c r="A143">
        <v>137</v>
      </c>
      <c r="B143">
        <f t="shared" si="11"/>
        <v>-0.72599999999999998</v>
      </c>
      <c r="C143">
        <f t="shared" si="12"/>
        <v>-2.2807962665061896</v>
      </c>
      <c r="D143">
        <f t="shared" si="13"/>
        <v>-0.75836191528872199</v>
      </c>
      <c r="E143">
        <f t="shared" si="10"/>
        <v>-758361.91528872203</v>
      </c>
      <c r="F143">
        <f t="shared" si="14"/>
        <v>-758362</v>
      </c>
      <c r="G143" t="s">
        <v>53</v>
      </c>
    </row>
    <row r="144" spans="1:7" x14ac:dyDescent="0.25">
      <c r="A144">
        <v>138</v>
      </c>
      <c r="B144">
        <f t="shared" si="11"/>
        <v>-0.72399999999999998</v>
      </c>
      <c r="C144">
        <f t="shared" si="12"/>
        <v>-2.27451308119901</v>
      </c>
      <c r="D144">
        <f t="shared" si="13"/>
        <v>-0.76244251101144811</v>
      </c>
      <c r="E144">
        <f t="shared" si="10"/>
        <v>-762442.51101144811</v>
      </c>
      <c r="F144">
        <f t="shared" si="14"/>
        <v>-762443</v>
      </c>
      <c r="G144" t="s">
        <v>53</v>
      </c>
    </row>
    <row r="145" spans="1:7" x14ac:dyDescent="0.25">
      <c r="A145">
        <v>139</v>
      </c>
      <c r="B145">
        <f t="shared" si="11"/>
        <v>-0.72199999999999998</v>
      </c>
      <c r="C145">
        <f t="shared" si="12"/>
        <v>-2.2682298958918308</v>
      </c>
      <c r="D145">
        <f t="shared" si="13"/>
        <v>-0.76649300680934984</v>
      </c>
      <c r="E145">
        <f t="shared" si="10"/>
        <v>-766493.00680934987</v>
      </c>
      <c r="F145">
        <f t="shared" si="14"/>
        <v>-766493</v>
      </c>
      <c r="G145" t="s">
        <v>53</v>
      </c>
    </row>
    <row r="146" spans="1:7" x14ac:dyDescent="0.25">
      <c r="A146">
        <v>140</v>
      </c>
      <c r="B146">
        <f t="shared" si="11"/>
        <v>-0.72</v>
      </c>
      <c r="C146">
        <f t="shared" si="12"/>
        <v>-2.2619467105846511</v>
      </c>
      <c r="D146">
        <f t="shared" si="13"/>
        <v>-0.77051324277578925</v>
      </c>
      <c r="E146">
        <f t="shared" si="10"/>
        <v>-770513.24277578923</v>
      </c>
      <c r="F146">
        <f t="shared" si="14"/>
        <v>-770513</v>
      </c>
      <c r="G146" t="s">
        <v>53</v>
      </c>
    </row>
    <row r="147" spans="1:7" x14ac:dyDescent="0.25">
      <c r="A147">
        <v>141</v>
      </c>
      <c r="B147">
        <f t="shared" si="11"/>
        <v>-0.71799999999999997</v>
      </c>
      <c r="C147">
        <f t="shared" si="12"/>
        <v>-2.2556635252774715</v>
      </c>
      <c r="D147">
        <f t="shared" si="13"/>
        <v>-0.77450306019873383</v>
      </c>
      <c r="E147">
        <f t="shared" si="10"/>
        <v>-774503.06019873382</v>
      </c>
      <c r="F147">
        <f t="shared" si="14"/>
        <v>-774503</v>
      </c>
      <c r="G147" t="s">
        <v>53</v>
      </c>
    </row>
    <row r="148" spans="1:7" x14ac:dyDescent="0.25">
      <c r="A148">
        <v>142</v>
      </c>
      <c r="B148">
        <f t="shared" si="11"/>
        <v>-0.71599999999999997</v>
      </c>
      <c r="C148">
        <f t="shared" si="12"/>
        <v>-2.2493803399702919</v>
      </c>
      <c r="D148">
        <f t="shared" si="13"/>
        <v>-0.77846230156702345</v>
      </c>
      <c r="E148">
        <f t="shared" si="10"/>
        <v>-778462.3015670235</v>
      </c>
      <c r="F148">
        <f t="shared" si="14"/>
        <v>-778462</v>
      </c>
      <c r="G148" t="s">
        <v>53</v>
      </c>
    </row>
    <row r="149" spans="1:7" x14ac:dyDescent="0.25">
      <c r="A149">
        <v>143</v>
      </c>
      <c r="B149">
        <f t="shared" si="11"/>
        <v>-0.71399999999999997</v>
      </c>
      <c r="C149">
        <f t="shared" si="12"/>
        <v>-2.2430971546631122</v>
      </c>
      <c r="D149">
        <f t="shared" si="13"/>
        <v>-0.78239081057658821</v>
      </c>
      <c r="E149">
        <f t="shared" si="10"/>
        <v>-782390.81057658826</v>
      </c>
      <c r="F149">
        <f t="shared" si="14"/>
        <v>-782391</v>
      </c>
      <c r="G149" t="s">
        <v>53</v>
      </c>
    </row>
    <row r="150" spans="1:7" x14ac:dyDescent="0.25">
      <c r="A150">
        <v>144</v>
      </c>
      <c r="B150">
        <f t="shared" si="11"/>
        <v>-0.71199999999999997</v>
      </c>
      <c r="C150">
        <f t="shared" si="12"/>
        <v>-2.2368139693559326</v>
      </c>
      <c r="D150">
        <f t="shared" si="13"/>
        <v>-0.78628843213661903</v>
      </c>
      <c r="E150">
        <f t="shared" si="10"/>
        <v>-786288.432136619</v>
      </c>
      <c r="F150">
        <f t="shared" si="14"/>
        <v>-786288</v>
      </c>
      <c r="G150" t="s">
        <v>53</v>
      </c>
    </row>
    <row r="151" spans="1:7" x14ac:dyDescent="0.25">
      <c r="A151">
        <v>145</v>
      </c>
      <c r="B151">
        <f t="shared" si="11"/>
        <v>-0.71</v>
      </c>
      <c r="C151">
        <f t="shared" si="12"/>
        <v>-2.2305307840487529</v>
      </c>
      <c r="D151">
        <f t="shared" si="13"/>
        <v>-0.79015501237569052</v>
      </c>
      <c r="E151">
        <f t="shared" si="10"/>
        <v>-790155.01237569051</v>
      </c>
      <c r="F151">
        <f t="shared" si="14"/>
        <v>-790155</v>
      </c>
      <c r="G151" t="s">
        <v>53</v>
      </c>
    </row>
    <row r="152" spans="1:7" x14ac:dyDescent="0.25">
      <c r="A152">
        <v>146</v>
      </c>
      <c r="B152">
        <f t="shared" si="11"/>
        <v>-0.70799999999999996</v>
      </c>
      <c r="C152">
        <f t="shared" si="12"/>
        <v>-2.2242475987415733</v>
      </c>
      <c r="D152">
        <f t="shared" si="13"/>
        <v>-0.79399039864783549</v>
      </c>
      <c r="E152">
        <f t="shared" si="10"/>
        <v>-793990.39864783548</v>
      </c>
      <c r="F152">
        <f t="shared" si="14"/>
        <v>-793990</v>
      </c>
      <c r="G152" t="s">
        <v>53</v>
      </c>
    </row>
    <row r="153" spans="1:7" x14ac:dyDescent="0.25">
      <c r="A153">
        <v>147</v>
      </c>
      <c r="B153">
        <f t="shared" si="11"/>
        <v>-0.70599999999999996</v>
      </c>
      <c r="C153">
        <f t="shared" si="12"/>
        <v>-2.2179644134343937</v>
      </c>
      <c r="D153">
        <f t="shared" si="13"/>
        <v>-0.79779443953857121</v>
      </c>
      <c r="E153">
        <f t="shared" si="10"/>
        <v>-797794.43953857117</v>
      </c>
      <c r="F153">
        <f t="shared" si="14"/>
        <v>-797794</v>
      </c>
      <c r="G153" t="s">
        <v>53</v>
      </c>
    </row>
    <row r="154" spans="1:7" x14ac:dyDescent="0.25">
      <c r="A154">
        <v>148</v>
      </c>
      <c r="B154">
        <f t="shared" si="11"/>
        <v>-0.70399999999999996</v>
      </c>
      <c r="C154">
        <f t="shared" si="12"/>
        <v>-2.211681228127214</v>
      </c>
      <c r="D154">
        <f t="shared" si="13"/>
        <v>-0.80156698487087685</v>
      </c>
      <c r="E154">
        <f t="shared" si="10"/>
        <v>-801566.98487087688</v>
      </c>
      <c r="F154">
        <f t="shared" si="14"/>
        <v>-801567</v>
      </c>
      <c r="G154" t="s">
        <v>53</v>
      </c>
    </row>
    <row r="155" spans="1:7" x14ac:dyDescent="0.25">
      <c r="A155">
        <v>149</v>
      </c>
      <c r="B155">
        <f t="shared" si="11"/>
        <v>-0.70199999999999996</v>
      </c>
      <c r="C155">
        <f t="shared" si="12"/>
        <v>-2.2053980428200348</v>
      </c>
      <c r="D155">
        <f t="shared" si="13"/>
        <v>-0.805307885711122</v>
      </c>
      <c r="E155">
        <f t="shared" si="10"/>
        <v>-805307.88571112195</v>
      </c>
      <c r="F155">
        <f t="shared" si="14"/>
        <v>-805308</v>
      </c>
      <c r="G155" t="s">
        <v>53</v>
      </c>
    </row>
    <row r="156" spans="1:7" x14ac:dyDescent="0.25">
      <c r="A156">
        <v>150</v>
      </c>
      <c r="B156">
        <f t="shared" si="11"/>
        <v>-0.7</v>
      </c>
      <c r="C156">
        <f t="shared" si="12"/>
        <v>-2.1991148575128552</v>
      </c>
      <c r="D156">
        <f t="shared" si="13"/>
        <v>-0.80901699437494745</v>
      </c>
      <c r="E156">
        <f t="shared" si="10"/>
        <v>-809016.99437494751</v>
      </c>
      <c r="F156">
        <f t="shared" si="14"/>
        <v>-809017</v>
      </c>
      <c r="G156" t="s">
        <v>53</v>
      </c>
    </row>
    <row r="157" spans="1:7" x14ac:dyDescent="0.25">
      <c r="A157">
        <v>151</v>
      </c>
      <c r="B157">
        <f t="shared" si="11"/>
        <v>-0.69799999999999995</v>
      </c>
      <c r="C157">
        <f t="shared" si="12"/>
        <v>-2.1928316722056755</v>
      </c>
      <c r="D157">
        <f t="shared" si="13"/>
        <v>-0.81269416443309406</v>
      </c>
      <c r="E157">
        <f t="shared" si="10"/>
        <v>-812694.16443309409</v>
      </c>
      <c r="F157">
        <f t="shared" si="14"/>
        <v>-812694</v>
      </c>
      <c r="G157" t="s">
        <v>53</v>
      </c>
    </row>
    <row r="158" spans="1:7" x14ac:dyDescent="0.25">
      <c r="A158">
        <v>152</v>
      </c>
      <c r="B158">
        <f t="shared" si="11"/>
        <v>-0.69599999999999995</v>
      </c>
      <c r="C158">
        <f t="shared" si="12"/>
        <v>-2.1865484868984959</v>
      </c>
      <c r="D158">
        <f t="shared" si="13"/>
        <v>-0.81633925071718405</v>
      </c>
      <c r="E158">
        <f t="shared" si="10"/>
        <v>-816339.25071718404</v>
      </c>
      <c r="F158">
        <f t="shared" si="14"/>
        <v>-816339</v>
      </c>
      <c r="G158" t="s">
        <v>53</v>
      </c>
    </row>
    <row r="159" spans="1:7" x14ac:dyDescent="0.25">
      <c r="A159">
        <v>153</v>
      </c>
      <c r="B159">
        <f t="shared" si="11"/>
        <v>-0.69399999999999995</v>
      </c>
      <c r="C159">
        <f t="shared" si="12"/>
        <v>-2.1802653015913163</v>
      </c>
      <c r="D159">
        <f t="shared" si="13"/>
        <v>-0.81995210932545248</v>
      </c>
      <c r="E159">
        <f t="shared" si="10"/>
        <v>-819952.10932545247</v>
      </c>
      <c r="F159">
        <f t="shared" si="14"/>
        <v>-819952</v>
      </c>
      <c r="G159" t="s">
        <v>53</v>
      </c>
    </row>
    <row r="160" spans="1:7" x14ac:dyDescent="0.25">
      <c r="A160">
        <v>154</v>
      </c>
      <c r="B160">
        <f t="shared" si="11"/>
        <v>-0.69199999999999995</v>
      </c>
      <c r="C160">
        <f t="shared" si="12"/>
        <v>-2.1739821162841366</v>
      </c>
      <c r="D160">
        <f t="shared" si="13"/>
        <v>-0.82353259762842757</v>
      </c>
      <c r="E160">
        <f t="shared" si="10"/>
        <v>-823532.59762842755</v>
      </c>
      <c r="F160">
        <f t="shared" si="14"/>
        <v>-823533</v>
      </c>
      <c r="G160" t="s">
        <v>53</v>
      </c>
    </row>
    <row r="161" spans="1:7" x14ac:dyDescent="0.25">
      <c r="A161">
        <v>155</v>
      </c>
      <c r="B161">
        <f t="shared" si="11"/>
        <v>-0.69</v>
      </c>
      <c r="C161">
        <f t="shared" si="12"/>
        <v>-2.167698930976957</v>
      </c>
      <c r="D161">
        <f t="shared" si="13"/>
        <v>-0.82708057427456205</v>
      </c>
      <c r="E161">
        <f t="shared" si="10"/>
        <v>-827080.57427456207</v>
      </c>
      <c r="F161">
        <f t="shared" si="14"/>
        <v>-827081</v>
      </c>
      <c r="G161" t="s">
        <v>53</v>
      </c>
    </row>
    <row r="162" spans="1:7" x14ac:dyDescent="0.25">
      <c r="A162">
        <v>156</v>
      </c>
      <c r="B162">
        <f t="shared" si="11"/>
        <v>-0.68799999999999994</v>
      </c>
      <c r="C162">
        <f t="shared" si="12"/>
        <v>-2.1614157456697773</v>
      </c>
      <c r="D162">
        <f t="shared" si="13"/>
        <v>-0.83059589919581289</v>
      </c>
      <c r="E162">
        <f t="shared" si="10"/>
        <v>-830595.89919581288</v>
      </c>
      <c r="F162">
        <f t="shared" si="14"/>
        <v>-830596</v>
      </c>
      <c r="G162" t="s">
        <v>53</v>
      </c>
    </row>
    <row r="163" spans="1:7" x14ac:dyDescent="0.25">
      <c r="A163">
        <v>157</v>
      </c>
      <c r="B163">
        <f t="shared" si="11"/>
        <v>-0.68600000000000005</v>
      </c>
      <c r="C163">
        <f t="shared" si="12"/>
        <v>-2.1551325603625981</v>
      </c>
      <c r="D163">
        <f t="shared" si="13"/>
        <v>-0.83407843361317124</v>
      </c>
      <c r="E163">
        <f t="shared" si="10"/>
        <v>-834078.43361317122</v>
      </c>
      <c r="F163">
        <f t="shared" si="14"/>
        <v>-834078</v>
      </c>
      <c r="G163" t="s">
        <v>53</v>
      </c>
    </row>
    <row r="164" spans="1:7" x14ac:dyDescent="0.25">
      <c r="A164">
        <v>158</v>
      </c>
      <c r="B164">
        <f t="shared" si="11"/>
        <v>-0.68400000000000005</v>
      </c>
      <c r="C164">
        <f t="shared" si="12"/>
        <v>-2.1488493750554185</v>
      </c>
      <c r="D164">
        <f t="shared" si="13"/>
        <v>-0.83752804004214176</v>
      </c>
      <c r="E164">
        <f t="shared" si="10"/>
        <v>-837528.0400421418</v>
      </c>
      <c r="F164">
        <f t="shared" si="14"/>
        <v>-837528</v>
      </c>
      <c r="G164" t="s">
        <v>53</v>
      </c>
    </row>
    <row r="165" spans="1:7" x14ac:dyDescent="0.25">
      <c r="A165">
        <v>159</v>
      </c>
      <c r="B165">
        <f t="shared" si="11"/>
        <v>-0.68200000000000005</v>
      </c>
      <c r="C165">
        <f t="shared" si="12"/>
        <v>-2.1425661897482389</v>
      </c>
      <c r="D165">
        <f t="shared" si="13"/>
        <v>-0.84094458229816915</v>
      </c>
      <c r="E165">
        <f t="shared" si="10"/>
        <v>-840944.58229816915</v>
      </c>
      <c r="F165">
        <f t="shared" si="14"/>
        <v>-840945</v>
      </c>
      <c r="G165" t="s">
        <v>53</v>
      </c>
    </row>
    <row r="166" spans="1:7" x14ac:dyDescent="0.25">
      <c r="A166">
        <v>160</v>
      </c>
      <c r="B166">
        <f t="shared" si="11"/>
        <v>-0.68</v>
      </c>
      <c r="C166">
        <f t="shared" si="12"/>
        <v>-2.1362830044410597</v>
      </c>
      <c r="D166">
        <f t="shared" si="13"/>
        <v>-0.84432792550201496</v>
      </c>
      <c r="E166">
        <f t="shared" si="10"/>
        <v>-844327.92550201493</v>
      </c>
      <c r="F166">
        <f t="shared" si="14"/>
        <v>-844328</v>
      </c>
      <c r="G166" t="s">
        <v>53</v>
      </c>
    </row>
    <row r="167" spans="1:7" x14ac:dyDescent="0.25">
      <c r="A167">
        <v>161</v>
      </c>
      <c r="B167">
        <f t="shared" si="11"/>
        <v>-0.67800000000000005</v>
      </c>
      <c r="C167">
        <f t="shared" si="12"/>
        <v>-2.12999981913388</v>
      </c>
      <c r="D167">
        <f t="shared" si="13"/>
        <v>-0.84767793608508313</v>
      </c>
      <c r="E167">
        <f t="shared" si="10"/>
        <v>-847677.93608508317</v>
      </c>
      <c r="F167">
        <f t="shared" si="14"/>
        <v>-847678</v>
      </c>
      <c r="G167" t="s">
        <v>53</v>
      </c>
    </row>
    <row r="168" spans="1:7" x14ac:dyDescent="0.25">
      <c r="A168">
        <v>162</v>
      </c>
      <c r="B168">
        <f t="shared" si="11"/>
        <v>-0.67600000000000005</v>
      </c>
      <c r="C168">
        <f t="shared" si="12"/>
        <v>-2.1237166338267004</v>
      </c>
      <c r="D168">
        <f t="shared" si="13"/>
        <v>-0.85099448179469173</v>
      </c>
      <c r="E168">
        <f t="shared" si="10"/>
        <v>-850994.48179469176</v>
      </c>
      <c r="F168">
        <f t="shared" si="14"/>
        <v>-850994</v>
      </c>
      <c r="G168" t="s">
        <v>53</v>
      </c>
    </row>
    <row r="169" spans="1:7" x14ac:dyDescent="0.25">
      <c r="A169">
        <v>163</v>
      </c>
      <c r="B169">
        <f t="shared" si="11"/>
        <v>-0.67400000000000004</v>
      </c>
      <c r="C169">
        <f t="shared" si="12"/>
        <v>-2.1174334485195208</v>
      </c>
      <c r="D169">
        <f t="shared" si="13"/>
        <v>-0.85427743169929515</v>
      </c>
      <c r="E169">
        <f t="shared" si="10"/>
        <v>-854277.43169929518</v>
      </c>
      <c r="F169">
        <f t="shared" si="14"/>
        <v>-854277</v>
      </c>
      <c r="G169" t="s">
        <v>53</v>
      </c>
    </row>
    <row r="170" spans="1:7" x14ac:dyDescent="0.25">
      <c r="A170">
        <v>164</v>
      </c>
      <c r="B170">
        <f t="shared" si="11"/>
        <v>-0.67200000000000004</v>
      </c>
      <c r="C170">
        <f t="shared" si="12"/>
        <v>-2.1111502632123411</v>
      </c>
      <c r="D170">
        <f t="shared" si="13"/>
        <v>-0.8575266561936522</v>
      </c>
      <c r="E170">
        <f t="shared" si="10"/>
        <v>-857526.65619365219</v>
      </c>
      <c r="F170">
        <f t="shared" si="14"/>
        <v>-857527</v>
      </c>
      <c r="G170" t="s">
        <v>53</v>
      </c>
    </row>
    <row r="171" spans="1:7" x14ac:dyDescent="0.25">
      <c r="A171">
        <v>165</v>
      </c>
      <c r="B171">
        <f t="shared" si="11"/>
        <v>-0.67</v>
      </c>
      <c r="C171">
        <f t="shared" si="12"/>
        <v>-2.1048670779051615</v>
      </c>
      <c r="D171">
        <f t="shared" si="13"/>
        <v>-0.86074202700394364</v>
      </c>
      <c r="E171">
        <f t="shared" si="10"/>
        <v>-860742.02700394369</v>
      </c>
      <c r="F171">
        <f t="shared" si="14"/>
        <v>-860742</v>
      </c>
      <c r="G171" t="s">
        <v>53</v>
      </c>
    </row>
    <row r="172" spans="1:7" x14ac:dyDescent="0.25">
      <c r="A172">
        <v>166</v>
      </c>
      <c r="B172">
        <f t="shared" si="11"/>
        <v>-0.66800000000000004</v>
      </c>
      <c r="C172">
        <f t="shared" si="12"/>
        <v>-2.0985838925979818</v>
      </c>
      <c r="D172">
        <f t="shared" si="13"/>
        <v>-0.86392341719283539</v>
      </c>
      <c r="E172">
        <f t="shared" si="10"/>
        <v>-863923.41719283536</v>
      </c>
      <c r="F172">
        <f t="shared" si="14"/>
        <v>-863923</v>
      </c>
      <c r="G172" t="s">
        <v>53</v>
      </c>
    </row>
    <row r="173" spans="1:7" x14ac:dyDescent="0.25">
      <c r="A173">
        <v>167</v>
      </c>
      <c r="B173">
        <f t="shared" si="11"/>
        <v>-0.66600000000000004</v>
      </c>
      <c r="C173">
        <f t="shared" si="12"/>
        <v>-2.0923007072908022</v>
      </c>
      <c r="D173">
        <f t="shared" si="13"/>
        <v>-0.86707070116449014</v>
      </c>
      <c r="E173">
        <f t="shared" si="10"/>
        <v>-867070.70116449019</v>
      </c>
      <c r="F173">
        <f t="shared" si="14"/>
        <v>-867071</v>
      </c>
      <c r="G173" t="s">
        <v>53</v>
      </c>
    </row>
    <row r="174" spans="1:7" x14ac:dyDescent="0.25">
      <c r="A174">
        <v>168</v>
      </c>
      <c r="B174">
        <f t="shared" si="11"/>
        <v>-0.66400000000000003</v>
      </c>
      <c r="C174">
        <f t="shared" si="12"/>
        <v>-2.0860175219836226</v>
      </c>
      <c r="D174">
        <f t="shared" si="13"/>
        <v>-0.87018375466952569</v>
      </c>
      <c r="E174">
        <f t="shared" si="10"/>
        <v>-870183.75466952566</v>
      </c>
      <c r="F174">
        <f t="shared" si="14"/>
        <v>-870184</v>
      </c>
      <c r="G174" t="s">
        <v>53</v>
      </c>
    </row>
    <row r="175" spans="1:7" x14ac:dyDescent="0.25">
      <c r="A175">
        <v>169</v>
      </c>
      <c r="B175">
        <f t="shared" si="11"/>
        <v>-0.66200000000000003</v>
      </c>
      <c r="C175">
        <f t="shared" si="12"/>
        <v>-2.0797343366764434</v>
      </c>
      <c r="D175">
        <f t="shared" si="13"/>
        <v>-0.87326245480992004</v>
      </c>
      <c r="E175">
        <f t="shared" si="10"/>
        <v>-873262.45480992005</v>
      </c>
      <c r="F175">
        <f t="shared" si="14"/>
        <v>-873262</v>
      </c>
      <c r="G175" t="s">
        <v>53</v>
      </c>
    </row>
    <row r="176" spans="1:7" x14ac:dyDescent="0.25">
      <c r="A176">
        <v>170</v>
      </c>
      <c r="B176">
        <f t="shared" si="11"/>
        <v>-0.66</v>
      </c>
      <c r="C176">
        <f t="shared" si="12"/>
        <v>-2.0734511513692637</v>
      </c>
      <c r="D176">
        <f t="shared" si="13"/>
        <v>-0.87630668004386347</v>
      </c>
      <c r="E176">
        <f t="shared" si="10"/>
        <v>-876306.68004386348</v>
      </c>
      <c r="F176">
        <f t="shared" si="14"/>
        <v>-876307</v>
      </c>
      <c r="G176" t="s">
        <v>53</v>
      </c>
    </row>
    <row r="177" spans="1:7" x14ac:dyDescent="0.25">
      <c r="A177">
        <v>171</v>
      </c>
      <c r="B177">
        <f t="shared" si="11"/>
        <v>-0.65800000000000003</v>
      </c>
      <c r="C177">
        <f t="shared" si="12"/>
        <v>-2.0671679660620841</v>
      </c>
      <c r="D177">
        <f t="shared" si="13"/>
        <v>-0.87931631019055623</v>
      </c>
      <c r="E177">
        <f t="shared" si="10"/>
        <v>-879316.31019055622</v>
      </c>
      <c r="F177">
        <f t="shared" si="14"/>
        <v>-879316</v>
      </c>
      <c r="G177" t="s">
        <v>53</v>
      </c>
    </row>
    <row r="178" spans="1:7" x14ac:dyDescent="0.25">
      <c r="A178">
        <v>172</v>
      </c>
      <c r="B178">
        <f t="shared" si="11"/>
        <v>-0.65600000000000003</v>
      </c>
      <c r="C178">
        <f t="shared" si="12"/>
        <v>-2.0608847807549044</v>
      </c>
      <c r="D178">
        <f t="shared" si="13"/>
        <v>-0.88229122643495328</v>
      </c>
      <c r="E178">
        <f t="shared" si="10"/>
        <v>-882291.22643495328</v>
      </c>
      <c r="F178">
        <f t="shared" si="14"/>
        <v>-882291</v>
      </c>
      <c r="G178" t="s">
        <v>53</v>
      </c>
    </row>
    <row r="179" spans="1:7" x14ac:dyDescent="0.25">
      <c r="A179">
        <v>173</v>
      </c>
      <c r="B179">
        <f t="shared" si="11"/>
        <v>-0.65400000000000003</v>
      </c>
      <c r="C179">
        <f t="shared" si="12"/>
        <v>-2.0546015954477248</v>
      </c>
      <c r="D179">
        <f t="shared" si="13"/>
        <v>-0.88523131133245525</v>
      </c>
      <c r="E179">
        <f t="shared" si="10"/>
        <v>-885231.31133245525</v>
      </c>
      <c r="F179">
        <f t="shared" si="14"/>
        <v>-885231</v>
      </c>
      <c r="G179" t="s">
        <v>53</v>
      </c>
    </row>
    <row r="180" spans="1:7" x14ac:dyDescent="0.25">
      <c r="A180">
        <v>174</v>
      </c>
      <c r="B180">
        <f t="shared" si="11"/>
        <v>-0.65200000000000002</v>
      </c>
      <c r="C180">
        <f t="shared" si="12"/>
        <v>-2.0483184101405452</v>
      </c>
      <c r="D180">
        <f t="shared" si="13"/>
        <v>-0.88813644881354459</v>
      </c>
      <c r="E180">
        <f t="shared" si="10"/>
        <v>-888136.44881354459</v>
      </c>
      <c r="F180">
        <f t="shared" si="14"/>
        <v>-888136</v>
      </c>
      <c r="G180" t="s">
        <v>53</v>
      </c>
    </row>
    <row r="181" spans="1:7" x14ac:dyDescent="0.25">
      <c r="A181">
        <v>175</v>
      </c>
      <c r="B181">
        <f t="shared" si="11"/>
        <v>-0.65</v>
      </c>
      <c r="C181">
        <f t="shared" si="12"/>
        <v>-2.0420352248333655</v>
      </c>
      <c r="D181">
        <f t="shared" si="13"/>
        <v>-0.8910065241883679</v>
      </c>
      <c r="E181">
        <f t="shared" si="10"/>
        <v>-891006.52418836788</v>
      </c>
      <c r="F181">
        <f t="shared" si="14"/>
        <v>-891007</v>
      </c>
      <c r="G181" t="s">
        <v>53</v>
      </c>
    </row>
    <row r="182" spans="1:7" x14ac:dyDescent="0.25">
      <c r="A182">
        <v>176</v>
      </c>
      <c r="B182">
        <f t="shared" si="11"/>
        <v>-0.64800000000000002</v>
      </c>
      <c r="C182">
        <f t="shared" si="12"/>
        <v>-2.0357520395261859</v>
      </c>
      <c r="D182">
        <f t="shared" si="13"/>
        <v>-0.89384142415126389</v>
      </c>
      <c r="E182">
        <f t="shared" si="10"/>
        <v>-893841.4241512639</v>
      </c>
      <c r="F182">
        <f t="shared" si="14"/>
        <v>-893841</v>
      </c>
      <c r="G182" t="s">
        <v>53</v>
      </c>
    </row>
    <row r="183" spans="1:7" x14ac:dyDescent="0.25">
      <c r="A183">
        <v>177</v>
      </c>
      <c r="B183">
        <f t="shared" si="11"/>
        <v>-0.64600000000000002</v>
      </c>
      <c r="C183">
        <f t="shared" si="12"/>
        <v>-2.0294688542190062</v>
      </c>
      <c r="D183">
        <f t="shared" si="13"/>
        <v>-0.89664103678523599</v>
      </c>
      <c r="E183">
        <f t="shared" si="10"/>
        <v>-896641.03678523598</v>
      </c>
      <c r="F183">
        <f t="shared" si="14"/>
        <v>-896641</v>
      </c>
      <c r="G183" t="s">
        <v>53</v>
      </c>
    </row>
    <row r="184" spans="1:7" x14ac:dyDescent="0.25">
      <c r="A184">
        <v>178</v>
      </c>
      <c r="B184">
        <f t="shared" si="11"/>
        <v>-0.64400000000000002</v>
      </c>
      <c r="C184">
        <f t="shared" si="12"/>
        <v>-2.0231856689118266</v>
      </c>
      <c r="D184">
        <f t="shared" si="13"/>
        <v>-0.89940525156637119</v>
      </c>
      <c r="E184">
        <f t="shared" si="10"/>
        <v>-899405.25156637118</v>
      </c>
      <c r="F184">
        <f t="shared" si="14"/>
        <v>-899405</v>
      </c>
      <c r="G184" t="s">
        <v>53</v>
      </c>
    </row>
    <row r="185" spans="1:7" x14ac:dyDescent="0.25">
      <c r="A185">
        <v>179</v>
      </c>
      <c r="B185">
        <f t="shared" si="11"/>
        <v>-0.64200000000000002</v>
      </c>
      <c r="C185">
        <f t="shared" si="12"/>
        <v>-2.0169024836046474</v>
      </c>
      <c r="D185">
        <f t="shared" si="13"/>
        <v>-0.90213395936820273</v>
      </c>
      <c r="E185">
        <f t="shared" si="10"/>
        <v>-902133.95936820272</v>
      </c>
      <c r="F185">
        <f t="shared" si="14"/>
        <v>-902134</v>
      </c>
      <c r="G185" t="s">
        <v>53</v>
      </c>
    </row>
    <row r="186" spans="1:7" x14ac:dyDescent="0.25">
      <c r="A186">
        <v>180</v>
      </c>
      <c r="B186">
        <f t="shared" si="11"/>
        <v>-0.64</v>
      </c>
      <c r="C186">
        <f t="shared" si="12"/>
        <v>-2.0106192982974678</v>
      </c>
      <c r="D186">
        <f t="shared" si="13"/>
        <v>-0.90482705246601947</v>
      </c>
      <c r="E186">
        <f t="shared" si="10"/>
        <v>-904827.05246601952</v>
      </c>
      <c r="F186">
        <f t="shared" si="14"/>
        <v>-904827</v>
      </c>
      <c r="G186" t="s">
        <v>53</v>
      </c>
    </row>
    <row r="187" spans="1:7" x14ac:dyDescent="0.25">
      <c r="A187">
        <v>181</v>
      </c>
      <c r="B187">
        <f t="shared" si="11"/>
        <v>-0.63800000000000001</v>
      </c>
      <c r="C187">
        <f t="shared" si="12"/>
        <v>-2.0043361129902881</v>
      </c>
      <c r="D187">
        <f t="shared" si="13"/>
        <v>-0.90748442454111689</v>
      </c>
      <c r="E187">
        <f t="shared" si="10"/>
        <v>-907484.42454111692</v>
      </c>
      <c r="F187">
        <f t="shared" si="14"/>
        <v>-907484</v>
      </c>
      <c r="G187" t="s">
        <v>53</v>
      </c>
    </row>
    <row r="188" spans="1:7" x14ac:dyDescent="0.25">
      <c r="A188">
        <v>182</v>
      </c>
      <c r="B188">
        <f t="shared" si="11"/>
        <v>-0.63600000000000001</v>
      </c>
      <c r="C188">
        <f t="shared" si="12"/>
        <v>-1.9980529276831085</v>
      </c>
      <c r="D188">
        <f t="shared" si="13"/>
        <v>-0.91010597068499566</v>
      </c>
      <c r="E188">
        <f t="shared" si="10"/>
        <v>-910105.97068499564</v>
      </c>
      <c r="F188">
        <f t="shared" si="14"/>
        <v>-910106</v>
      </c>
      <c r="G188" t="s">
        <v>53</v>
      </c>
    </row>
    <row r="189" spans="1:7" x14ac:dyDescent="0.25">
      <c r="A189">
        <v>183</v>
      </c>
      <c r="B189">
        <f t="shared" si="11"/>
        <v>-0.63400000000000001</v>
      </c>
      <c r="C189">
        <f t="shared" si="12"/>
        <v>-1.9917697423759289</v>
      </c>
      <c r="D189">
        <f t="shared" si="13"/>
        <v>-0.91269158740350287</v>
      </c>
      <c r="E189">
        <f t="shared" si="10"/>
        <v>-912691.5874035029</v>
      </c>
      <c r="F189">
        <f t="shared" si="14"/>
        <v>-912692</v>
      </c>
      <c r="G189" t="s">
        <v>53</v>
      </c>
    </row>
    <row r="190" spans="1:7" x14ac:dyDescent="0.25">
      <c r="A190">
        <v>184</v>
      </c>
      <c r="B190">
        <f t="shared" si="11"/>
        <v>-0.63200000000000001</v>
      </c>
      <c r="C190">
        <f t="shared" si="12"/>
        <v>-1.9854865570687492</v>
      </c>
      <c r="D190">
        <f t="shared" si="13"/>
        <v>-0.91524117262091764</v>
      </c>
      <c r="E190">
        <f t="shared" si="10"/>
        <v>-915241.17262091767</v>
      </c>
      <c r="F190">
        <f t="shared" si="14"/>
        <v>-915241</v>
      </c>
      <c r="G190" t="s">
        <v>53</v>
      </c>
    </row>
    <row r="191" spans="1:7" x14ac:dyDescent="0.25">
      <c r="A191">
        <v>185</v>
      </c>
      <c r="B191">
        <f t="shared" si="11"/>
        <v>-0.63</v>
      </c>
      <c r="C191">
        <f t="shared" si="12"/>
        <v>-1.9792033717615696</v>
      </c>
      <c r="D191">
        <f t="shared" si="13"/>
        <v>-0.91775462568398125</v>
      </c>
      <c r="E191">
        <f t="shared" si="10"/>
        <v>-917754.62568398123</v>
      </c>
      <c r="F191">
        <f t="shared" si="14"/>
        <v>-917755</v>
      </c>
      <c r="G191" t="s">
        <v>53</v>
      </c>
    </row>
    <row r="192" spans="1:7" x14ac:dyDescent="0.25">
      <c r="A192">
        <v>186</v>
      </c>
      <c r="B192">
        <f t="shared" si="11"/>
        <v>-0.628</v>
      </c>
      <c r="C192">
        <f t="shared" si="12"/>
        <v>-1.9729201864543902</v>
      </c>
      <c r="D192">
        <f t="shared" si="13"/>
        <v>-0.92023184736587038</v>
      </c>
      <c r="E192">
        <f t="shared" si="10"/>
        <v>-920231.84736587037</v>
      </c>
      <c r="F192">
        <f t="shared" si="14"/>
        <v>-920232</v>
      </c>
      <c r="G192" t="s">
        <v>53</v>
      </c>
    </row>
    <row r="193" spans="1:7" x14ac:dyDescent="0.25">
      <c r="A193">
        <v>187</v>
      </c>
      <c r="B193">
        <f t="shared" si="11"/>
        <v>-0.626</v>
      </c>
      <c r="C193">
        <f t="shared" si="12"/>
        <v>-1.9666370011472105</v>
      </c>
      <c r="D193">
        <f t="shared" si="13"/>
        <v>-0.92267273987011489</v>
      </c>
      <c r="E193">
        <f t="shared" si="10"/>
        <v>-922672.73987011483</v>
      </c>
      <c r="F193">
        <f t="shared" si="14"/>
        <v>-922673</v>
      </c>
      <c r="G193" t="s">
        <v>53</v>
      </c>
    </row>
    <row r="194" spans="1:7" x14ac:dyDescent="0.25">
      <c r="A194">
        <v>188</v>
      </c>
      <c r="B194">
        <f t="shared" si="11"/>
        <v>-0.624</v>
      </c>
      <c r="C194">
        <f t="shared" si="12"/>
        <v>-1.9603538158400309</v>
      </c>
      <c r="D194">
        <f t="shared" si="13"/>
        <v>-0.92507720683445804</v>
      </c>
      <c r="E194">
        <f t="shared" si="10"/>
        <v>-925077.20683445805</v>
      </c>
      <c r="F194">
        <f t="shared" si="14"/>
        <v>-925077</v>
      </c>
      <c r="G194" t="s">
        <v>53</v>
      </c>
    </row>
    <row r="195" spans="1:7" x14ac:dyDescent="0.25">
      <c r="A195">
        <v>189</v>
      </c>
      <c r="B195">
        <f t="shared" si="11"/>
        <v>-0.622</v>
      </c>
      <c r="C195">
        <f t="shared" si="12"/>
        <v>-1.9540706305328512</v>
      </c>
      <c r="D195">
        <f t="shared" si="13"/>
        <v>-0.92744515333466138</v>
      </c>
      <c r="E195">
        <f t="shared" si="10"/>
        <v>-927445.15333466139</v>
      </c>
      <c r="F195">
        <f t="shared" si="14"/>
        <v>-927445</v>
      </c>
      <c r="G195" t="s">
        <v>53</v>
      </c>
    </row>
    <row r="196" spans="1:7" x14ac:dyDescent="0.25">
      <c r="A196">
        <v>190</v>
      </c>
      <c r="B196">
        <f t="shared" si="11"/>
        <v>-0.62</v>
      </c>
      <c r="C196">
        <f t="shared" si="12"/>
        <v>-1.9477874452256718</v>
      </c>
      <c r="D196">
        <f t="shared" si="13"/>
        <v>-0.92977648588825135</v>
      </c>
      <c r="E196">
        <f t="shared" si="10"/>
        <v>-929776.48588825134</v>
      </c>
      <c r="F196">
        <f t="shared" si="14"/>
        <v>-929776</v>
      </c>
      <c r="G196" t="s">
        <v>53</v>
      </c>
    </row>
    <row r="197" spans="1:7" x14ac:dyDescent="0.25">
      <c r="A197">
        <v>191</v>
      </c>
      <c r="B197">
        <f t="shared" si="11"/>
        <v>-0.61799999999999999</v>
      </c>
      <c r="C197">
        <f t="shared" si="12"/>
        <v>-1.9415042599184922</v>
      </c>
      <c r="D197">
        <f t="shared" si="13"/>
        <v>-0.93207111245821095</v>
      </c>
      <c r="E197">
        <f t="shared" si="10"/>
        <v>-932071.1124582109</v>
      </c>
      <c r="F197">
        <f t="shared" si="14"/>
        <v>-932071</v>
      </c>
      <c r="G197" t="s">
        <v>53</v>
      </c>
    </row>
    <row r="198" spans="1:7" x14ac:dyDescent="0.25">
      <c r="A198">
        <v>192</v>
      </c>
      <c r="B198">
        <f t="shared" si="11"/>
        <v>-0.61599999999999999</v>
      </c>
      <c r="C198">
        <f t="shared" si="12"/>
        <v>-1.9352210746113125</v>
      </c>
      <c r="D198">
        <f t="shared" si="13"/>
        <v>-0.93432894245661213</v>
      </c>
      <c r="E198">
        <f t="shared" ref="E198:E261" si="15">D198*amplitude+zerotorque</f>
        <v>-934328.94245661213</v>
      </c>
      <c r="F198">
        <f t="shared" si="14"/>
        <v>-934329</v>
      </c>
      <c r="G198" t="s">
        <v>53</v>
      </c>
    </row>
    <row r="199" spans="1:7" x14ac:dyDescent="0.25">
      <c r="A199">
        <v>193</v>
      </c>
      <c r="B199">
        <f t="shared" ref="B199:B262" si="16">(A199-500)/500</f>
        <v>-0.61399999999999999</v>
      </c>
      <c r="C199">
        <f t="shared" ref="C199:C262" si="17">B199*(PI())</f>
        <v>-1.9289378893041329</v>
      </c>
      <c r="D199">
        <f t="shared" ref="D199:D262" si="18">SIN(C199)</f>
        <v>-0.9365498867481924</v>
      </c>
      <c r="E199">
        <f t="shared" si="15"/>
        <v>-936549.88674819237</v>
      </c>
      <c r="F199">
        <f t="shared" ref="F199:F262" si="19">ROUND(E199,0)</f>
        <v>-936550</v>
      </c>
      <c r="G199" t="s">
        <v>53</v>
      </c>
    </row>
    <row r="200" spans="1:7" x14ac:dyDescent="0.25">
      <c r="A200">
        <v>194</v>
      </c>
      <c r="B200">
        <f t="shared" si="16"/>
        <v>-0.61199999999999999</v>
      </c>
      <c r="C200">
        <f t="shared" si="17"/>
        <v>-1.9226547039969533</v>
      </c>
      <c r="D200">
        <f t="shared" si="18"/>
        <v>-0.93873385765387418</v>
      </c>
      <c r="E200">
        <f t="shared" si="15"/>
        <v>-938733.85765387421</v>
      </c>
      <c r="F200">
        <f t="shared" si="19"/>
        <v>-938734</v>
      </c>
      <c r="G200" t="s">
        <v>53</v>
      </c>
    </row>
    <row r="201" spans="1:7" x14ac:dyDescent="0.25">
      <c r="A201">
        <v>195</v>
      </c>
      <c r="B201">
        <f t="shared" si="16"/>
        <v>-0.61</v>
      </c>
      <c r="C201">
        <f t="shared" si="17"/>
        <v>-1.9163715186897738</v>
      </c>
      <c r="D201">
        <f t="shared" si="18"/>
        <v>-0.94088076895422545</v>
      </c>
      <c r="E201">
        <f t="shared" si="15"/>
        <v>-940880.76895422547</v>
      </c>
      <c r="F201">
        <f t="shared" si="19"/>
        <v>-940881</v>
      </c>
      <c r="G201" t="s">
        <v>53</v>
      </c>
    </row>
    <row r="202" spans="1:7" x14ac:dyDescent="0.25">
      <c r="A202">
        <v>196</v>
      </c>
      <c r="B202">
        <f t="shared" si="16"/>
        <v>-0.60799999999999998</v>
      </c>
      <c r="C202">
        <f t="shared" si="17"/>
        <v>-1.9100883333825942</v>
      </c>
      <c r="D202">
        <f t="shared" si="18"/>
        <v>-0.94299053589286452</v>
      </c>
      <c r="E202">
        <f t="shared" si="15"/>
        <v>-942990.53589286457</v>
      </c>
      <c r="F202">
        <f t="shared" si="19"/>
        <v>-942991</v>
      </c>
      <c r="G202" t="s">
        <v>53</v>
      </c>
    </row>
    <row r="203" spans="1:7" x14ac:dyDescent="0.25">
      <c r="A203">
        <v>197</v>
      </c>
      <c r="B203">
        <f t="shared" si="16"/>
        <v>-0.60599999999999998</v>
      </c>
      <c r="C203">
        <f t="shared" si="17"/>
        <v>-1.9038051480754146</v>
      </c>
      <c r="D203">
        <f t="shared" si="18"/>
        <v>-0.94506307517980492</v>
      </c>
      <c r="E203">
        <f t="shared" si="15"/>
        <v>-945063.07517980493</v>
      </c>
      <c r="F203">
        <f t="shared" si="19"/>
        <v>-945063</v>
      </c>
      <c r="G203" t="s">
        <v>53</v>
      </c>
    </row>
    <row r="204" spans="1:7" x14ac:dyDescent="0.25">
      <c r="A204">
        <v>198</v>
      </c>
      <c r="B204">
        <f t="shared" si="16"/>
        <v>-0.60399999999999998</v>
      </c>
      <c r="C204">
        <f t="shared" si="17"/>
        <v>-1.8975219627682349</v>
      </c>
      <c r="D204">
        <f t="shared" si="18"/>
        <v>-0.94709830499474434</v>
      </c>
      <c r="E204">
        <f t="shared" si="15"/>
        <v>-947098.30499474437</v>
      </c>
      <c r="F204">
        <f t="shared" si="19"/>
        <v>-947098</v>
      </c>
      <c r="G204" t="s">
        <v>53</v>
      </c>
    </row>
    <row r="205" spans="1:7" x14ac:dyDescent="0.25">
      <c r="A205">
        <v>199</v>
      </c>
      <c r="B205">
        <f t="shared" si="16"/>
        <v>-0.60199999999999998</v>
      </c>
      <c r="C205">
        <f t="shared" si="17"/>
        <v>-1.8912387774610553</v>
      </c>
      <c r="D205">
        <f t="shared" si="18"/>
        <v>-0.94909614499029471</v>
      </c>
      <c r="E205">
        <f t="shared" si="15"/>
        <v>-949096.14499029471</v>
      </c>
      <c r="F205">
        <f t="shared" si="19"/>
        <v>-949096</v>
      </c>
      <c r="G205" t="s">
        <v>53</v>
      </c>
    </row>
    <row r="206" spans="1:7" x14ac:dyDescent="0.25">
      <c r="A206">
        <v>200</v>
      </c>
      <c r="B206">
        <f t="shared" si="16"/>
        <v>-0.6</v>
      </c>
      <c r="C206">
        <f t="shared" si="17"/>
        <v>-1.8849555921538759</v>
      </c>
      <c r="D206">
        <f t="shared" si="18"/>
        <v>-0.95105651629515364</v>
      </c>
      <c r="E206">
        <f t="shared" si="15"/>
        <v>-951056.51629515365</v>
      </c>
      <c r="F206">
        <f t="shared" si="19"/>
        <v>-951057</v>
      </c>
      <c r="G206" t="s">
        <v>53</v>
      </c>
    </row>
    <row r="207" spans="1:7" x14ac:dyDescent="0.25">
      <c r="A207">
        <v>201</v>
      </c>
      <c r="B207">
        <f t="shared" si="16"/>
        <v>-0.59799999999999998</v>
      </c>
      <c r="C207">
        <f t="shared" si="17"/>
        <v>-1.8786724068466962</v>
      </c>
      <c r="D207">
        <f t="shared" si="18"/>
        <v>-0.95297934151721886</v>
      </c>
      <c r="E207">
        <f t="shared" si="15"/>
        <v>-952979.34151721885</v>
      </c>
      <c r="F207">
        <f t="shared" si="19"/>
        <v>-952979</v>
      </c>
      <c r="G207" t="s">
        <v>53</v>
      </c>
    </row>
    <row r="208" spans="1:7" x14ac:dyDescent="0.25">
      <c r="A208">
        <v>202</v>
      </c>
      <c r="B208">
        <f t="shared" si="16"/>
        <v>-0.59599999999999997</v>
      </c>
      <c r="C208">
        <f t="shared" si="17"/>
        <v>-1.8723892215395166</v>
      </c>
      <c r="D208">
        <f t="shared" si="18"/>
        <v>-0.95486454474664306</v>
      </c>
      <c r="E208">
        <f t="shared" si="15"/>
        <v>-954864.54474664305</v>
      </c>
      <c r="F208">
        <f t="shared" si="19"/>
        <v>-954865</v>
      </c>
      <c r="G208" t="s">
        <v>53</v>
      </c>
    </row>
    <row r="209" spans="1:7" x14ac:dyDescent="0.25">
      <c r="A209">
        <v>203</v>
      </c>
      <c r="B209">
        <f t="shared" si="16"/>
        <v>-0.59399999999999997</v>
      </c>
      <c r="C209">
        <f t="shared" si="17"/>
        <v>-1.866106036232337</v>
      </c>
      <c r="D209">
        <f t="shared" si="18"/>
        <v>-0.95671205155883055</v>
      </c>
      <c r="E209">
        <f t="shared" si="15"/>
        <v>-956712.05155883054</v>
      </c>
      <c r="F209">
        <f t="shared" si="19"/>
        <v>-956712</v>
      </c>
      <c r="G209" t="s">
        <v>53</v>
      </c>
    </row>
    <row r="210" spans="1:7" x14ac:dyDescent="0.25">
      <c r="A210">
        <v>204</v>
      </c>
      <c r="B210">
        <f t="shared" si="16"/>
        <v>-0.59199999999999997</v>
      </c>
      <c r="C210">
        <f t="shared" si="17"/>
        <v>-1.8598228509251575</v>
      </c>
      <c r="D210">
        <f t="shared" si="18"/>
        <v>-0.95852178901737595</v>
      </c>
      <c r="E210">
        <f t="shared" si="15"/>
        <v>-958521.78901737591</v>
      </c>
      <c r="F210">
        <f t="shared" si="19"/>
        <v>-958522</v>
      </c>
      <c r="G210" t="s">
        <v>53</v>
      </c>
    </row>
    <row r="211" spans="1:7" x14ac:dyDescent="0.25">
      <c r="A211">
        <v>205</v>
      </c>
      <c r="B211">
        <f t="shared" si="16"/>
        <v>-0.59</v>
      </c>
      <c r="C211">
        <f t="shared" si="17"/>
        <v>-1.8535396656179779</v>
      </c>
      <c r="D211">
        <f t="shared" si="18"/>
        <v>-0.96029368567694307</v>
      </c>
      <c r="E211">
        <f t="shared" si="15"/>
        <v>-960293.68567694305</v>
      </c>
      <c r="F211">
        <f t="shared" si="19"/>
        <v>-960294</v>
      </c>
      <c r="G211" t="s">
        <v>53</v>
      </c>
    </row>
    <row r="212" spans="1:7" x14ac:dyDescent="0.25">
      <c r="A212">
        <v>206</v>
      </c>
      <c r="B212">
        <f t="shared" si="16"/>
        <v>-0.58799999999999997</v>
      </c>
      <c r="C212">
        <f t="shared" si="17"/>
        <v>-1.8472564803107983</v>
      </c>
      <c r="D212">
        <f t="shared" si="18"/>
        <v>-0.96202767158608593</v>
      </c>
      <c r="E212">
        <f t="shared" si="15"/>
        <v>-962027.67158608593</v>
      </c>
      <c r="F212">
        <f t="shared" si="19"/>
        <v>-962028</v>
      </c>
      <c r="G212" t="s">
        <v>53</v>
      </c>
    </row>
    <row r="213" spans="1:7" x14ac:dyDescent="0.25">
      <c r="A213">
        <v>207</v>
      </c>
      <c r="B213">
        <f t="shared" si="16"/>
        <v>-0.58599999999999997</v>
      </c>
      <c r="C213">
        <f t="shared" si="17"/>
        <v>-1.8409732950036186</v>
      </c>
      <c r="D213">
        <f t="shared" si="18"/>
        <v>-0.96372367829000982</v>
      </c>
      <c r="E213">
        <f t="shared" si="15"/>
        <v>-963723.67829000985</v>
      </c>
      <c r="F213">
        <f t="shared" si="19"/>
        <v>-963724</v>
      </c>
      <c r="G213" t="s">
        <v>53</v>
      </c>
    </row>
    <row r="214" spans="1:7" x14ac:dyDescent="0.25">
      <c r="A214">
        <v>208</v>
      </c>
      <c r="B214">
        <f t="shared" si="16"/>
        <v>-0.58399999999999996</v>
      </c>
      <c r="C214">
        <f t="shared" si="17"/>
        <v>-1.834690109696439</v>
      </c>
      <c r="D214">
        <f t="shared" si="18"/>
        <v>-0.96538163883327399</v>
      </c>
      <c r="E214">
        <f t="shared" si="15"/>
        <v>-965381.63883327402</v>
      </c>
      <c r="F214">
        <f t="shared" si="19"/>
        <v>-965382</v>
      </c>
      <c r="G214" t="s">
        <v>53</v>
      </c>
    </row>
    <row r="215" spans="1:7" x14ac:dyDescent="0.25">
      <c r="A215">
        <v>209</v>
      </c>
      <c r="B215">
        <f t="shared" si="16"/>
        <v>-0.58199999999999996</v>
      </c>
      <c r="C215">
        <f t="shared" si="17"/>
        <v>-1.8284069243892596</v>
      </c>
      <c r="D215">
        <f t="shared" si="18"/>
        <v>-0.96700148776243511</v>
      </c>
      <c r="E215">
        <f t="shared" si="15"/>
        <v>-967001.48776243511</v>
      </c>
      <c r="F215">
        <f t="shared" si="19"/>
        <v>-967001</v>
      </c>
      <c r="G215" t="s">
        <v>53</v>
      </c>
    </row>
    <row r="216" spans="1:7" x14ac:dyDescent="0.25">
      <c r="A216">
        <v>210</v>
      </c>
      <c r="B216">
        <f t="shared" si="16"/>
        <v>-0.57999999999999996</v>
      </c>
      <c r="C216">
        <f t="shared" si="17"/>
        <v>-1.8221237390820799</v>
      </c>
      <c r="D216">
        <f t="shared" si="18"/>
        <v>-0.96858316112863119</v>
      </c>
      <c r="E216">
        <f t="shared" si="15"/>
        <v>-968583.16112863121</v>
      </c>
      <c r="F216">
        <f t="shared" si="19"/>
        <v>-968583</v>
      </c>
      <c r="G216" t="s">
        <v>53</v>
      </c>
    </row>
    <row r="217" spans="1:7" x14ac:dyDescent="0.25">
      <c r="A217">
        <v>211</v>
      </c>
      <c r="B217">
        <f t="shared" si="16"/>
        <v>-0.57799999999999996</v>
      </c>
      <c r="C217">
        <f t="shared" si="17"/>
        <v>-1.8158405537749003</v>
      </c>
      <c r="D217">
        <f t="shared" si="18"/>
        <v>-0.97012659649010591</v>
      </c>
      <c r="E217">
        <f t="shared" si="15"/>
        <v>-970126.59649010596</v>
      </c>
      <c r="F217">
        <f t="shared" si="19"/>
        <v>-970127</v>
      </c>
      <c r="G217" t="s">
        <v>53</v>
      </c>
    </row>
    <row r="218" spans="1:7" x14ac:dyDescent="0.25">
      <c r="A218">
        <v>212</v>
      </c>
      <c r="B218">
        <f t="shared" si="16"/>
        <v>-0.57599999999999996</v>
      </c>
      <c r="C218">
        <f t="shared" si="17"/>
        <v>-1.8095573684677206</v>
      </c>
      <c r="D218">
        <f t="shared" si="18"/>
        <v>-0.97163173291467397</v>
      </c>
      <c r="E218">
        <f t="shared" si="15"/>
        <v>-971631.73291467398</v>
      </c>
      <c r="F218">
        <f t="shared" si="19"/>
        <v>-971632</v>
      </c>
      <c r="G218" t="s">
        <v>53</v>
      </c>
    </row>
    <row r="219" spans="1:7" x14ac:dyDescent="0.25">
      <c r="A219">
        <v>213</v>
      </c>
      <c r="B219">
        <f t="shared" si="16"/>
        <v>-0.57399999999999995</v>
      </c>
      <c r="C219">
        <f t="shared" si="17"/>
        <v>-1.803274183160541</v>
      </c>
      <c r="D219">
        <f t="shared" si="18"/>
        <v>-0.97309851098212663</v>
      </c>
      <c r="E219">
        <f t="shared" si="15"/>
        <v>-973098.51098212658</v>
      </c>
      <c r="F219">
        <f t="shared" si="19"/>
        <v>-973099</v>
      </c>
      <c r="G219" t="s">
        <v>53</v>
      </c>
    </row>
    <row r="220" spans="1:7" x14ac:dyDescent="0.25">
      <c r="A220">
        <v>214</v>
      </c>
      <c r="B220">
        <f t="shared" si="16"/>
        <v>-0.57199999999999995</v>
      </c>
      <c r="C220">
        <f t="shared" si="17"/>
        <v>-1.7969909978533616</v>
      </c>
      <c r="D220">
        <f t="shared" si="18"/>
        <v>-0.97452687278657724</v>
      </c>
      <c r="E220">
        <f t="shared" si="15"/>
        <v>-974526.87278657721</v>
      </c>
      <c r="F220">
        <f t="shared" si="19"/>
        <v>-974527</v>
      </c>
      <c r="G220" t="s">
        <v>53</v>
      </c>
    </row>
    <row r="221" spans="1:7" x14ac:dyDescent="0.25">
      <c r="A221">
        <v>215</v>
      </c>
      <c r="B221">
        <f t="shared" si="16"/>
        <v>-0.56999999999999995</v>
      </c>
      <c r="C221">
        <f t="shared" si="17"/>
        <v>-1.7907078125461819</v>
      </c>
      <c r="D221">
        <f t="shared" si="18"/>
        <v>-0.97591676193874743</v>
      </c>
      <c r="E221">
        <f t="shared" si="15"/>
        <v>-975916.76193874748</v>
      </c>
      <c r="F221">
        <f t="shared" si="19"/>
        <v>-975917</v>
      </c>
      <c r="G221" t="s">
        <v>53</v>
      </c>
    </row>
    <row r="222" spans="1:7" x14ac:dyDescent="0.25">
      <c r="A222">
        <v>216</v>
      </c>
      <c r="B222">
        <f t="shared" si="16"/>
        <v>-0.56799999999999995</v>
      </c>
      <c r="C222">
        <f t="shared" si="17"/>
        <v>-1.7844246272390023</v>
      </c>
      <c r="D222">
        <f t="shared" si="18"/>
        <v>-0.97726812356819348</v>
      </c>
      <c r="E222">
        <f t="shared" si="15"/>
        <v>-977268.12356819352</v>
      </c>
      <c r="F222">
        <f t="shared" si="19"/>
        <v>-977268</v>
      </c>
      <c r="G222" t="s">
        <v>53</v>
      </c>
    </row>
    <row r="223" spans="1:7" x14ac:dyDescent="0.25">
      <c r="A223">
        <v>217</v>
      </c>
      <c r="B223">
        <f t="shared" si="16"/>
        <v>-0.56599999999999995</v>
      </c>
      <c r="C223">
        <f t="shared" si="17"/>
        <v>-1.7781414419318227</v>
      </c>
      <c r="D223">
        <f t="shared" si="18"/>
        <v>-0.97858090432547218</v>
      </c>
      <c r="E223">
        <f t="shared" si="15"/>
        <v>-978580.90432547219</v>
      </c>
      <c r="F223">
        <f t="shared" si="19"/>
        <v>-978581</v>
      </c>
      <c r="G223" t="s">
        <v>53</v>
      </c>
    </row>
    <row r="224" spans="1:7" x14ac:dyDescent="0.25">
      <c r="A224">
        <v>218</v>
      </c>
      <c r="B224">
        <f t="shared" si="16"/>
        <v>-0.56399999999999995</v>
      </c>
      <c r="C224">
        <f t="shared" si="17"/>
        <v>-1.7718582566246432</v>
      </c>
      <c r="D224">
        <f t="shared" si="18"/>
        <v>-0.97985505238424686</v>
      </c>
      <c r="E224">
        <f t="shared" si="15"/>
        <v>-979855.05238424684</v>
      </c>
      <c r="F224">
        <f t="shared" si="19"/>
        <v>-979855</v>
      </c>
      <c r="G224" t="s">
        <v>53</v>
      </c>
    </row>
    <row r="225" spans="1:7" x14ac:dyDescent="0.25">
      <c r="A225">
        <v>219</v>
      </c>
      <c r="B225">
        <f t="shared" si="16"/>
        <v>-0.56200000000000006</v>
      </c>
      <c r="C225">
        <f t="shared" si="17"/>
        <v>-1.7655750713174638</v>
      </c>
      <c r="D225">
        <f t="shared" si="18"/>
        <v>-0.98109051744333409</v>
      </c>
      <c r="E225">
        <f t="shared" si="15"/>
        <v>-981090.5174433341</v>
      </c>
      <c r="F225">
        <f t="shared" si="19"/>
        <v>-981091</v>
      </c>
      <c r="G225" t="s">
        <v>53</v>
      </c>
    </row>
    <row r="226" spans="1:7" x14ac:dyDescent="0.25">
      <c r="A226">
        <v>220</v>
      </c>
      <c r="B226">
        <f t="shared" si="16"/>
        <v>-0.56000000000000005</v>
      </c>
      <c r="C226">
        <f t="shared" si="17"/>
        <v>-1.7592918860102844</v>
      </c>
      <c r="D226">
        <f t="shared" si="18"/>
        <v>-0.98228725072868861</v>
      </c>
      <c r="E226">
        <f t="shared" si="15"/>
        <v>-982287.25072868855</v>
      </c>
      <c r="F226">
        <f t="shared" si="19"/>
        <v>-982287</v>
      </c>
      <c r="G226" t="s">
        <v>53</v>
      </c>
    </row>
    <row r="227" spans="1:7" x14ac:dyDescent="0.25">
      <c r="A227">
        <v>221</v>
      </c>
      <c r="B227">
        <f t="shared" si="16"/>
        <v>-0.55800000000000005</v>
      </c>
      <c r="C227">
        <f t="shared" si="17"/>
        <v>-1.7530087007031048</v>
      </c>
      <c r="D227">
        <f t="shared" si="18"/>
        <v>-0.98344520499532961</v>
      </c>
      <c r="E227">
        <f t="shared" si="15"/>
        <v>-983445.20499532961</v>
      </c>
      <c r="F227">
        <f t="shared" si="19"/>
        <v>-983445</v>
      </c>
      <c r="G227" t="s">
        <v>53</v>
      </c>
    </row>
    <row r="228" spans="1:7" x14ac:dyDescent="0.25">
      <c r="A228">
        <v>222</v>
      </c>
      <c r="B228">
        <f t="shared" si="16"/>
        <v>-0.55600000000000005</v>
      </c>
      <c r="C228">
        <f t="shared" si="17"/>
        <v>-1.7467255153959251</v>
      </c>
      <c r="D228">
        <f t="shared" si="18"/>
        <v>-0.98456433452920533</v>
      </c>
      <c r="E228">
        <f t="shared" si="15"/>
        <v>-984564.33452920534</v>
      </c>
      <c r="F228">
        <f t="shared" si="19"/>
        <v>-984564</v>
      </c>
      <c r="G228" t="s">
        <v>53</v>
      </c>
    </row>
    <row r="229" spans="1:7" x14ac:dyDescent="0.25">
      <c r="A229">
        <v>223</v>
      </c>
      <c r="B229">
        <f t="shared" si="16"/>
        <v>-0.55400000000000005</v>
      </c>
      <c r="C229">
        <f t="shared" si="17"/>
        <v>-1.7404423300887455</v>
      </c>
      <c r="D229">
        <f t="shared" si="18"/>
        <v>-0.98564459514899805</v>
      </c>
      <c r="E229">
        <f t="shared" si="15"/>
        <v>-985644.59514899808</v>
      </c>
      <c r="F229">
        <f t="shared" si="19"/>
        <v>-985645</v>
      </c>
      <c r="G229" t="s">
        <v>53</v>
      </c>
    </row>
    <row r="230" spans="1:7" x14ac:dyDescent="0.25">
      <c r="A230">
        <v>224</v>
      </c>
      <c r="B230">
        <f t="shared" si="16"/>
        <v>-0.55200000000000005</v>
      </c>
      <c r="C230">
        <f t="shared" si="17"/>
        <v>-1.7341591447815659</v>
      </c>
      <c r="D230">
        <f t="shared" si="18"/>
        <v>-0.98668594420786804</v>
      </c>
      <c r="E230">
        <f t="shared" si="15"/>
        <v>-986685.94420786807</v>
      </c>
      <c r="F230">
        <f t="shared" si="19"/>
        <v>-986686</v>
      </c>
      <c r="G230" t="s">
        <v>53</v>
      </c>
    </row>
    <row r="231" spans="1:7" x14ac:dyDescent="0.25">
      <c r="A231">
        <v>225</v>
      </c>
      <c r="B231">
        <f t="shared" si="16"/>
        <v>-0.55000000000000004</v>
      </c>
      <c r="C231">
        <f t="shared" si="17"/>
        <v>-1.7278759594743864</v>
      </c>
      <c r="D231">
        <f t="shared" si="18"/>
        <v>-0.98768834059513766</v>
      </c>
      <c r="E231">
        <f t="shared" si="15"/>
        <v>-987688.34059513768</v>
      </c>
      <c r="F231">
        <f t="shared" si="19"/>
        <v>-987688</v>
      </c>
      <c r="G231" t="s">
        <v>53</v>
      </c>
    </row>
    <row r="232" spans="1:7" x14ac:dyDescent="0.25">
      <c r="A232">
        <v>226</v>
      </c>
      <c r="B232">
        <f t="shared" si="16"/>
        <v>-0.54800000000000004</v>
      </c>
      <c r="C232">
        <f t="shared" si="17"/>
        <v>-1.7215927741672068</v>
      </c>
      <c r="D232">
        <f t="shared" si="18"/>
        <v>-0.98865174473791395</v>
      </c>
      <c r="E232">
        <f t="shared" si="15"/>
        <v>-988651.74473791395</v>
      </c>
      <c r="F232">
        <f t="shared" si="19"/>
        <v>-988652</v>
      </c>
      <c r="G232" t="s">
        <v>53</v>
      </c>
    </row>
    <row r="233" spans="1:7" x14ac:dyDescent="0.25">
      <c r="A233">
        <v>227</v>
      </c>
      <c r="B233">
        <f t="shared" si="16"/>
        <v>-0.54600000000000004</v>
      </c>
      <c r="C233">
        <f t="shared" si="17"/>
        <v>-1.7153095888600272</v>
      </c>
      <c r="D233">
        <f t="shared" si="18"/>
        <v>-0.98957611860265093</v>
      </c>
      <c r="E233">
        <f t="shared" si="15"/>
        <v>-989576.11860265094</v>
      </c>
      <c r="F233">
        <f t="shared" si="19"/>
        <v>-989576</v>
      </c>
      <c r="G233" t="s">
        <v>53</v>
      </c>
    </row>
    <row r="234" spans="1:7" x14ac:dyDescent="0.25">
      <c r="A234">
        <v>228</v>
      </c>
      <c r="B234">
        <f t="shared" si="16"/>
        <v>-0.54400000000000004</v>
      </c>
      <c r="C234">
        <f t="shared" si="17"/>
        <v>-1.7090264035528475</v>
      </c>
      <c r="D234">
        <f t="shared" si="18"/>
        <v>-0.99046142569665119</v>
      </c>
      <c r="E234">
        <f t="shared" si="15"/>
        <v>-990461.42569665122</v>
      </c>
      <c r="F234">
        <f t="shared" si="19"/>
        <v>-990461</v>
      </c>
      <c r="G234" t="s">
        <v>53</v>
      </c>
    </row>
    <row r="235" spans="1:7" x14ac:dyDescent="0.25">
      <c r="A235">
        <v>229</v>
      </c>
      <c r="B235">
        <f t="shared" si="16"/>
        <v>-0.54200000000000004</v>
      </c>
      <c r="C235">
        <f t="shared" si="17"/>
        <v>-1.7027432182456679</v>
      </c>
      <c r="D235">
        <f t="shared" si="18"/>
        <v>-0.99130763106950659</v>
      </c>
      <c r="E235">
        <f t="shared" si="15"/>
        <v>-991307.63106950663</v>
      </c>
      <c r="F235">
        <f t="shared" si="19"/>
        <v>-991308</v>
      </c>
      <c r="G235" t="s">
        <v>53</v>
      </c>
    </row>
    <row r="236" spans="1:7" x14ac:dyDescent="0.25">
      <c r="A236">
        <v>230</v>
      </c>
      <c r="B236">
        <f t="shared" si="16"/>
        <v>-0.54</v>
      </c>
      <c r="C236">
        <f t="shared" si="17"/>
        <v>-1.6964600329384885</v>
      </c>
      <c r="D236">
        <f t="shared" si="18"/>
        <v>-0.99211470131447776</v>
      </c>
      <c r="E236">
        <f t="shared" si="15"/>
        <v>-992114.70131447772</v>
      </c>
      <c r="F236">
        <f t="shared" si="19"/>
        <v>-992115</v>
      </c>
      <c r="G236" t="s">
        <v>53</v>
      </c>
    </row>
    <row r="237" spans="1:7" x14ac:dyDescent="0.25">
      <c r="A237">
        <v>231</v>
      </c>
      <c r="B237">
        <f t="shared" si="16"/>
        <v>-0.53800000000000003</v>
      </c>
      <c r="C237">
        <f t="shared" si="17"/>
        <v>-1.6901768476313088</v>
      </c>
      <c r="D237">
        <f t="shared" si="18"/>
        <v>-0.9928826045698137</v>
      </c>
      <c r="E237">
        <f t="shared" si="15"/>
        <v>-992882.6045698137</v>
      </c>
      <c r="F237">
        <f t="shared" si="19"/>
        <v>-992883</v>
      </c>
      <c r="G237" t="s">
        <v>53</v>
      </c>
    </row>
    <row r="238" spans="1:7" x14ac:dyDescent="0.25">
      <c r="A238">
        <v>232</v>
      </c>
      <c r="B238">
        <f t="shared" si="16"/>
        <v>-0.53600000000000003</v>
      </c>
      <c r="C238">
        <f t="shared" si="17"/>
        <v>-1.6838936623241292</v>
      </c>
      <c r="D238">
        <f t="shared" si="18"/>
        <v>-0.9936113105200084</v>
      </c>
      <c r="E238">
        <f t="shared" si="15"/>
        <v>-993611.31052000844</v>
      </c>
      <c r="F238">
        <f t="shared" si="19"/>
        <v>-993611</v>
      </c>
      <c r="G238" t="s">
        <v>53</v>
      </c>
    </row>
    <row r="239" spans="1:7" x14ac:dyDescent="0.25">
      <c r="A239">
        <v>233</v>
      </c>
      <c r="B239">
        <f t="shared" si="16"/>
        <v>-0.53400000000000003</v>
      </c>
      <c r="C239">
        <f t="shared" si="17"/>
        <v>-1.6776104770169495</v>
      </c>
      <c r="D239">
        <f t="shared" si="18"/>
        <v>-0.99430079039699892</v>
      </c>
      <c r="E239">
        <f t="shared" si="15"/>
        <v>-994300.79039699887</v>
      </c>
      <c r="F239">
        <f t="shared" si="19"/>
        <v>-994301</v>
      </c>
      <c r="G239" t="s">
        <v>53</v>
      </c>
    </row>
    <row r="240" spans="1:7" x14ac:dyDescent="0.25">
      <c r="A240">
        <v>234</v>
      </c>
      <c r="B240">
        <f t="shared" si="16"/>
        <v>-0.53200000000000003</v>
      </c>
      <c r="C240">
        <f t="shared" si="17"/>
        <v>-1.6713272917097701</v>
      </c>
      <c r="D240">
        <f t="shared" si="18"/>
        <v>-0.99495101698130017</v>
      </c>
      <c r="E240">
        <f t="shared" si="15"/>
        <v>-994951.0169813002</v>
      </c>
      <c r="F240">
        <f t="shared" si="19"/>
        <v>-994951</v>
      </c>
      <c r="G240" t="s">
        <v>53</v>
      </c>
    </row>
    <row r="241" spans="1:7" x14ac:dyDescent="0.25">
      <c r="A241">
        <v>235</v>
      </c>
      <c r="B241">
        <f t="shared" si="16"/>
        <v>-0.53</v>
      </c>
      <c r="C241">
        <f t="shared" si="17"/>
        <v>-1.6650441064025905</v>
      </c>
      <c r="D241">
        <f t="shared" si="18"/>
        <v>-0.99556196460308</v>
      </c>
      <c r="E241">
        <f t="shared" si="15"/>
        <v>-995561.96460307995</v>
      </c>
      <c r="F241">
        <f t="shared" si="19"/>
        <v>-995562</v>
      </c>
      <c r="G241" t="s">
        <v>53</v>
      </c>
    </row>
    <row r="242" spans="1:7" x14ac:dyDescent="0.25">
      <c r="A242">
        <v>236</v>
      </c>
      <c r="B242">
        <f t="shared" si="16"/>
        <v>-0.52800000000000002</v>
      </c>
      <c r="C242">
        <f t="shared" si="17"/>
        <v>-1.6587609210954108</v>
      </c>
      <c r="D242">
        <f t="shared" si="18"/>
        <v>-0.9961336091431725</v>
      </c>
      <c r="E242">
        <f t="shared" si="15"/>
        <v>-996133.60914317251</v>
      </c>
      <c r="F242">
        <f t="shared" si="19"/>
        <v>-996134</v>
      </c>
      <c r="G242" t="s">
        <v>53</v>
      </c>
    </row>
    <row r="243" spans="1:7" x14ac:dyDescent="0.25">
      <c r="A243">
        <v>237</v>
      </c>
      <c r="B243">
        <f t="shared" si="16"/>
        <v>-0.52600000000000002</v>
      </c>
      <c r="C243">
        <f t="shared" si="17"/>
        <v>-1.6524777357882312</v>
      </c>
      <c r="D243">
        <f t="shared" si="18"/>
        <v>-0.99666592803402987</v>
      </c>
      <c r="E243">
        <f t="shared" si="15"/>
        <v>-996665.9280340299</v>
      </c>
      <c r="F243">
        <f t="shared" si="19"/>
        <v>-996666</v>
      </c>
      <c r="G243" t="s">
        <v>53</v>
      </c>
    </row>
    <row r="244" spans="1:7" x14ac:dyDescent="0.25">
      <c r="A244">
        <v>238</v>
      </c>
      <c r="B244">
        <f t="shared" si="16"/>
        <v>-0.52400000000000002</v>
      </c>
      <c r="C244">
        <f t="shared" si="17"/>
        <v>-1.6461945504810516</v>
      </c>
      <c r="D244">
        <f t="shared" si="18"/>
        <v>-0.99715890026061393</v>
      </c>
      <c r="E244">
        <f t="shared" si="15"/>
        <v>-997158.90026061388</v>
      </c>
      <c r="F244">
        <f t="shared" si="19"/>
        <v>-997159</v>
      </c>
      <c r="G244" t="s">
        <v>53</v>
      </c>
    </row>
    <row r="245" spans="1:7" x14ac:dyDescent="0.25">
      <c r="A245">
        <v>239</v>
      </c>
      <c r="B245">
        <f t="shared" si="16"/>
        <v>-0.52200000000000002</v>
      </c>
      <c r="C245">
        <f t="shared" si="17"/>
        <v>-1.6399113651738721</v>
      </c>
      <c r="D245">
        <f t="shared" si="18"/>
        <v>-0.99761250636122523</v>
      </c>
      <c r="E245">
        <f t="shared" si="15"/>
        <v>-997612.50636122527</v>
      </c>
      <c r="F245">
        <f t="shared" si="19"/>
        <v>-997613</v>
      </c>
      <c r="G245" t="s">
        <v>53</v>
      </c>
    </row>
    <row r="246" spans="1:7" x14ac:dyDescent="0.25">
      <c r="A246">
        <v>240</v>
      </c>
      <c r="B246">
        <f t="shared" si="16"/>
        <v>-0.52</v>
      </c>
      <c r="C246">
        <f t="shared" si="17"/>
        <v>-1.6336281798666925</v>
      </c>
      <c r="D246">
        <f t="shared" si="18"/>
        <v>-0.99802672842827156</v>
      </c>
      <c r="E246">
        <f t="shared" si="15"/>
        <v>-998026.7284282716</v>
      </c>
      <c r="F246">
        <f t="shared" si="19"/>
        <v>-998027</v>
      </c>
      <c r="G246" t="s">
        <v>53</v>
      </c>
    </row>
    <row r="247" spans="1:7" x14ac:dyDescent="0.25">
      <c r="A247">
        <v>241</v>
      </c>
      <c r="B247">
        <f t="shared" si="16"/>
        <v>-0.51800000000000002</v>
      </c>
      <c r="C247">
        <f t="shared" si="17"/>
        <v>-1.6273449945595129</v>
      </c>
      <c r="D247">
        <f t="shared" si="18"/>
        <v>-0.99840155010897502</v>
      </c>
      <c r="E247">
        <f t="shared" si="15"/>
        <v>-998401.55010897503</v>
      </c>
      <c r="F247">
        <f t="shared" si="19"/>
        <v>-998402</v>
      </c>
      <c r="G247" t="s">
        <v>53</v>
      </c>
    </row>
    <row r="248" spans="1:7" x14ac:dyDescent="0.25">
      <c r="A248">
        <v>242</v>
      </c>
      <c r="B248">
        <f t="shared" si="16"/>
        <v>-0.51600000000000001</v>
      </c>
      <c r="C248">
        <f t="shared" si="17"/>
        <v>-1.6210618092523332</v>
      </c>
      <c r="D248">
        <f t="shared" si="18"/>
        <v>-0.99873695660601747</v>
      </c>
      <c r="E248">
        <f t="shared" si="15"/>
        <v>-998736.95660601743</v>
      </c>
      <c r="F248">
        <f t="shared" si="19"/>
        <v>-998737</v>
      </c>
      <c r="G248" t="s">
        <v>53</v>
      </c>
    </row>
    <row r="249" spans="1:7" x14ac:dyDescent="0.25">
      <c r="A249">
        <v>243</v>
      </c>
      <c r="B249">
        <f t="shared" si="16"/>
        <v>-0.51400000000000001</v>
      </c>
      <c r="C249">
        <f t="shared" si="17"/>
        <v>-1.6147786239451536</v>
      </c>
      <c r="D249">
        <f t="shared" si="18"/>
        <v>-0.99903293467812471</v>
      </c>
      <c r="E249">
        <f t="shared" si="15"/>
        <v>-999032.93467812473</v>
      </c>
      <c r="F249">
        <f t="shared" si="19"/>
        <v>-999033</v>
      </c>
      <c r="G249" t="s">
        <v>53</v>
      </c>
    </row>
    <row r="250" spans="1:7" x14ac:dyDescent="0.25">
      <c r="A250">
        <v>244</v>
      </c>
      <c r="B250">
        <f t="shared" si="16"/>
        <v>-0.51200000000000001</v>
      </c>
      <c r="C250">
        <f t="shared" si="17"/>
        <v>-1.6084954386379742</v>
      </c>
      <c r="D250">
        <f t="shared" si="18"/>
        <v>-0.9992894726405892</v>
      </c>
      <c r="E250">
        <f t="shared" si="15"/>
        <v>-999289.47264058923</v>
      </c>
      <c r="F250">
        <f t="shared" si="19"/>
        <v>-999289</v>
      </c>
      <c r="G250" t="s">
        <v>53</v>
      </c>
    </row>
    <row r="251" spans="1:7" x14ac:dyDescent="0.25">
      <c r="A251">
        <v>245</v>
      </c>
      <c r="B251">
        <f t="shared" si="16"/>
        <v>-0.51</v>
      </c>
      <c r="C251">
        <f t="shared" si="17"/>
        <v>-1.6022122533307945</v>
      </c>
      <c r="D251">
        <f t="shared" si="18"/>
        <v>-0.9995065603657316</v>
      </c>
      <c r="E251">
        <f t="shared" si="15"/>
        <v>-999506.5603657316</v>
      </c>
      <c r="F251">
        <f t="shared" si="19"/>
        <v>-999507</v>
      </c>
      <c r="G251" t="s">
        <v>53</v>
      </c>
    </row>
    <row r="252" spans="1:7" x14ac:dyDescent="0.25">
      <c r="A252">
        <v>246</v>
      </c>
      <c r="B252">
        <f t="shared" si="16"/>
        <v>-0.50800000000000001</v>
      </c>
      <c r="C252">
        <f t="shared" si="17"/>
        <v>-1.5959290680236149</v>
      </c>
      <c r="D252">
        <f t="shared" si="18"/>
        <v>-0.99968418928329994</v>
      </c>
      <c r="E252">
        <f t="shared" si="15"/>
        <v>-999684.18928329996</v>
      </c>
      <c r="F252">
        <f t="shared" si="19"/>
        <v>-999684</v>
      </c>
      <c r="G252" t="s">
        <v>53</v>
      </c>
    </row>
    <row r="253" spans="1:7" x14ac:dyDescent="0.25">
      <c r="A253">
        <v>247</v>
      </c>
      <c r="B253">
        <f t="shared" si="16"/>
        <v>-0.50600000000000001</v>
      </c>
      <c r="C253">
        <f t="shared" si="17"/>
        <v>-1.5896458827164353</v>
      </c>
      <c r="D253">
        <f t="shared" si="18"/>
        <v>-0.99982235238080897</v>
      </c>
      <c r="E253">
        <f t="shared" si="15"/>
        <v>-999822.35238080891</v>
      </c>
      <c r="F253">
        <f t="shared" si="19"/>
        <v>-999822</v>
      </c>
      <c r="G253" t="s">
        <v>53</v>
      </c>
    </row>
    <row r="254" spans="1:7" x14ac:dyDescent="0.25">
      <c r="A254">
        <v>248</v>
      </c>
      <c r="B254">
        <f t="shared" si="16"/>
        <v>-0.504</v>
      </c>
      <c r="C254">
        <f t="shared" si="17"/>
        <v>-1.5833626974092558</v>
      </c>
      <c r="D254">
        <f t="shared" si="18"/>
        <v>-0.99992104420381611</v>
      </c>
      <c r="E254">
        <f t="shared" si="15"/>
        <v>-999921.0442038161</v>
      </c>
      <c r="F254">
        <f t="shared" si="19"/>
        <v>-999921</v>
      </c>
      <c r="G254" t="s">
        <v>53</v>
      </c>
    </row>
    <row r="255" spans="1:7" x14ac:dyDescent="0.25">
      <c r="A255">
        <v>249</v>
      </c>
      <c r="B255">
        <f t="shared" si="16"/>
        <v>-0.502</v>
      </c>
      <c r="C255">
        <f t="shared" si="17"/>
        <v>-1.5770795121020762</v>
      </c>
      <c r="D255">
        <f t="shared" si="18"/>
        <v>-0.99998026085613712</v>
      </c>
      <c r="E255">
        <f t="shared" si="15"/>
        <v>-999980.26085613715</v>
      </c>
      <c r="F255">
        <f t="shared" si="19"/>
        <v>-999980</v>
      </c>
      <c r="G255" t="s">
        <v>53</v>
      </c>
    </row>
    <row r="256" spans="1:7" x14ac:dyDescent="0.25">
      <c r="A256">
        <v>250</v>
      </c>
      <c r="B256">
        <f t="shared" si="16"/>
        <v>-0.5</v>
      </c>
      <c r="C256">
        <f t="shared" si="17"/>
        <v>-1.5707963267948966</v>
      </c>
      <c r="D256">
        <f t="shared" si="18"/>
        <v>-1</v>
      </c>
      <c r="E256">
        <f t="shared" si="15"/>
        <v>-1000000</v>
      </c>
      <c r="F256">
        <f t="shared" si="19"/>
        <v>-1000000</v>
      </c>
      <c r="G256" t="s">
        <v>53</v>
      </c>
    </row>
    <row r="257" spans="1:7" x14ac:dyDescent="0.25">
      <c r="A257">
        <v>251</v>
      </c>
      <c r="B257">
        <f t="shared" si="16"/>
        <v>-0.498</v>
      </c>
      <c r="C257">
        <f t="shared" si="17"/>
        <v>-1.5645131414877169</v>
      </c>
      <c r="D257">
        <f t="shared" si="18"/>
        <v>-0.99998026085613712</v>
      </c>
      <c r="E257">
        <f t="shared" si="15"/>
        <v>-999980.26085613715</v>
      </c>
      <c r="F257">
        <f t="shared" si="19"/>
        <v>-999980</v>
      </c>
      <c r="G257" t="s">
        <v>53</v>
      </c>
    </row>
    <row r="258" spans="1:7" x14ac:dyDescent="0.25">
      <c r="A258">
        <v>252</v>
      </c>
      <c r="B258">
        <f t="shared" si="16"/>
        <v>-0.496</v>
      </c>
      <c r="C258">
        <f t="shared" si="17"/>
        <v>-1.5582299561805373</v>
      </c>
      <c r="D258">
        <f t="shared" si="18"/>
        <v>-0.99992104420381611</v>
      </c>
      <c r="E258">
        <f t="shared" si="15"/>
        <v>-999921.0442038161</v>
      </c>
      <c r="F258">
        <f t="shared" si="19"/>
        <v>-999921</v>
      </c>
      <c r="G258" t="s">
        <v>53</v>
      </c>
    </row>
    <row r="259" spans="1:7" x14ac:dyDescent="0.25">
      <c r="A259">
        <v>253</v>
      </c>
      <c r="B259">
        <f t="shared" si="16"/>
        <v>-0.49399999999999999</v>
      </c>
      <c r="C259">
        <f t="shared" si="17"/>
        <v>-1.5519467708733579</v>
      </c>
      <c r="D259">
        <f t="shared" si="18"/>
        <v>-0.99982235238080897</v>
      </c>
      <c r="E259">
        <f t="shared" si="15"/>
        <v>-999822.35238080891</v>
      </c>
      <c r="F259">
        <f t="shared" si="19"/>
        <v>-999822</v>
      </c>
      <c r="G259" t="s">
        <v>53</v>
      </c>
    </row>
    <row r="260" spans="1:7" x14ac:dyDescent="0.25">
      <c r="A260">
        <v>254</v>
      </c>
      <c r="B260">
        <f t="shared" si="16"/>
        <v>-0.49199999999999999</v>
      </c>
      <c r="C260">
        <f t="shared" si="17"/>
        <v>-1.5456635855661782</v>
      </c>
      <c r="D260">
        <f t="shared" si="18"/>
        <v>-0.99968418928329994</v>
      </c>
      <c r="E260">
        <f t="shared" si="15"/>
        <v>-999684.18928329996</v>
      </c>
      <c r="F260">
        <f t="shared" si="19"/>
        <v>-999684</v>
      </c>
      <c r="G260" t="s">
        <v>53</v>
      </c>
    </row>
    <row r="261" spans="1:7" x14ac:dyDescent="0.25">
      <c r="A261">
        <v>255</v>
      </c>
      <c r="B261">
        <f t="shared" si="16"/>
        <v>-0.49</v>
      </c>
      <c r="C261">
        <f t="shared" si="17"/>
        <v>-1.5393804002589986</v>
      </c>
      <c r="D261">
        <f t="shared" si="18"/>
        <v>-0.9995065603657316</v>
      </c>
      <c r="E261">
        <f t="shared" si="15"/>
        <v>-999506.5603657316</v>
      </c>
      <c r="F261">
        <f t="shared" si="19"/>
        <v>-999507</v>
      </c>
      <c r="G261" t="s">
        <v>53</v>
      </c>
    </row>
    <row r="262" spans="1:7" x14ac:dyDescent="0.25">
      <c r="A262">
        <v>256</v>
      </c>
      <c r="B262">
        <f t="shared" si="16"/>
        <v>-0.48799999999999999</v>
      </c>
      <c r="C262">
        <f t="shared" si="17"/>
        <v>-1.5330972149518189</v>
      </c>
      <c r="D262">
        <f t="shared" si="18"/>
        <v>-0.9992894726405892</v>
      </c>
      <c r="E262">
        <f t="shared" ref="E262:E325" si="20">D262*amplitude+zerotorque</f>
        <v>-999289.47264058923</v>
      </c>
      <c r="F262">
        <f t="shared" si="19"/>
        <v>-999289</v>
      </c>
      <c r="G262" t="s">
        <v>53</v>
      </c>
    </row>
    <row r="263" spans="1:7" x14ac:dyDescent="0.25">
      <c r="A263">
        <v>257</v>
      </c>
      <c r="B263">
        <f t="shared" ref="B263:B326" si="21">(A263-500)/500</f>
        <v>-0.48599999999999999</v>
      </c>
      <c r="C263">
        <f t="shared" ref="C263:C326" si="22">B263*(PI())</f>
        <v>-1.5268140296446395</v>
      </c>
      <c r="D263">
        <f t="shared" ref="D263:D326" si="23">SIN(C263)</f>
        <v>-0.99903293467812471</v>
      </c>
      <c r="E263">
        <f t="shared" si="20"/>
        <v>-999032.93467812473</v>
      </c>
      <c r="F263">
        <f t="shared" ref="F263:F326" si="24">ROUND(E263,0)</f>
        <v>-999033</v>
      </c>
      <c r="G263" t="s">
        <v>53</v>
      </c>
    </row>
    <row r="264" spans="1:7" x14ac:dyDescent="0.25">
      <c r="A264">
        <v>258</v>
      </c>
      <c r="B264">
        <f t="shared" si="21"/>
        <v>-0.48399999999999999</v>
      </c>
      <c r="C264">
        <f t="shared" si="22"/>
        <v>-1.5205308443374599</v>
      </c>
      <c r="D264">
        <f t="shared" si="23"/>
        <v>-0.99873695660601747</v>
      </c>
      <c r="E264">
        <f t="shared" si="20"/>
        <v>-998736.95660601743</v>
      </c>
      <c r="F264">
        <f t="shared" si="24"/>
        <v>-998737</v>
      </c>
      <c r="G264" t="s">
        <v>53</v>
      </c>
    </row>
    <row r="265" spans="1:7" x14ac:dyDescent="0.25">
      <c r="A265">
        <v>259</v>
      </c>
      <c r="B265">
        <f t="shared" si="21"/>
        <v>-0.48199999999999998</v>
      </c>
      <c r="C265">
        <f t="shared" si="22"/>
        <v>-1.5142476590302802</v>
      </c>
      <c r="D265">
        <f t="shared" si="23"/>
        <v>-0.99840155010897502</v>
      </c>
      <c r="E265">
        <f t="shared" si="20"/>
        <v>-998401.55010897503</v>
      </c>
      <c r="F265">
        <f t="shared" si="24"/>
        <v>-998402</v>
      </c>
      <c r="G265" t="s">
        <v>53</v>
      </c>
    </row>
    <row r="266" spans="1:7" x14ac:dyDescent="0.25">
      <c r="A266">
        <v>260</v>
      </c>
      <c r="B266">
        <f t="shared" si="21"/>
        <v>-0.48</v>
      </c>
      <c r="C266">
        <f t="shared" si="22"/>
        <v>-1.5079644737231006</v>
      </c>
      <c r="D266">
        <f t="shared" si="23"/>
        <v>-0.99802672842827156</v>
      </c>
      <c r="E266">
        <f t="shared" si="20"/>
        <v>-998026.7284282716</v>
      </c>
      <c r="F266">
        <f t="shared" si="24"/>
        <v>-998027</v>
      </c>
      <c r="G266" t="s">
        <v>53</v>
      </c>
    </row>
    <row r="267" spans="1:7" x14ac:dyDescent="0.25">
      <c r="A267">
        <v>261</v>
      </c>
      <c r="B267">
        <f t="shared" si="21"/>
        <v>-0.47799999999999998</v>
      </c>
      <c r="C267">
        <f t="shared" si="22"/>
        <v>-1.501681288415921</v>
      </c>
      <c r="D267">
        <f t="shared" si="23"/>
        <v>-0.99761250636122523</v>
      </c>
      <c r="E267">
        <f t="shared" si="20"/>
        <v>-997612.50636122527</v>
      </c>
      <c r="F267">
        <f t="shared" si="24"/>
        <v>-997613</v>
      </c>
      <c r="G267" t="s">
        <v>53</v>
      </c>
    </row>
    <row r="268" spans="1:7" x14ac:dyDescent="0.25">
      <c r="A268">
        <v>262</v>
      </c>
      <c r="B268">
        <f t="shared" si="21"/>
        <v>-0.47599999999999998</v>
      </c>
      <c r="C268">
        <f t="shared" si="22"/>
        <v>-1.4953981031087415</v>
      </c>
      <c r="D268">
        <f t="shared" si="23"/>
        <v>-0.99715890026061393</v>
      </c>
      <c r="E268">
        <f t="shared" si="20"/>
        <v>-997158.90026061388</v>
      </c>
      <c r="F268">
        <f t="shared" si="24"/>
        <v>-997159</v>
      </c>
      <c r="G268" t="s">
        <v>53</v>
      </c>
    </row>
    <row r="269" spans="1:7" x14ac:dyDescent="0.25">
      <c r="A269">
        <v>263</v>
      </c>
      <c r="B269">
        <f t="shared" si="21"/>
        <v>-0.47399999999999998</v>
      </c>
      <c r="C269">
        <f t="shared" si="22"/>
        <v>-1.4891149178015619</v>
      </c>
      <c r="D269">
        <f t="shared" si="23"/>
        <v>-0.99666592803402987</v>
      </c>
      <c r="E269">
        <f t="shared" si="20"/>
        <v>-996665.9280340299</v>
      </c>
      <c r="F269">
        <f t="shared" si="24"/>
        <v>-996666</v>
      </c>
      <c r="G269" t="s">
        <v>53</v>
      </c>
    </row>
    <row r="270" spans="1:7" x14ac:dyDescent="0.25">
      <c r="A270">
        <v>264</v>
      </c>
      <c r="B270">
        <f t="shared" si="21"/>
        <v>-0.47199999999999998</v>
      </c>
      <c r="C270">
        <f t="shared" si="22"/>
        <v>-1.4828317324943823</v>
      </c>
      <c r="D270">
        <f t="shared" si="23"/>
        <v>-0.9961336091431725</v>
      </c>
      <c r="E270">
        <f t="shared" si="20"/>
        <v>-996133.60914317251</v>
      </c>
      <c r="F270">
        <f t="shared" si="24"/>
        <v>-996134</v>
      </c>
      <c r="G270" t="s">
        <v>53</v>
      </c>
    </row>
    <row r="271" spans="1:7" x14ac:dyDescent="0.25">
      <c r="A271">
        <v>265</v>
      </c>
      <c r="B271">
        <f t="shared" si="21"/>
        <v>-0.47</v>
      </c>
      <c r="C271">
        <f t="shared" si="22"/>
        <v>-1.4765485471872026</v>
      </c>
      <c r="D271">
        <f t="shared" si="23"/>
        <v>-0.99556196460308</v>
      </c>
      <c r="E271">
        <f t="shared" si="20"/>
        <v>-995561.96460307995</v>
      </c>
      <c r="F271">
        <f t="shared" si="24"/>
        <v>-995562</v>
      </c>
      <c r="G271" t="s">
        <v>53</v>
      </c>
    </row>
    <row r="272" spans="1:7" x14ac:dyDescent="0.25">
      <c r="A272">
        <v>266</v>
      </c>
      <c r="B272">
        <f t="shared" si="21"/>
        <v>-0.46800000000000003</v>
      </c>
      <c r="C272">
        <f t="shared" si="22"/>
        <v>-1.4702653618800232</v>
      </c>
      <c r="D272">
        <f t="shared" si="23"/>
        <v>-0.99495101698130017</v>
      </c>
      <c r="E272">
        <f t="shared" si="20"/>
        <v>-994951.0169813002</v>
      </c>
      <c r="F272">
        <f t="shared" si="24"/>
        <v>-994951</v>
      </c>
      <c r="G272" t="s">
        <v>53</v>
      </c>
    </row>
    <row r="273" spans="1:7" x14ac:dyDescent="0.25">
      <c r="A273">
        <v>267</v>
      </c>
      <c r="B273">
        <f t="shared" si="21"/>
        <v>-0.46600000000000003</v>
      </c>
      <c r="C273">
        <f t="shared" si="22"/>
        <v>-1.4639821765728436</v>
      </c>
      <c r="D273">
        <f t="shared" si="23"/>
        <v>-0.99430079039699892</v>
      </c>
      <c r="E273">
        <f t="shared" si="20"/>
        <v>-994300.79039699887</v>
      </c>
      <c r="F273">
        <f t="shared" si="24"/>
        <v>-994301</v>
      </c>
      <c r="G273" t="s">
        <v>53</v>
      </c>
    </row>
    <row r="274" spans="1:7" x14ac:dyDescent="0.25">
      <c r="A274">
        <v>268</v>
      </c>
      <c r="B274">
        <f t="shared" si="21"/>
        <v>-0.46400000000000002</v>
      </c>
      <c r="C274">
        <f t="shared" si="22"/>
        <v>-1.4576989912656642</v>
      </c>
      <c r="D274">
        <f t="shared" si="23"/>
        <v>-0.9936113105200084</v>
      </c>
      <c r="E274">
        <f t="shared" si="20"/>
        <v>-993611.31052000844</v>
      </c>
      <c r="F274">
        <f t="shared" si="24"/>
        <v>-993611</v>
      </c>
      <c r="G274" t="s">
        <v>53</v>
      </c>
    </row>
    <row r="275" spans="1:7" x14ac:dyDescent="0.25">
      <c r="A275">
        <v>269</v>
      </c>
      <c r="B275">
        <f t="shared" si="21"/>
        <v>-0.46200000000000002</v>
      </c>
      <c r="C275">
        <f t="shared" si="22"/>
        <v>-1.4514158059584845</v>
      </c>
      <c r="D275">
        <f t="shared" si="23"/>
        <v>-0.9928826045698137</v>
      </c>
      <c r="E275">
        <f t="shared" si="20"/>
        <v>-992882.6045698137</v>
      </c>
      <c r="F275">
        <f t="shared" si="24"/>
        <v>-992883</v>
      </c>
      <c r="G275" t="s">
        <v>53</v>
      </c>
    </row>
    <row r="276" spans="1:7" x14ac:dyDescent="0.25">
      <c r="A276">
        <v>270</v>
      </c>
      <c r="B276">
        <f t="shared" si="21"/>
        <v>-0.46</v>
      </c>
      <c r="C276">
        <f t="shared" si="22"/>
        <v>-1.4451326206513049</v>
      </c>
      <c r="D276">
        <f t="shared" si="23"/>
        <v>-0.99211470131447788</v>
      </c>
      <c r="E276">
        <f t="shared" si="20"/>
        <v>-992114.70131447783</v>
      </c>
      <c r="F276">
        <f t="shared" si="24"/>
        <v>-992115</v>
      </c>
      <c r="G276" t="s">
        <v>53</v>
      </c>
    </row>
    <row r="277" spans="1:7" x14ac:dyDescent="0.25">
      <c r="A277">
        <v>271</v>
      </c>
      <c r="B277">
        <f t="shared" si="21"/>
        <v>-0.45800000000000002</v>
      </c>
      <c r="C277">
        <f t="shared" si="22"/>
        <v>-1.4388494353441252</v>
      </c>
      <c r="D277">
        <f t="shared" si="23"/>
        <v>-0.99130763106950659</v>
      </c>
      <c r="E277">
        <f t="shared" si="20"/>
        <v>-991307.63106950663</v>
      </c>
      <c r="F277">
        <f t="shared" si="24"/>
        <v>-991308</v>
      </c>
      <c r="G277" t="s">
        <v>53</v>
      </c>
    </row>
    <row r="278" spans="1:7" x14ac:dyDescent="0.25">
      <c r="A278">
        <v>272</v>
      </c>
      <c r="B278">
        <f t="shared" si="21"/>
        <v>-0.45600000000000002</v>
      </c>
      <c r="C278">
        <f t="shared" si="22"/>
        <v>-1.4325662500369458</v>
      </c>
      <c r="D278">
        <f t="shared" si="23"/>
        <v>-0.99046142569665119</v>
      </c>
      <c r="E278">
        <f t="shared" si="20"/>
        <v>-990461.42569665122</v>
      </c>
      <c r="F278">
        <f t="shared" si="24"/>
        <v>-990461</v>
      </c>
      <c r="G278" t="s">
        <v>53</v>
      </c>
    </row>
    <row r="279" spans="1:7" x14ac:dyDescent="0.25">
      <c r="A279">
        <v>273</v>
      </c>
      <c r="B279">
        <f t="shared" si="21"/>
        <v>-0.45400000000000001</v>
      </c>
      <c r="C279">
        <f t="shared" si="22"/>
        <v>-1.4262830647297662</v>
      </c>
      <c r="D279">
        <f t="shared" si="23"/>
        <v>-0.98957611860265093</v>
      </c>
      <c r="E279">
        <f t="shared" si="20"/>
        <v>-989576.11860265094</v>
      </c>
      <c r="F279">
        <f t="shared" si="24"/>
        <v>-989576</v>
      </c>
      <c r="G279" t="s">
        <v>53</v>
      </c>
    </row>
    <row r="280" spans="1:7" x14ac:dyDescent="0.25">
      <c r="A280">
        <v>274</v>
      </c>
      <c r="B280">
        <f t="shared" si="21"/>
        <v>-0.45200000000000001</v>
      </c>
      <c r="C280">
        <f t="shared" si="22"/>
        <v>-1.4199998794225865</v>
      </c>
      <c r="D280">
        <f t="shared" si="23"/>
        <v>-0.98865174473791406</v>
      </c>
      <c r="E280">
        <f t="shared" si="20"/>
        <v>-988651.74473791406</v>
      </c>
      <c r="F280">
        <f t="shared" si="24"/>
        <v>-988652</v>
      </c>
      <c r="G280" t="s">
        <v>53</v>
      </c>
    </row>
    <row r="281" spans="1:7" x14ac:dyDescent="0.25">
      <c r="A281">
        <v>275</v>
      </c>
      <c r="B281">
        <f t="shared" si="21"/>
        <v>-0.45</v>
      </c>
      <c r="C281">
        <f t="shared" si="22"/>
        <v>-1.4137166941154069</v>
      </c>
      <c r="D281">
        <f t="shared" si="23"/>
        <v>-0.98768834059513777</v>
      </c>
      <c r="E281">
        <f t="shared" si="20"/>
        <v>-987688.34059513779</v>
      </c>
      <c r="F281">
        <f t="shared" si="24"/>
        <v>-987688</v>
      </c>
      <c r="G281" t="s">
        <v>53</v>
      </c>
    </row>
    <row r="282" spans="1:7" x14ac:dyDescent="0.25">
      <c r="A282">
        <v>276</v>
      </c>
      <c r="B282">
        <f t="shared" si="21"/>
        <v>-0.44800000000000001</v>
      </c>
      <c r="C282">
        <f t="shared" si="22"/>
        <v>-1.4074335088082273</v>
      </c>
      <c r="D282">
        <f t="shared" si="23"/>
        <v>-0.98668594420786804</v>
      </c>
      <c r="E282">
        <f t="shared" si="20"/>
        <v>-986685.94420786807</v>
      </c>
      <c r="F282">
        <f t="shared" si="24"/>
        <v>-986686</v>
      </c>
      <c r="G282" t="s">
        <v>53</v>
      </c>
    </row>
    <row r="283" spans="1:7" x14ac:dyDescent="0.25">
      <c r="A283">
        <v>277</v>
      </c>
      <c r="B283">
        <f t="shared" si="21"/>
        <v>-0.44600000000000001</v>
      </c>
      <c r="C283">
        <f t="shared" si="22"/>
        <v>-1.4011503235010478</v>
      </c>
      <c r="D283">
        <f t="shared" si="23"/>
        <v>-0.98564459514899805</v>
      </c>
      <c r="E283">
        <f t="shared" si="20"/>
        <v>-985644.59514899808</v>
      </c>
      <c r="F283">
        <f t="shared" si="24"/>
        <v>-985645</v>
      </c>
      <c r="G283" t="s">
        <v>53</v>
      </c>
    </row>
    <row r="284" spans="1:7" x14ac:dyDescent="0.25">
      <c r="A284">
        <v>278</v>
      </c>
      <c r="B284">
        <f t="shared" si="21"/>
        <v>-0.44400000000000001</v>
      </c>
      <c r="C284">
        <f t="shared" si="22"/>
        <v>-1.3948671381938682</v>
      </c>
      <c r="D284">
        <f t="shared" si="23"/>
        <v>-0.98456433452920533</v>
      </c>
      <c r="E284">
        <f t="shared" si="20"/>
        <v>-984564.33452920534</v>
      </c>
      <c r="F284">
        <f t="shared" si="24"/>
        <v>-984564</v>
      </c>
      <c r="G284" t="s">
        <v>53</v>
      </c>
    </row>
    <row r="285" spans="1:7" x14ac:dyDescent="0.25">
      <c r="A285">
        <v>279</v>
      </c>
      <c r="B285">
        <f t="shared" si="21"/>
        <v>-0.442</v>
      </c>
      <c r="C285">
        <f t="shared" si="22"/>
        <v>-1.3885839528866886</v>
      </c>
      <c r="D285">
        <f t="shared" si="23"/>
        <v>-0.98344520499532972</v>
      </c>
      <c r="E285">
        <f t="shared" si="20"/>
        <v>-983445.20499532972</v>
      </c>
      <c r="F285">
        <f t="shared" si="24"/>
        <v>-983445</v>
      </c>
      <c r="G285" t="s">
        <v>53</v>
      </c>
    </row>
    <row r="286" spans="1:7" x14ac:dyDescent="0.25">
      <c r="A286">
        <v>280</v>
      </c>
      <c r="B286">
        <f t="shared" si="21"/>
        <v>-0.44</v>
      </c>
      <c r="C286">
        <f t="shared" si="22"/>
        <v>-1.3823007675795089</v>
      </c>
      <c r="D286">
        <f t="shared" si="23"/>
        <v>-0.98228725072868861</v>
      </c>
      <c r="E286">
        <f t="shared" si="20"/>
        <v>-982287.25072868855</v>
      </c>
      <c r="F286">
        <f t="shared" si="24"/>
        <v>-982287</v>
      </c>
      <c r="G286" t="s">
        <v>53</v>
      </c>
    </row>
    <row r="287" spans="1:7" x14ac:dyDescent="0.25">
      <c r="A287">
        <v>281</v>
      </c>
      <c r="B287">
        <f t="shared" si="21"/>
        <v>-0.438</v>
      </c>
      <c r="C287">
        <f t="shared" si="22"/>
        <v>-1.3760175822723293</v>
      </c>
      <c r="D287">
        <f t="shared" si="23"/>
        <v>-0.98109051744333409</v>
      </c>
      <c r="E287">
        <f t="shared" si="20"/>
        <v>-981090.5174433341</v>
      </c>
      <c r="F287">
        <f t="shared" si="24"/>
        <v>-981091</v>
      </c>
      <c r="G287" t="s">
        <v>53</v>
      </c>
    </row>
    <row r="288" spans="1:7" x14ac:dyDescent="0.25">
      <c r="A288">
        <v>282</v>
      </c>
      <c r="B288">
        <f t="shared" si="21"/>
        <v>-0.436</v>
      </c>
      <c r="C288">
        <f t="shared" si="22"/>
        <v>-1.3697343969651499</v>
      </c>
      <c r="D288">
        <f t="shared" si="23"/>
        <v>-0.97985505238424686</v>
      </c>
      <c r="E288">
        <f t="shared" si="20"/>
        <v>-979855.05238424684</v>
      </c>
      <c r="F288">
        <f t="shared" si="24"/>
        <v>-979855</v>
      </c>
      <c r="G288" t="s">
        <v>53</v>
      </c>
    </row>
    <row r="289" spans="1:7" x14ac:dyDescent="0.25">
      <c r="A289">
        <v>283</v>
      </c>
      <c r="B289">
        <f t="shared" si="21"/>
        <v>-0.434</v>
      </c>
      <c r="C289">
        <f t="shared" si="22"/>
        <v>-1.3634512116579702</v>
      </c>
      <c r="D289">
        <f t="shared" si="23"/>
        <v>-0.97858090432547207</v>
      </c>
      <c r="E289">
        <f t="shared" si="20"/>
        <v>-978580.90432547207</v>
      </c>
      <c r="F289">
        <f t="shared" si="24"/>
        <v>-978581</v>
      </c>
      <c r="G289" t="s">
        <v>53</v>
      </c>
    </row>
    <row r="290" spans="1:7" x14ac:dyDescent="0.25">
      <c r="A290">
        <v>284</v>
      </c>
      <c r="B290">
        <f t="shared" si="21"/>
        <v>-0.432</v>
      </c>
      <c r="C290">
        <f t="shared" si="22"/>
        <v>-1.3571680263507906</v>
      </c>
      <c r="D290">
        <f t="shared" si="23"/>
        <v>-0.97726812356819348</v>
      </c>
      <c r="E290">
        <f t="shared" si="20"/>
        <v>-977268.12356819352</v>
      </c>
      <c r="F290">
        <f t="shared" si="24"/>
        <v>-977268</v>
      </c>
      <c r="G290" t="s">
        <v>53</v>
      </c>
    </row>
    <row r="291" spans="1:7" x14ac:dyDescent="0.25">
      <c r="A291">
        <v>285</v>
      </c>
      <c r="B291">
        <f t="shared" si="21"/>
        <v>-0.43</v>
      </c>
      <c r="C291">
        <f t="shared" si="22"/>
        <v>-1.350884841043611</v>
      </c>
      <c r="D291">
        <f t="shared" si="23"/>
        <v>-0.97591676193874732</v>
      </c>
      <c r="E291">
        <f t="shared" si="20"/>
        <v>-975916.76193874737</v>
      </c>
      <c r="F291">
        <f t="shared" si="24"/>
        <v>-975917</v>
      </c>
      <c r="G291" t="s">
        <v>53</v>
      </c>
    </row>
    <row r="292" spans="1:7" x14ac:dyDescent="0.25">
      <c r="A292">
        <v>286</v>
      </c>
      <c r="B292">
        <f t="shared" si="21"/>
        <v>-0.42799999999999999</v>
      </c>
      <c r="C292">
        <f t="shared" si="22"/>
        <v>-1.3446016557364315</v>
      </c>
      <c r="D292">
        <f t="shared" si="23"/>
        <v>-0.97452687278657713</v>
      </c>
      <c r="E292">
        <f t="shared" si="20"/>
        <v>-974526.87278657709</v>
      </c>
      <c r="F292">
        <f t="shared" si="24"/>
        <v>-974527</v>
      </c>
      <c r="G292" t="s">
        <v>53</v>
      </c>
    </row>
    <row r="293" spans="1:7" x14ac:dyDescent="0.25">
      <c r="A293">
        <v>287</v>
      </c>
      <c r="B293">
        <f t="shared" si="21"/>
        <v>-0.42599999999999999</v>
      </c>
      <c r="C293">
        <f t="shared" si="22"/>
        <v>-1.3383184704292519</v>
      </c>
      <c r="D293">
        <f t="shared" si="23"/>
        <v>-0.97309851098212652</v>
      </c>
      <c r="E293">
        <f t="shared" si="20"/>
        <v>-973098.51098212646</v>
      </c>
      <c r="F293">
        <f t="shared" si="24"/>
        <v>-973099</v>
      </c>
      <c r="G293" t="s">
        <v>53</v>
      </c>
    </row>
    <row r="294" spans="1:7" x14ac:dyDescent="0.25">
      <c r="A294">
        <v>288</v>
      </c>
      <c r="B294">
        <f t="shared" si="21"/>
        <v>-0.42399999999999999</v>
      </c>
      <c r="C294">
        <f t="shared" si="22"/>
        <v>-1.3320352851220723</v>
      </c>
      <c r="D294">
        <f t="shared" si="23"/>
        <v>-0.97163173291467386</v>
      </c>
      <c r="E294">
        <f t="shared" si="20"/>
        <v>-971631.73291467386</v>
      </c>
      <c r="F294">
        <f t="shared" si="24"/>
        <v>-971632</v>
      </c>
      <c r="G294" t="s">
        <v>53</v>
      </c>
    </row>
    <row r="295" spans="1:7" x14ac:dyDescent="0.25">
      <c r="A295">
        <v>289</v>
      </c>
      <c r="B295">
        <f t="shared" si="21"/>
        <v>-0.42199999999999999</v>
      </c>
      <c r="C295">
        <f t="shared" si="22"/>
        <v>-1.3257520998148926</v>
      </c>
      <c r="D295">
        <f t="shared" si="23"/>
        <v>-0.9701265964901058</v>
      </c>
      <c r="E295">
        <f t="shared" si="20"/>
        <v>-970126.59649010585</v>
      </c>
      <c r="F295">
        <f t="shared" si="24"/>
        <v>-970127</v>
      </c>
      <c r="G295" t="s">
        <v>53</v>
      </c>
    </row>
    <row r="296" spans="1:7" x14ac:dyDescent="0.25">
      <c r="A296">
        <v>290</v>
      </c>
      <c r="B296">
        <f t="shared" si="21"/>
        <v>-0.42</v>
      </c>
      <c r="C296">
        <f t="shared" si="22"/>
        <v>-1.319468914507713</v>
      </c>
      <c r="D296">
        <f t="shared" si="23"/>
        <v>-0.96858316112863108</v>
      </c>
      <c r="E296">
        <f t="shared" si="20"/>
        <v>-968583.16112863109</v>
      </c>
      <c r="F296">
        <f t="shared" si="24"/>
        <v>-968583</v>
      </c>
      <c r="G296" t="s">
        <v>53</v>
      </c>
    </row>
    <row r="297" spans="1:7" x14ac:dyDescent="0.25">
      <c r="A297">
        <v>291</v>
      </c>
      <c r="B297">
        <f t="shared" si="21"/>
        <v>-0.41799999999999998</v>
      </c>
      <c r="C297">
        <f t="shared" si="22"/>
        <v>-1.3131857292005336</v>
      </c>
      <c r="D297">
        <f t="shared" si="23"/>
        <v>-0.967001487762435</v>
      </c>
      <c r="E297">
        <f t="shared" si="20"/>
        <v>-967001.48776243499</v>
      </c>
      <c r="F297">
        <f t="shared" si="24"/>
        <v>-967001</v>
      </c>
      <c r="G297" t="s">
        <v>53</v>
      </c>
    </row>
    <row r="298" spans="1:7" x14ac:dyDescent="0.25">
      <c r="A298">
        <v>292</v>
      </c>
      <c r="B298">
        <f t="shared" si="21"/>
        <v>-0.41599999999999998</v>
      </c>
      <c r="C298">
        <f t="shared" si="22"/>
        <v>-1.3069025438933539</v>
      </c>
      <c r="D298">
        <f t="shared" si="23"/>
        <v>-0.96538163883327388</v>
      </c>
      <c r="E298">
        <f t="shared" si="20"/>
        <v>-965381.6388332739</v>
      </c>
      <c r="F298">
        <f t="shared" si="24"/>
        <v>-965382</v>
      </c>
      <c r="G298" t="s">
        <v>53</v>
      </c>
    </row>
    <row r="299" spans="1:7" x14ac:dyDescent="0.25">
      <c r="A299">
        <v>293</v>
      </c>
      <c r="B299">
        <f t="shared" si="21"/>
        <v>-0.41399999999999998</v>
      </c>
      <c r="C299">
        <f t="shared" si="22"/>
        <v>-1.3006193585861743</v>
      </c>
      <c r="D299">
        <f t="shared" si="23"/>
        <v>-0.96372367829000971</v>
      </c>
      <c r="E299">
        <f t="shared" si="20"/>
        <v>-963723.67829000973</v>
      </c>
      <c r="F299">
        <f t="shared" si="24"/>
        <v>-963724</v>
      </c>
      <c r="G299" t="s">
        <v>53</v>
      </c>
    </row>
    <row r="300" spans="1:7" x14ac:dyDescent="0.25">
      <c r="A300">
        <v>294</v>
      </c>
      <c r="B300">
        <f t="shared" si="21"/>
        <v>-0.41199999999999998</v>
      </c>
      <c r="C300">
        <f t="shared" si="22"/>
        <v>-1.2943361732789946</v>
      </c>
      <c r="D300">
        <f t="shared" si="23"/>
        <v>-0.96202767158608582</v>
      </c>
      <c r="E300">
        <f t="shared" si="20"/>
        <v>-962027.67158608581</v>
      </c>
      <c r="F300">
        <f t="shared" si="24"/>
        <v>-962028</v>
      </c>
      <c r="G300" t="s">
        <v>53</v>
      </c>
    </row>
    <row r="301" spans="1:7" x14ac:dyDescent="0.25">
      <c r="A301">
        <v>295</v>
      </c>
      <c r="B301">
        <f t="shared" si="21"/>
        <v>-0.41</v>
      </c>
      <c r="C301">
        <f t="shared" si="22"/>
        <v>-1.288052987971815</v>
      </c>
      <c r="D301">
        <f t="shared" si="23"/>
        <v>-0.96029368567694295</v>
      </c>
      <c r="E301">
        <f t="shared" si="20"/>
        <v>-960293.68567694293</v>
      </c>
      <c r="F301">
        <f t="shared" si="24"/>
        <v>-960294</v>
      </c>
      <c r="G301" t="s">
        <v>53</v>
      </c>
    </row>
    <row r="302" spans="1:7" x14ac:dyDescent="0.25">
      <c r="A302">
        <v>296</v>
      </c>
      <c r="B302">
        <f t="shared" si="21"/>
        <v>-0.40799999999999997</v>
      </c>
      <c r="C302">
        <f t="shared" si="22"/>
        <v>-1.2817698026646356</v>
      </c>
      <c r="D302">
        <f t="shared" si="23"/>
        <v>-0.95852178901737584</v>
      </c>
      <c r="E302">
        <f t="shared" si="20"/>
        <v>-958521.78901737579</v>
      </c>
      <c r="F302">
        <f t="shared" si="24"/>
        <v>-958522</v>
      </c>
      <c r="G302" t="s">
        <v>53</v>
      </c>
    </row>
    <row r="303" spans="1:7" x14ac:dyDescent="0.25">
      <c r="A303">
        <v>297</v>
      </c>
      <c r="B303">
        <f t="shared" si="21"/>
        <v>-0.40600000000000003</v>
      </c>
      <c r="C303">
        <f t="shared" si="22"/>
        <v>-1.2754866173574562</v>
      </c>
      <c r="D303">
        <f t="shared" si="23"/>
        <v>-0.95671205155883055</v>
      </c>
      <c r="E303">
        <f t="shared" si="20"/>
        <v>-956712.05155883054</v>
      </c>
      <c r="F303">
        <f t="shared" si="24"/>
        <v>-956712</v>
      </c>
      <c r="G303" t="s">
        <v>53</v>
      </c>
    </row>
    <row r="304" spans="1:7" x14ac:dyDescent="0.25">
      <c r="A304">
        <v>298</v>
      </c>
      <c r="B304">
        <f t="shared" si="21"/>
        <v>-0.40400000000000003</v>
      </c>
      <c r="C304">
        <f t="shared" si="22"/>
        <v>-1.2692034320502765</v>
      </c>
      <c r="D304">
        <f t="shared" si="23"/>
        <v>-0.95486454474664295</v>
      </c>
      <c r="E304">
        <f t="shared" si="20"/>
        <v>-954864.54474664293</v>
      </c>
      <c r="F304">
        <f t="shared" si="24"/>
        <v>-954865</v>
      </c>
      <c r="G304" t="s">
        <v>53</v>
      </c>
    </row>
    <row r="305" spans="1:7" x14ac:dyDescent="0.25">
      <c r="A305">
        <v>299</v>
      </c>
      <c r="B305">
        <f t="shared" si="21"/>
        <v>-0.40200000000000002</v>
      </c>
      <c r="C305">
        <f t="shared" si="22"/>
        <v>-1.2629202467430969</v>
      </c>
      <c r="D305">
        <f t="shared" si="23"/>
        <v>-0.95297934151721886</v>
      </c>
      <c r="E305">
        <f t="shared" si="20"/>
        <v>-952979.34151721885</v>
      </c>
      <c r="F305">
        <f t="shared" si="24"/>
        <v>-952979</v>
      </c>
      <c r="G305" t="s">
        <v>53</v>
      </c>
    </row>
    <row r="306" spans="1:7" x14ac:dyDescent="0.25">
      <c r="A306">
        <v>300</v>
      </c>
      <c r="B306">
        <f t="shared" si="21"/>
        <v>-0.4</v>
      </c>
      <c r="C306">
        <f t="shared" si="22"/>
        <v>-1.2566370614359172</v>
      </c>
      <c r="D306">
        <f t="shared" si="23"/>
        <v>-0.95105651629515353</v>
      </c>
      <c r="E306">
        <f t="shared" si="20"/>
        <v>-951056.51629515353</v>
      </c>
      <c r="F306">
        <f t="shared" si="24"/>
        <v>-951057</v>
      </c>
      <c r="G306" t="s">
        <v>53</v>
      </c>
    </row>
    <row r="307" spans="1:7" x14ac:dyDescent="0.25">
      <c r="A307">
        <v>301</v>
      </c>
      <c r="B307">
        <f t="shared" si="21"/>
        <v>-0.39800000000000002</v>
      </c>
      <c r="C307">
        <f t="shared" si="22"/>
        <v>-1.2503538761287378</v>
      </c>
      <c r="D307">
        <f t="shared" si="23"/>
        <v>-0.9490961449902946</v>
      </c>
      <c r="E307">
        <f t="shared" si="20"/>
        <v>-949096.14499029459</v>
      </c>
      <c r="F307">
        <f t="shared" si="24"/>
        <v>-949096</v>
      </c>
      <c r="G307" t="s">
        <v>53</v>
      </c>
    </row>
    <row r="308" spans="1:7" x14ac:dyDescent="0.25">
      <c r="A308">
        <v>302</v>
      </c>
      <c r="B308">
        <f t="shared" si="21"/>
        <v>-0.39600000000000002</v>
      </c>
      <c r="C308">
        <f t="shared" si="22"/>
        <v>-1.2440706908215582</v>
      </c>
      <c r="D308">
        <f t="shared" si="23"/>
        <v>-0.94709830499474434</v>
      </c>
      <c r="E308">
        <f t="shared" si="20"/>
        <v>-947098.30499474437</v>
      </c>
      <c r="F308">
        <f t="shared" si="24"/>
        <v>-947098</v>
      </c>
      <c r="G308" t="s">
        <v>53</v>
      </c>
    </row>
    <row r="309" spans="1:7" x14ac:dyDescent="0.25">
      <c r="A309">
        <v>303</v>
      </c>
      <c r="B309">
        <f t="shared" si="21"/>
        <v>-0.39400000000000002</v>
      </c>
      <c r="C309">
        <f t="shared" si="22"/>
        <v>-1.2377875055143785</v>
      </c>
      <c r="D309">
        <f t="shared" si="23"/>
        <v>-0.94506307517980481</v>
      </c>
      <c r="E309">
        <f t="shared" si="20"/>
        <v>-945063.07517980481</v>
      </c>
      <c r="F309">
        <f t="shared" si="24"/>
        <v>-945063</v>
      </c>
      <c r="G309" t="s">
        <v>53</v>
      </c>
    </row>
    <row r="310" spans="1:7" x14ac:dyDescent="0.25">
      <c r="A310">
        <v>304</v>
      </c>
      <c r="B310">
        <f t="shared" si="21"/>
        <v>-0.39200000000000002</v>
      </c>
      <c r="C310">
        <f t="shared" si="22"/>
        <v>-1.2315043202071989</v>
      </c>
      <c r="D310">
        <f t="shared" si="23"/>
        <v>-0.94299053589286441</v>
      </c>
      <c r="E310">
        <f t="shared" si="20"/>
        <v>-942990.53589286446</v>
      </c>
      <c r="F310">
        <f t="shared" si="24"/>
        <v>-942991</v>
      </c>
      <c r="G310" t="s">
        <v>53</v>
      </c>
    </row>
    <row r="311" spans="1:7" x14ac:dyDescent="0.25">
      <c r="A311">
        <v>305</v>
      </c>
      <c r="B311">
        <f t="shared" si="21"/>
        <v>-0.39</v>
      </c>
      <c r="C311">
        <f t="shared" si="22"/>
        <v>-1.2252211349000193</v>
      </c>
      <c r="D311">
        <f t="shared" si="23"/>
        <v>-0.94088076895422545</v>
      </c>
      <c r="E311">
        <f t="shared" si="20"/>
        <v>-940880.76895422547</v>
      </c>
      <c r="F311">
        <f t="shared" si="24"/>
        <v>-940881</v>
      </c>
      <c r="G311" t="s">
        <v>53</v>
      </c>
    </row>
    <row r="312" spans="1:7" x14ac:dyDescent="0.25">
      <c r="A312">
        <v>306</v>
      </c>
      <c r="B312">
        <f t="shared" si="21"/>
        <v>-0.38800000000000001</v>
      </c>
      <c r="C312">
        <f t="shared" si="22"/>
        <v>-1.2189379495928399</v>
      </c>
      <c r="D312">
        <f t="shared" si="23"/>
        <v>-0.93873385765387407</v>
      </c>
      <c r="E312">
        <f t="shared" si="20"/>
        <v>-938733.85765387409</v>
      </c>
      <c r="F312">
        <f t="shared" si="24"/>
        <v>-938734</v>
      </c>
      <c r="G312" t="s">
        <v>53</v>
      </c>
    </row>
    <row r="313" spans="1:7" x14ac:dyDescent="0.25">
      <c r="A313">
        <v>307</v>
      </c>
      <c r="B313">
        <f t="shared" si="21"/>
        <v>-0.38600000000000001</v>
      </c>
      <c r="C313">
        <f t="shared" si="22"/>
        <v>-1.2126547642856602</v>
      </c>
      <c r="D313">
        <f t="shared" si="23"/>
        <v>-0.9365498867481924</v>
      </c>
      <c r="E313">
        <f t="shared" si="20"/>
        <v>-936549.88674819237</v>
      </c>
      <c r="F313">
        <f t="shared" si="24"/>
        <v>-936550</v>
      </c>
      <c r="G313" t="s">
        <v>53</v>
      </c>
    </row>
    <row r="314" spans="1:7" x14ac:dyDescent="0.25">
      <c r="A314">
        <v>308</v>
      </c>
      <c r="B314">
        <f t="shared" si="21"/>
        <v>-0.38400000000000001</v>
      </c>
      <c r="C314">
        <f t="shared" si="22"/>
        <v>-1.2063715789784806</v>
      </c>
      <c r="D314">
        <f t="shared" si="23"/>
        <v>-0.93432894245661202</v>
      </c>
      <c r="E314">
        <f t="shared" si="20"/>
        <v>-934328.94245661201</v>
      </c>
      <c r="F314">
        <f t="shared" si="24"/>
        <v>-934329</v>
      </c>
      <c r="G314" t="s">
        <v>53</v>
      </c>
    </row>
    <row r="315" spans="1:7" x14ac:dyDescent="0.25">
      <c r="A315">
        <v>309</v>
      </c>
      <c r="B315">
        <f t="shared" si="21"/>
        <v>-0.38200000000000001</v>
      </c>
      <c r="C315">
        <f t="shared" si="22"/>
        <v>-1.2000883936713009</v>
      </c>
      <c r="D315">
        <f t="shared" si="23"/>
        <v>-0.93207111245821095</v>
      </c>
      <c r="E315">
        <f t="shared" si="20"/>
        <v>-932071.1124582109</v>
      </c>
      <c r="F315">
        <f t="shared" si="24"/>
        <v>-932071</v>
      </c>
      <c r="G315" t="s">
        <v>53</v>
      </c>
    </row>
    <row r="316" spans="1:7" x14ac:dyDescent="0.25">
      <c r="A316">
        <v>310</v>
      </c>
      <c r="B316">
        <f t="shared" si="21"/>
        <v>-0.38</v>
      </c>
      <c r="C316">
        <f t="shared" si="22"/>
        <v>-1.1938052083641213</v>
      </c>
      <c r="D316">
        <f t="shared" si="23"/>
        <v>-0.92977648588825135</v>
      </c>
      <c r="E316">
        <f t="shared" si="20"/>
        <v>-929776.48588825134</v>
      </c>
      <c r="F316">
        <f t="shared" si="24"/>
        <v>-929776</v>
      </c>
      <c r="G316" t="s">
        <v>53</v>
      </c>
    </row>
    <row r="317" spans="1:7" x14ac:dyDescent="0.25">
      <c r="A317">
        <v>311</v>
      </c>
      <c r="B317">
        <f t="shared" si="21"/>
        <v>-0.378</v>
      </c>
      <c r="C317">
        <f t="shared" si="22"/>
        <v>-1.1875220230569419</v>
      </c>
      <c r="D317">
        <f t="shared" si="23"/>
        <v>-0.92744515333466138</v>
      </c>
      <c r="E317">
        <f t="shared" si="20"/>
        <v>-927445.15333466139</v>
      </c>
      <c r="F317">
        <f t="shared" si="24"/>
        <v>-927445</v>
      </c>
      <c r="G317" t="s">
        <v>53</v>
      </c>
    </row>
    <row r="318" spans="1:7" x14ac:dyDescent="0.25">
      <c r="A318">
        <v>312</v>
      </c>
      <c r="B318">
        <f t="shared" si="21"/>
        <v>-0.376</v>
      </c>
      <c r="C318">
        <f t="shared" si="22"/>
        <v>-1.1812388377497622</v>
      </c>
      <c r="D318">
        <f t="shared" si="23"/>
        <v>-0.92507720683445804</v>
      </c>
      <c r="E318">
        <f t="shared" si="20"/>
        <v>-925077.20683445805</v>
      </c>
      <c r="F318">
        <f t="shared" si="24"/>
        <v>-925077</v>
      </c>
      <c r="G318" t="s">
        <v>53</v>
      </c>
    </row>
    <row r="319" spans="1:7" x14ac:dyDescent="0.25">
      <c r="A319">
        <v>313</v>
      </c>
      <c r="B319">
        <f t="shared" si="21"/>
        <v>-0.374</v>
      </c>
      <c r="C319">
        <f t="shared" si="22"/>
        <v>-1.1749556524425826</v>
      </c>
      <c r="D319">
        <f t="shared" si="23"/>
        <v>-0.92267273987011478</v>
      </c>
      <c r="E319">
        <f t="shared" si="20"/>
        <v>-922672.73987011483</v>
      </c>
      <c r="F319">
        <f t="shared" si="24"/>
        <v>-922673</v>
      </c>
      <c r="G319" t="s">
        <v>53</v>
      </c>
    </row>
    <row r="320" spans="1:7" x14ac:dyDescent="0.25">
      <c r="A320">
        <v>314</v>
      </c>
      <c r="B320">
        <f t="shared" si="21"/>
        <v>-0.372</v>
      </c>
      <c r="C320">
        <f t="shared" si="22"/>
        <v>-1.168672467135403</v>
      </c>
      <c r="D320">
        <f t="shared" si="23"/>
        <v>-0.92023184736587027</v>
      </c>
      <c r="E320">
        <f t="shared" si="20"/>
        <v>-920231.84736587026</v>
      </c>
      <c r="F320">
        <f t="shared" si="24"/>
        <v>-920232</v>
      </c>
      <c r="G320" t="s">
        <v>53</v>
      </c>
    </row>
    <row r="321" spans="1:7" x14ac:dyDescent="0.25">
      <c r="A321">
        <v>315</v>
      </c>
      <c r="B321">
        <f t="shared" si="21"/>
        <v>-0.37</v>
      </c>
      <c r="C321">
        <f t="shared" si="22"/>
        <v>-1.1623892818282235</v>
      </c>
      <c r="D321">
        <f t="shared" si="23"/>
        <v>-0.91775462568398114</v>
      </c>
      <c r="E321">
        <f t="shared" si="20"/>
        <v>-917754.62568398111</v>
      </c>
      <c r="F321">
        <f t="shared" si="24"/>
        <v>-917755</v>
      </c>
      <c r="G321" t="s">
        <v>53</v>
      </c>
    </row>
    <row r="322" spans="1:7" x14ac:dyDescent="0.25">
      <c r="A322">
        <v>316</v>
      </c>
      <c r="B322">
        <f t="shared" si="21"/>
        <v>-0.36799999999999999</v>
      </c>
      <c r="C322">
        <f t="shared" si="22"/>
        <v>-1.1561060965210439</v>
      </c>
      <c r="D322">
        <f t="shared" si="23"/>
        <v>-0.91524117262091753</v>
      </c>
      <c r="E322">
        <f t="shared" si="20"/>
        <v>-915241.17262091755</v>
      </c>
      <c r="F322">
        <f t="shared" si="24"/>
        <v>-915241</v>
      </c>
      <c r="G322" t="s">
        <v>53</v>
      </c>
    </row>
    <row r="323" spans="1:7" x14ac:dyDescent="0.25">
      <c r="A323">
        <v>317</v>
      </c>
      <c r="B323">
        <f t="shared" si="21"/>
        <v>-0.36599999999999999</v>
      </c>
      <c r="C323">
        <f t="shared" si="22"/>
        <v>-1.1498229112138643</v>
      </c>
      <c r="D323">
        <f t="shared" si="23"/>
        <v>-0.91269158740350276</v>
      </c>
      <c r="E323">
        <f t="shared" si="20"/>
        <v>-912691.58740350278</v>
      </c>
      <c r="F323">
        <f t="shared" si="24"/>
        <v>-912692</v>
      </c>
      <c r="G323" t="s">
        <v>53</v>
      </c>
    </row>
    <row r="324" spans="1:7" x14ac:dyDescent="0.25">
      <c r="A324">
        <v>318</v>
      </c>
      <c r="B324">
        <f t="shared" si="21"/>
        <v>-0.36399999999999999</v>
      </c>
      <c r="C324">
        <f t="shared" si="22"/>
        <v>-1.1435397259066846</v>
      </c>
      <c r="D324">
        <f t="shared" si="23"/>
        <v>-0.91010597068499566</v>
      </c>
      <c r="E324">
        <f t="shared" si="20"/>
        <v>-910105.97068499564</v>
      </c>
      <c r="F324">
        <f t="shared" si="24"/>
        <v>-910106</v>
      </c>
      <c r="G324" t="s">
        <v>53</v>
      </c>
    </row>
    <row r="325" spans="1:7" x14ac:dyDescent="0.25">
      <c r="A325">
        <v>319</v>
      </c>
      <c r="B325">
        <f t="shared" si="21"/>
        <v>-0.36199999999999999</v>
      </c>
      <c r="C325">
        <f t="shared" si="22"/>
        <v>-1.137256540599505</v>
      </c>
      <c r="D325">
        <f t="shared" si="23"/>
        <v>-0.90748442454111689</v>
      </c>
      <c r="E325">
        <f t="shared" si="20"/>
        <v>-907484.42454111692</v>
      </c>
      <c r="F325">
        <f t="shared" si="24"/>
        <v>-907484</v>
      </c>
      <c r="G325" t="s">
        <v>53</v>
      </c>
    </row>
    <row r="326" spans="1:7" x14ac:dyDescent="0.25">
      <c r="A326">
        <v>320</v>
      </c>
      <c r="B326">
        <f t="shared" si="21"/>
        <v>-0.36</v>
      </c>
      <c r="C326">
        <f t="shared" si="22"/>
        <v>-1.1309733552923256</v>
      </c>
      <c r="D326">
        <f t="shared" si="23"/>
        <v>-0.90482705246601958</v>
      </c>
      <c r="E326">
        <f t="shared" ref="E326:E389" si="25">D326*amplitude+zerotorque</f>
        <v>-904827.05246601952</v>
      </c>
      <c r="F326">
        <f t="shared" si="24"/>
        <v>-904827</v>
      </c>
      <c r="G326" t="s">
        <v>53</v>
      </c>
    </row>
    <row r="327" spans="1:7" x14ac:dyDescent="0.25">
      <c r="A327">
        <v>321</v>
      </c>
      <c r="B327">
        <f t="shared" ref="B327:B390" si="26">(A327-500)/500</f>
        <v>-0.35799999999999998</v>
      </c>
      <c r="C327">
        <f t="shared" ref="C327:C390" si="27">B327*(PI())</f>
        <v>-1.1246901699851459</v>
      </c>
      <c r="D327">
        <f t="shared" ref="D327:D390" si="28">SIN(C327)</f>
        <v>-0.90213395936820284</v>
      </c>
      <c r="E327">
        <f t="shared" si="25"/>
        <v>-902133.95936820284</v>
      </c>
      <c r="F327">
        <f t="shared" ref="F327:F390" si="29">ROUND(E327,0)</f>
        <v>-902134</v>
      </c>
      <c r="G327" t="s">
        <v>53</v>
      </c>
    </row>
    <row r="328" spans="1:7" x14ac:dyDescent="0.25">
      <c r="A328">
        <v>322</v>
      </c>
      <c r="B328">
        <f t="shared" si="26"/>
        <v>-0.35599999999999998</v>
      </c>
      <c r="C328">
        <f t="shared" si="27"/>
        <v>-1.1184069846779663</v>
      </c>
      <c r="D328">
        <f t="shared" si="28"/>
        <v>-0.89940525156637097</v>
      </c>
      <c r="E328">
        <f t="shared" si="25"/>
        <v>-899405.25156637095</v>
      </c>
      <c r="F328">
        <f t="shared" si="29"/>
        <v>-899405</v>
      </c>
      <c r="G328" t="s">
        <v>53</v>
      </c>
    </row>
    <row r="329" spans="1:7" x14ac:dyDescent="0.25">
      <c r="A329">
        <v>323</v>
      </c>
      <c r="B329">
        <f t="shared" si="26"/>
        <v>-0.35399999999999998</v>
      </c>
      <c r="C329">
        <f t="shared" si="27"/>
        <v>-1.1121237993707866</v>
      </c>
      <c r="D329">
        <f t="shared" si="28"/>
        <v>-0.89664103678523577</v>
      </c>
      <c r="E329">
        <f t="shared" si="25"/>
        <v>-896641.03678523574</v>
      </c>
      <c r="F329">
        <f t="shared" si="29"/>
        <v>-896641</v>
      </c>
      <c r="G329" t="s">
        <v>53</v>
      </c>
    </row>
    <row r="330" spans="1:7" x14ac:dyDescent="0.25">
      <c r="A330">
        <v>324</v>
      </c>
      <c r="B330">
        <f t="shared" si="26"/>
        <v>-0.35199999999999998</v>
      </c>
      <c r="C330">
        <f t="shared" si="27"/>
        <v>-1.105840614063607</v>
      </c>
      <c r="D330">
        <f t="shared" si="28"/>
        <v>-0.89384142415126366</v>
      </c>
      <c r="E330">
        <f t="shared" si="25"/>
        <v>-893841.42415126367</v>
      </c>
      <c r="F330">
        <f t="shared" si="29"/>
        <v>-893841</v>
      </c>
      <c r="G330" t="s">
        <v>53</v>
      </c>
    </row>
    <row r="331" spans="1:7" x14ac:dyDescent="0.25">
      <c r="A331">
        <v>325</v>
      </c>
      <c r="B331">
        <f t="shared" si="26"/>
        <v>-0.35</v>
      </c>
      <c r="C331">
        <f t="shared" si="27"/>
        <v>-1.0995574287564276</v>
      </c>
      <c r="D331">
        <f t="shared" si="28"/>
        <v>-0.89100652418836779</v>
      </c>
      <c r="E331">
        <f t="shared" si="25"/>
        <v>-891006.52418836777</v>
      </c>
      <c r="F331">
        <f t="shared" si="29"/>
        <v>-891007</v>
      </c>
      <c r="G331" t="s">
        <v>53</v>
      </c>
    </row>
    <row r="332" spans="1:7" x14ac:dyDescent="0.25">
      <c r="A332">
        <v>326</v>
      </c>
      <c r="B332">
        <f t="shared" si="26"/>
        <v>-0.34799999999999998</v>
      </c>
      <c r="C332">
        <f t="shared" si="27"/>
        <v>-1.093274243449248</v>
      </c>
      <c r="D332">
        <f t="shared" si="28"/>
        <v>-0.88813644881354448</v>
      </c>
      <c r="E332">
        <f t="shared" si="25"/>
        <v>-888136.44881354447</v>
      </c>
      <c r="F332">
        <f t="shared" si="29"/>
        <v>-888136</v>
      </c>
      <c r="G332" t="s">
        <v>53</v>
      </c>
    </row>
    <row r="333" spans="1:7" x14ac:dyDescent="0.25">
      <c r="A333">
        <v>327</v>
      </c>
      <c r="B333">
        <f t="shared" si="26"/>
        <v>-0.34599999999999997</v>
      </c>
      <c r="C333">
        <f t="shared" si="27"/>
        <v>-1.0869910581420683</v>
      </c>
      <c r="D333">
        <f t="shared" si="28"/>
        <v>-0.88523131133245514</v>
      </c>
      <c r="E333">
        <f t="shared" si="25"/>
        <v>-885231.31133245514</v>
      </c>
      <c r="F333">
        <f t="shared" si="29"/>
        <v>-885231</v>
      </c>
      <c r="G333" t="s">
        <v>53</v>
      </c>
    </row>
    <row r="334" spans="1:7" x14ac:dyDescent="0.25">
      <c r="A334">
        <v>328</v>
      </c>
      <c r="B334">
        <f t="shared" si="26"/>
        <v>-0.34399999999999997</v>
      </c>
      <c r="C334">
        <f t="shared" si="27"/>
        <v>-1.0807078728348887</v>
      </c>
      <c r="D334">
        <f t="shared" si="28"/>
        <v>-0.88229122643495317</v>
      </c>
      <c r="E334">
        <f t="shared" si="25"/>
        <v>-882291.22643495316</v>
      </c>
      <c r="F334">
        <f t="shared" si="29"/>
        <v>-882291</v>
      </c>
      <c r="G334" t="s">
        <v>53</v>
      </c>
    </row>
    <row r="335" spans="1:7" x14ac:dyDescent="0.25">
      <c r="A335">
        <v>329</v>
      </c>
      <c r="B335">
        <f t="shared" si="26"/>
        <v>-0.34200000000000003</v>
      </c>
      <c r="C335">
        <f t="shared" si="27"/>
        <v>-1.0744246875277093</v>
      </c>
      <c r="D335">
        <f t="shared" si="28"/>
        <v>-0.87931631019055623</v>
      </c>
      <c r="E335">
        <f t="shared" si="25"/>
        <v>-879316.31019055622</v>
      </c>
      <c r="F335">
        <f t="shared" si="29"/>
        <v>-879316</v>
      </c>
      <c r="G335" t="s">
        <v>53</v>
      </c>
    </row>
    <row r="336" spans="1:7" x14ac:dyDescent="0.25">
      <c r="A336">
        <v>330</v>
      </c>
      <c r="B336">
        <f t="shared" si="26"/>
        <v>-0.34</v>
      </c>
      <c r="C336">
        <f t="shared" si="27"/>
        <v>-1.0681415022205298</v>
      </c>
      <c r="D336">
        <f t="shared" si="28"/>
        <v>-0.87630668004386369</v>
      </c>
      <c r="E336">
        <f t="shared" si="25"/>
        <v>-876306.68004386371</v>
      </c>
      <c r="F336">
        <f t="shared" si="29"/>
        <v>-876307</v>
      </c>
      <c r="G336" t="s">
        <v>53</v>
      </c>
    </row>
    <row r="337" spans="1:7" x14ac:dyDescent="0.25">
      <c r="A337">
        <v>331</v>
      </c>
      <c r="B337">
        <f t="shared" si="26"/>
        <v>-0.33800000000000002</v>
      </c>
      <c r="C337">
        <f t="shared" si="27"/>
        <v>-1.0618583169133502</v>
      </c>
      <c r="D337">
        <f t="shared" si="28"/>
        <v>-0.87326245480992015</v>
      </c>
      <c r="E337">
        <f t="shared" si="25"/>
        <v>-873262.45480992016</v>
      </c>
      <c r="F337">
        <f t="shared" si="29"/>
        <v>-873262</v>
      </c>
      <c r="G337" t="s">
        <v>53</v>
      </c>
    </row>
    <row r="338" spans="1:7" x14ac:dyDescent="0.25">
      <c r="A338">
        <v>332</v>
      </c>
      <c r="B338">
        <f t="shared" si="26"/>
        <v>-0.33600000000000002</v>
      </c>
      <c r="C338">
        <f t="shared" si="27"/>
        <v>-1.0555751316061706</v>
      </c>
      <c r="D338">
        <f t="shared" si="28"/>
        <v>-0.87018375466952569</v>
      </c>
      <c r="E338">
        <f t="shared" si="25"/>
        <v>-870183.75466952566</v>
      </c>
      <c r="F338">
        <f t="shared" si="29"/>
        <v>-870184</v>
      </c>
      <c r="G338" t="s">
        <v>53</v>
      </c>
    </row>
    <row r="339" spans="1:7" x14ac:dyDescent="0.25">
      <c r="A339">
        <v>333</v>
      </c>
      <c r="B339">
        <f t="shared" si="26"/>
        <v>-0.33400000000000002</v>
      </c>
      <c r="C339">
        <f t="shared" si="27"/>
        <v>-1.0492919462989909</v>
      </c>
      <c r="D339">
        <f t="shared" si="28"/>
        <v>-0.86707070116449003</v>
      </c>
      <c r="E339">
        <f t="shared" si="25"/>
        <v>-867070.70116449008</v>
      </c>
      <c r="F339">
        <f t="shared" si="29"/>
        <v>-867071</v>
      </c>
      <c r="G339" t="s">
        <v>53</v>
      </c>
    </row>
    <row r="340" spans="1:7" x14ac:dyDescent="0.25">
      <c r="A340">
        <v>334</v>
      </c>
      <c r="B340">
        <f t="shared" si="26"/>
        <v>-0.33200000000000002</v>
      </c>
      <c r="C340">
        <f t="shared" si="27"/>
        <v>-1.0430087609918113</v>
      </c>
      <c r="D340">
        <f t="shared" si="28"/>
        <v>-0.86392341719283527</v>
      </c>
      <c r="E340">
        <f t="shared" si="25"/>
        <v>-863923.41719283524</v>
      </c>
      <c r="F340">
        <f t="shared" si="29"/>
        <v>-863923</v>
      </c>
      <c r="G340" t="s">
        <v>53</v>
      </c>
    </row>
    <row r="341" spans="1:7" x14ac:dyDescent="0.25">
      <c r="A341">
        <v>335</v>
      </c>
      <c r="B341">
        <f t="shared" si="26"/>
        <v>-0.33</v>
      </c>
      <c r="C341">
        <f t="shared" si="27"/>
        <v>-1.0367255756846319</v>
      </c>
      <c r="D341">
        <f t="shared" si="28"/>
        <v>-0.86074202700394364</v>
      </c>
      <c r="E341">
        <f t="shared" si="25"/>
        <v>-860742.02700394369</v>
      </c>
      <c r="F341">
        <f t="shared" si="29"/>
        <v>-860742</v>
      </c>
      <c r="G341" t="s">
        <v>53</v>
      </c>
    </row>
    <row r="342" spans="1:7" x14ac:dyDescent="0.25">
      <c r="A342">
        <v>336</v>
      </c>
      <c r="B342">
        <f t="shared" si="26"/>
        <v>-0.32800000000000001</v>
      </c>
      <c r="C342">
        <f t="shared" si="27"/>
        <v>-1.0304423903774522</v>
      </c>
      <c r="D342">
        <f t="shared" si="28"/>
        <v>-0.85752665619365231</v>
      </c>
      <c r="E342">
        <f t="shared" si="25"/>
        <v>-857526.65619365231</v>
      </c>
      <c r="F342">
        <f t="shared" si="29"/>
        <v>-857527</v>
      </c>
      <c r="G342" t="s">
        <v>53</v>
      </c>
    </row>
    <row r="343" spans="1:7" x14ac:dyDescent="0.25">
      <c r="A343">
        <v>337</v>
      </c>
      <c r="B343">
        <f t="shared" si="26"/>
        <v>-0.32600000000000001</v>
      </c>
      <c r="C343">
        <f t="shared" si="27"/>
        <v>-1.0241592050702726</v>
      </c>
      <c r="D343">
        <f t="shared" si="28"/>
        <v>-0.85427743169929515</v>
      </c>
      <c r="E343">
        <f t="shared" si="25"/>
        <v>-854277.43169929518</v>
      </c>
      <c r="F343">
        <f t="shared" si="29"/>
        <v>-854277</v>
      </c>
      <c r="G343" t="s">
        <v>53</v>
      </c>
    </row>
    <row r="344" spans="1:7" x14ac:dyDescent="0.25">
      <c r="A344">
        <v>338</v>
      </c>
      <c r="B344">
        <f t="shared" si="26"/>
        <v>-0.32400000000000001</v>
      </c>
      <c r="C344">
        <f t="shared" si="27"/>
        <v>-1.0178760197630929</v>
      </c>
      <c r="D344">
        <f t="shared" si="28"/>
        <v>-0.85099448179469184</v>
      </c>
      <c r="E344">
        <f t="shared" si="25"/>
        <v>-850994.48179469188</v>
      </c>
      <c r="F344">
        <f t="shared" si="29"/>
        <v>-850994</v>
      </c>
      <c r="G344" t="s">
        <v>53</v>
      </c>
    </row>
    <row r="345" spans="1:7" x14ac:dyDescent="0.25">
      <c r="A345">
        <v>339</v>
      </c>
      <c r="B345">
        <f t="shared" si="26"/>
        <v>-0.32200000000000001</v>
      </c>
      <c r="C345">
        <f t="shared" si="27"/>
        <v>-1.0115928344559133</v>
      </c>
      <c r="D345">
        <f t="shared" si="28"/>
        <v>-0.84767793608508313</v>
      </c>
      <c r="E345">
        <f t="shared" si="25"/>
        <v>-847677.93608508317</v>
      </c>
      <c r="F345">
        <f t="shared" si="29"/>
        <v>-847678</v>
      </c>
      <c r="G345" t="s">
        <v>53</v>
      </c>
    </row>
    <row r="346" spans="1:7" x14ac:dyDescent="0.25">
      <c r="A346">
        <v>340</v>
      </c>
      <c r="B346">
        <f t="shared" si="26"/>
        <v>-0.32</v>
      </c>
      <c r="C346">
        <f t="shared" si="27"/>
        <v>-1.0053096491487339</v>
      </c>
      <c r="D346">
        <f t="shared" si="28"/>
        <v>-0.84432792550201508</v>
      </c>
      <c r="E346">
        <f t="shared" si="25"/>
        <v>-844327.92550201504</v>
      </c>
      <c r="F346">
        <f t="shared" si="29"/>
        <v>-844328</v>
      </c>
      <c r="G346" t="s">
        <v>53</v>
      </c>
    </row>
    <row r="347" spans="1:7" x14ac:dyDescent="0.25">
      <c r="A347">
        <v>341</v>
      </c>
      <c r="B347">
        <f t="shared" si="26"/>
        <v>-0.318</v>
      </c>
      <c r="C347">
        <f t="shared" si="27"/>
        <v>-0.99902646384155425</v>
      </c>
      <c r="D347">
        <f t="shared" si="28"/>
        <v>-0.84094458229816904</v>
      </c>
      <c r="E347">
        <f t="shared" si="25"/>
        <v>-840944.58229816903</v>
      </c>
      <c r="F347">
        <f t="shared" si="29"/>
        <v>-840945</v>
      </c>
      <c r="G347" t="s">
        <v>53</v>
      </c>
    </row>
    <row r="348" spans="1:7" x14ac:dyDescent="0.25">
      <c r="A348">
        <v>342</v>
      </c>
      <c r="B348">
        <f t="shared" si="26"/>
        <v>-0.316</v>
      </c>
      <c r="C348">
        <f t="shared" si="27"/>
        <v>-0.99274327853437461</v>
      </c>
      <c r="D348">
        <f t="shared" si="28"/>
        <v>-0.83752804004214165</v>
      </c>
      <c r="E348">
        <f t="shared" si="25"/>
        <v>-837528.04004214169</v>
      </c>
      <c r="F348">
        <f t="shared" si="29"/>
        <v>-837528</v>
      </c>
      <c r="G348" t="s">
        <v>53</v>
      </c>
    </row>
    <row r="349" spans="1:7" x14ac:dyDescent="0.25">
      <c r="A349">
        <v>343</v>
      </c>
      <c r="B349">
        <f t="shared" si="26"/>
        <v>-0.314</v>
      </c>
      <c r="C349">
        <f t="shared" si="27"/>
        <v>-0.98646009322719508</v>
      </c>
      <c r="D349">
        <f t="shared" si="28"/>
        <v>-0.83407843361317113</v>
      </c>
      <c r="E349">
        <f t="shared" si="25"/>
        <v>-834078.4336131711</v>
      </c>
      <c r="F349">
        <f t="shared" si="29"/>
        <v>-834078</v>
      </c>
      <c r="G349" t="s">
        <v>53</v>
      </c>
    </row>
    <row r="350" spans="1:7" x14ac:dyDescent="0.25">
      <c r="A350">
        <v>344</v>
      </c>
      <c r="B350">
        <f t="shared" si="26"/>
        <v>-0.312</v>
      </c>
      <c r="C350">
        <f t="shared" si="27"/>
        <v>-0.98017690792001544</v>
      </c>
      <c r="D350">
        <f t="shared" si="28"/>
        <v>-0.83059589919581256</v>
      </c>
      <c r="E350">
        <f t="shared" si="25"/>
        <v>-830595.89919581253</v>
      </c>
      <c r="F350">
        <f t="shared" si="29"/>
        <v>-830596</v>
      </c>
      <c r="G350" t="s">
        <v>53</v>
      </c>
    </row>
    <row r="351" spans="1:7" x14ac:dyDescent="0.25">
      <c r="A351">
        <v>345</v>
      </c>
      <c r="B351">
        <f t="shared" si="26"/>
        <v>-0.31</v>
      </c>
      <c r="C351">
        <f t="shared" si="27"/>
        <v>-0.97389372261283591</v>
      </c>
      <c r="D351">
        <f t="shared" si="28"/>
        <v>-0.82708057427456183</v>
      </c>
      <c r="E351">
        <f t="shared" si="25"/>
        <v>-827080.57427456183</v>
      </c>
      <c r="F351">
        <f t="shared" si="29"/>
        <v>-827081</v>
      </c>
      <c r="G351" t="s">
        <v>53</v>
      </c>
    </row>
    <row r="352" spans="1:7" x14ac:dyDescent="0.25">
      <c r="A352">
        <v>346</v>
      </c>
      <c r="B352">
        <f t="shared" si="26"/>
        <v>-0.308</v>
      </c>
      <c r="C352">
        <f t="shared" si="27"/>
        <v>-0.96761053730565627</v>
      </c>
      <c r="D352">
        <f t="shared" si="28"/>
        <v>-0.82353259762842745</v>
      </c>
      <c r="E352">
        <f t="shared" si="25"/>
        <v>-823532.59762842744</v>
      </c>
      <c r="F352">
        <f t="shared" si="29"/>
        <v>-823533</v>
      </c>
      <c r="G352" t="s">
        <v>53</v>
      </c>
    </row>
    <row r="353" spans="1:7" x14ac:dyDescent="0.25">
      <c r="A353">
        <v>347</v>
      </c>
      <c r="B353">
        <f t="shared" si="26"/>
        <v>-0.30599999999999999</v>
      </c>
      <c r="C353">
        <f t="shared" si="27"/>
        <v>-0.96132735199847663</v>
      </c>
      <c r="D353">
        <f t="shared" si="28"/>
        <v>-0.81995210932545226</v>
      </c>
      <c r="E353">
        <f t="shared" si="25"/>
        <v>-819952.10932545224</v>
      </c>
      <c r="F353">
        <f t="shared" si="29"/>
        <v>-819952</v>
      </c>
      <c r="G353" t="s">
        <v>53</v>
      </c>
    </row>
    <row r="354" spans="1:7" x14ac:dyDescent="0.25">
      <c r="A354">
        <v>348</v>
      </c>
      <c r="B354">
        <f t="shared" si="26"/>
        <v>-0.30399999999999999</v>
      </c>
      <c r="C354">
        <f t="shared" si="27"/>
        <v>-0.9550441666912971</v>
      </c>
      <c r="D354">
        <f t="shared" si="28"/>
        <v>-0.81633925071718394</v>
      </c>
      <c r="E354">
        <f t="shared" si="25"/>
        <v>-816339.25071718392</v>
      </c>
      <c r="F354">
        <f t="shared" si="29"/>
        <v>-816339</v>
      </c>
      <c r="G354" t="s">
        <v>53</v>
      </c>
    </row>
    <row r="355" spans="1:7" x14ac:dyDescent="0.25">
      <c r="A355">
        <v>349</v>
      </c>
      <c r="B355">
        <f t="shared" si="26"/>
        <v>-0.30199999999999999</v>
      </c>
      <c r="C355">
        <f t="shared" si="27"/>
        <v>-0.94876098138411746</v>
      </c>
      <c r="D355">
        <f t="shared" si="28"/>
        <v>-0.81269416443309395</v>
      </c>
      <c r="E355">
        <f t="shared" si="25"/>
        <v>-812694.16443309397</v>
      </c>
      <c r="F355">
        <f t="shared" si="29"/>
        <v>-812694</v>
      </c>
      <c r="G355" t="s">
        <v>53</v>
      </c>
    </row>
    <row r="356" spans="1:7" x14ac:dyDescent="0.25">
      <c r="A356">
        <v>350</v>
      </c>
      <c r="B356">
        <f t="shared" si="26"/>
        <v>-0.3</v>
      </c>
      <c r="C356">
        <f t="shared" si="27"/>
        <v>-0.94247779607693793</v>
      </c>
      <c r="D356">
        <f t="shared" si="28"/>
        <v>-0.80901699437494745</v>
      </c>
      <c r="E356">
        <f t="shared" si="25"/>
        <v>-809016.99437494751</v>
      </c>
      <c r="F356">
        <f t="shared" si="29"/>
        <v>-809017</v>
      </c>
      <c r="G356" t="s">
        <v>53</v>
      </c>
    </row>
    <row r="357" spans="1:7" x14ac:dyDescent="0.25">
      <c r="A357">
        <v>351</v>
      </c>
      <c r="B357">
        <f t="shared" si="26"/>
        <v>-0.29799999999999999</v>
      </c>
      <c r="C357">
        <f t="shared" si="27"/>
        <v>-0.9361946107697583</v>
      </c>
      <c r="D357">
        <f t="shared" si="28"/>
        <v>-0.80530788571112188</v>
      </c>
      <c r="E357">
        <f t="shared" si="25"/>
        <v>-805307.88571112184</v>
      </c>
      <c r="F357">
        <f t="shared" si="29"/>
        <v>-805308</v>
      </c>
      <c r="G357" t="s">
        <v>53</v>
      </c>
    </row>
    <row r="358" spans="1:7" x14ac:dyDescent="0.25">
      <c r="A358">
        <v>352</v>
      </c>
      <c r="B358">
        <f t="shared" si="26"/>
        <v>-0.29599999999999999</v>
      </c>
      <c r="C358">
        <f t="shared" si="27"/>
        <v>-0.92991142546257877</v>
      </c>
      <c r="D358">
        <f t="shared" si="28"/>
        <v>-0.80156698487087652</v>
      </c>
      <c r="E358">
        <f t="shared" si="25"/>
        <v>-801566.98487087653</v>
      </c>
      <c r="F358">
        <f t="shared" si="29"/>
        <v>-801567</v>
      </c>
      <c r="G358" t="s">
        <v>53</v>
      </c>
    </row>
    <row r="359" spans="1:7" x14ac:dyDescent="0.25">
      <c r="A359">
        <v>353</v>
      </c>
      <c r="B359">
        <f t="shared" si="26"/>
        <v>-0.29399999999999998</v>
      </c>
      <c r="C359">
        <f t="shared" si="27"/>
        <v>-0.92362824015539913</v>
      </c>
      <c r="D359">
        <f t="shared" si="28"/>
        <v>-0.79779443953857099</v>
      </c>
      <c r="E359">
        <f t="shared" si="25"/>
        <v>-797794.43953857094</v>
      </c>
      <c r="F359">
        <f t="shared" si="29"/>
        <v>-797794</v>
      </c>
      <c r="G359" t="s">
        <v>53</v>
      </c>
    </row>
    <row r="360" spans="1:7" x14ac:dyDescent="0.25">
      <c r="A360">
        <v>354</v>
      </c>
      <c r="B360">
        <f t="shared" si="26"/>
        <v>-0.29199999999999998</v>
      </c>
      <c r="C360">
        <f t="shared" si="27"/>
        <v>-0.91734505484821949</v>
      </c>
      <c r="D360">
        <f t="shared" si="28"/>
        <v>-0.79399039864783527</v>
      </c>
      <c r="E360">
        <f t="shared" si="25"/>
        <v>-793990.39864783525</v>
      </c>
      <c r="F360">
        <f t="shared" si="29"/>
        <v>-793990</v>
      </c>
      <c r="G360" t="s">
        <v>53</v>
      </c>
    </row>
    <row r="361" spans="1:7" x14ac:dyDescent="0.25">
      <c r="A361">
        <v>355</v>
      </c>
      <c r="B361">
        <f t="shared" si="26"/>
        <v>-0.28999999999999998</v>
      </c>
      <c r="C361">
        <f t="shared" si="27"/>
        <v>-0.91106186954103996</v>
      </c>
      <c r="D361">
        <f t="shared" si="28"/>
        <v>-0.7901550123756903</v>
      </c>
      <c r="E361">
        <f t="shared" si="25"/>
        <v>-790155.01237569028</v>
      </c>
      <c r="F361">
        <f t="shared" si="29"/>
        <v>-790155</v>
      </c>
      <c r="G361" t="s">
        <v>53</v>
      </c>
    </row>
    <row r="362" spans="1:7" x14ac:dyDescent="0.25">
      <c r="A362">
        <v>356</v>
      </c>
      <c r="B362">
        <f t="shared" si="26"/>
        <v>-0.28799999999999998</v>
      </c>
      <c r="C362">
        <f t="shared" si="27"/>
        <v>-0.90477868423386032</v>
      </c>
      <c r="D362">
        <f t="shared" si="28"/>
        <v>-0.78628843213661881</v>
      </c>
      <c r="E362">
        <f t="shared" si="25"/>
        <v>-786288.43213661877</v>
      </c>
      <c r="F362">
        <f t="shared" si="29"/>
        <v>-786288</v>
      </c>
      <c r="G362" t="s">
        <v>53</v>
      </c>
    </row>
    <row r="363" spans="1:7" x14ac:dyDescent="0.25">
      <c r="A363">
        <v>357</v>
      </c>
      <c r="B363">
        <f t="shared" si="26"/>
        <v>-0.28599999999999998</v>
      </c>
      <c r="C363">
        <f t="shared" si="27"/>
        <v>-0.89849549892668079</v>
      </c>
      <c r="D363">
        <f t="shared" si="28"/>
        <v>-0.7823908105765881</v>
      </c>
      <c r="E363">
        <f t="shared" si="25"/>
        <v>-782390.81057658815</v>
      </c>
      <c r="F363">
        <f t="shared" si="29"/>
        <v>-782391</v>
      </c>
      <c r="G363" t="s">
        <v>53</v>
      </c>
    </row>
    <row r="364" spans="1:7" x14ac:dyDescent="0.25">
      <c r="A364">
        <v>358</v>
      </c>
      <c r="B364">
        <f t="shared" si="26"/>
        <v>-0.28399999999999997</v>
      </c>
      <c r="C364">
        <f t="shared" si="27"/>
        <v>-0.89221231361950115</v>
      </c>
      <c r="D364">
        <f t="shared" si="28"/>
        <v>-0.77846230156702334</v>
      </c>
      <c r="E364">
        <f t="shared" si="25"/>
        <v>-778462.30156702339</v>
      </c>
      <c r="F364">
        <f t="shared" si="29"/>
        <v>-778462</v>
      </c>
      <c r="G364" t="s">
        <v>53</v>
      </c>
    </row>
    <row r="365" spans="1:7" x14ac:dyDescent="0.25">
      <c r="A365">
        <v>359</v>
      </c>
      <c r="B365">
        <f t="shared" si="26"/>
        <v>-0.28199999999999997</v>
      </c>
      <c r="C365">
        <f t="shared" si="27"/>
        <v>-0.88592912831232162</v>
      </c>
      <c r="D365">
        <f t="shared" si="28"/>
        <v>-0.77450306019873383</v>
      </c>
      <c r="E365">
        <f t="shared" si="25"/>
        <v>-774503.06019873382</v>
      </c>
      <c r="F365">
        <f t="shared" si="29"/>
        <v>-774503</v>
      </c>
      <c r="G365" t="s">
        <v>53</v>
      </c>
    </row>
    <row r="366" spans="1:7" x14ac:dyDescent="0.25">
      <c r="A366">
        <v>360</v>
      </c>
      <c r="B366">
        <f t="shared" si="26"/>
        <v>-0.28000000000000003</v>
      </c>
      <c r="C366">
        <f t="shared" si="27"/>
        <v>-0.87964594300514221</v>
      </c>
      <c r="D366">
        <f t="shared" si="28"/>
        <v>-0.77051324277578925</v>
      </c>
      <c r="E366">
        <f t="shared" si="25"/>
        <v>-770513.24277578923</v>
      </c>
      <c r="F366">
        <f t="shared" si="29"/>
        <v>-770513</v>
      </c>
      <c r="G366" t="s">
        <v>53</v>
      </c>
    </row>
    <row r="367" spans="1:7" x14ac:dyDescent="0.25">
      <c r="A367">
        <v>361</v>
      </c>
      <c r="B367">
        <f t="shared" si="26"/>
        <v>-0.27800000000000002</v>
      </c>
      <c r="C367">
        <f t="shared" si="27"/>
        <v>-0.87336275769796257</v>
      </c>
      <c r="D367">
        <f t="shared" si="28"/>
        <v>-0.76649300680934984</v>
      </c>
      <c r="E367">
        <f t="shared" si="25"/>
        <v>-766493.00680934987</v>
      </c>
      <c r="F367">
        <f t="shared" si="29"/>
        <v>-766493</v>
      </c>
      <c r="G367" t="s">
        <v>53</v>
      </c>
    </row>
    <row r="368" spans="1:7" x14ac:dyDescent="0.25">
      <c r="A368">
        <v>362</v>
      </c>
      <c r="B368">
        <f t="shared" si="26"/>
        <v>-0.27600000000000002</v>
      </c>
      <c r="C368">
        <f t="shared" si="27"/>
        <v>-0.86707957239078293</v>
      </c>
      <c r="D368">
        <f t="shared" si="28"/>
        <v>-0.76244251101144789</v>
      </c>
      <c r="E368">
        <f t="shared" si="25"/>
        <v>-762442.51101144787</v>
      </c>
      <c r="F368">
        <f t="shared" si="29"/>
        <v>-762443</v>
      </c>
      <c r="G368" t="s">
        <v>53</v>
      </c>
    </row>
    <row r="369" spans="1:7" x14ac:dyDescent="0.25">
      <c r="A369">
        <v>363</v>
      </c>
      <c r="B369">
        <f t="shared" si="26"/>
        <v>-0.27400000000000002</v>
      </c>
      <c r="C369">
        <f t="shared" si="27"/>
        <v>-0.8607963870836034</v>
      </c>
      <c r="D369">
        <f t="shared" si="28"/>
        <v>-0.75836191528872188</v>
      </c>
      <c r="E369">
        <f t="shared" si="25"/>
        <v>-758361.91528872191</v>
      </c>
      <c r="F369">
        <f t="shared" si="29"/>
        <v>-758362</v>
      </c>
      <c r="G369" t="s">
        <v>53</v>
      </c>
    </row>
    <row r="370" spans="1:7" x14ac:dyDescent="0.25">
      <c r="A370">
        <v>364</v>
      </c>
      <c r="B370">
        <f t="shared" si="26"/>
        <v>-0.27200000000000002</v>
      </c>
      <c r="C370">
        <f t="shared" si="27"/>
        <v>-0.85451320177642376</v>
      </c>
      <c r="D370">
        <f t="shared" si="28"/>
        <v>-0.75425138073610376</v>
      </c>
      <c r="E370">
        <f t="shared" si="25"/>
        <v>-754251.38073610375</v>
      </c>
      <c r="F370">
        <f t="shared" si="29"/>
        <v>-754251</v>
      </c>
      <c r="G370" t="s">
        <v>53</v>
      </c>
    </row>
    <row r="371" spans="1:7" x14ac:dyDescent="0.25">
      <c r="A371">
        <v>365</v>
      </c>
      <c r="B371">
        <f t="shared" si="26"/>
        <v>-0.27</v>
      </c>
      <c r="C371">
        <f t="shared" si="27"/>
        <v>-0.84823001646924423</v>
      </c>
      <c r="D371">
        <f t="shared" si="28"/>
        <v>-0.75011106963045959</v>
      </c>
      <c r="E371">
        <f t="shared" si="25"/>
        <v>-750111.06963045965</v>
      </c>
      <c r="F371">
        <f t="shared" si="29"/>
        <v>-750111</v>
      </c>
      <c r="G371" t="s">
        <v>53</v>
      </c>
    </row>
    <row r="372" spans="1:7" x14ac:dyDescent="0.25">
      <c r="A372">
        <v>366</v>
      </c>
      <c r="B372">
        <f t="shared" si="26"/>
        <v>-0.26800000000000002</v>
      </c>
      <c r="C372">
        <f t="shared" si="27"/>
        <v>-0.84194683116206459</v>
      </c>
      <c r="D372">
        <f t="shared" si="28"/>
        <v>-0.74594114542418211</v>
      </c>
      <c r="E372">
        <f t="shared" si="25"/>
        <v>-745941.14542418206</v>
      </c>
      <c r="F372">
        <f t="shared" si="29"/>
        <v>-745941</v>
      </c>
      <c r="G372" t="s">
        <v>53</v>
      </c>
    </row>
    <row r="373" spans="1:7" x14ac:dyDescent="0.25">
      <c r="A373">
        <v>367</v>
      </c>
      <c r="B373">
        <f t="shared" si="26"/>
        <v>-0.26600000000000001</v>
      </c>
      <c r="C373">
        <f t="shared" si="27"/>
        <v>-0.83566364585488506</v>
      </c>
      <c r="D373">
        <f t="shared" si="28"/>
        <v>-0.7417417727387392</v>
      </c>
      <c r="E373">
        <f t="shared" si="25"/>
        <v>-741741.77273873915</v>
      </c>
      <c r="F373">
        <f t="shared" si="29"/>
        <v>-741742</v>
      </c>
      <c r="G373" t="s">
        <v>53</v>
      </c>
    </row>
    <row r="374" spans="1:7" x14ac:dyDescent="0.25">
      <c r="A374">
        <v>368</v>
      </c>
      <c r="B374">
        <f t="shared" si="26"/>
        <v>-0.26400000000000001</v>
      </c>
      <c r="C374">
        <f t="shared" si="27"/>
        <v>-0.82938046054770542</v>
      </c>
      <c r="D374">
        <f t="shared" si="28"/>
        <v>-0.73751311735817393</v>
      </c>
      <c r="E374">
        <f t="shared" si="25"/>
        <v>-737513.11735817394</v>
      </c>
      <c r="F374">
        <f t="shared" si="29"/>
        <v>-737513</v>
      </c>
      <c r="G374" t="s">
        <v>53</v>
      </c>
    </row>
    <row r="375" spans="1:7" x14ac:dyDescent="0.25">
      <c r="A375">
        <v>369</v>
      </c>
      <c r="B375">
        <f t="shared" si="26"/>
        <v>-0.26200000000000001</v>
      </c>
      <c r="C375">
        <f t="shared" si="27"/>
        <v>-0.82309727524052578</v>
      </c>
      <c r="D375">
        <f t="shared" si="28"/>
        <v>-0.73325534622255994</v>
      </c>
      <c r="E375">
        <f t="shared" si="25"/>
        <v>-733255.34622255992</v>
      </c>
      <c r="F375">
        <f t="shared" si="29"/>
        <v>-733255</v>
      </c>
      <c r="G375" t="s">
        <v>53</v>
      </c>
    </row>
    <row r="376" spans="1:7" x14ac:dyDescent="0.25">
      <c r="A376">
        <v>370</v>
      </c>
      <c r="B376">
        <f t="shared" si="26"/>
        <v>-0.26</v>
      </c>
      <c r="C376">
        <f t="shared" si="27"/>
        <v>-0.81681408993334625</v>
      </c>
      <c r="D376">
        <f t="shared" si="28"/>
        <v>-0.72896862742141155</v>
      </c>
      <c r="E376">
        <f t="shared" si="25"/>
        <v>-728968.62742141157</v>
      </c>
      <c r="F376">
        <f t="shared" si="29"/>
        <v>-728969</v>
      </c>
      <c r="G376" t="s">
        <v>53</v>
      </c>
    </row>
    <row r="377" spans="1:7" x14ac:dyDescent="0.25">
      <c r="A377">
        <v>371</v>
      </c>
      <c r="B377">
        <f t="shared" si="26"/>
        <v>-0.25800000000000001</v>
      </c>
      <c r="C377">
        <f t="shared" si="27"/>
        <v>-0.81053090462616662</v>
      </c>
      <c r="D377">
        <f t="shared" si="28"/>
        <v>-0.72465313018704658</v>
      </c>
      <c r="E377">
        <f t="shared" si="25"/>
        <v>-724653.1301870466</v>
      </c>
      <c r="F377">
        <f t="shared" si="29"/>
        <v>-724653</v>
      </c>
      <c r="G377" t="s">
        <v>53</v>
      </c>
    </row>
    <row r="378" spans="1:7" x14ac:dyDescent="0.25">
      <c r="A378">
        <v>372</v>
      </c>
      <c r="B378">
        <f t="shared" si="26"/>
        <v>-0.25600000000000001</v>
      </c>
      <c r="C378">
        <f t="shared" si="27"/>
        <v>-0.80424771931898709</v>
      </c>
      <c r="D378">
        <f t="shared" si="28"/>
        <v>-0.72030902488790693</v>
      </c>
      <c r="E378">
        <f t="shared" si="25"/>
        <v>-720309.02488790697</v>
      </c>
      <c r="F378">
        <f t="shared" si="29"/>
        <v>-720309</v>
      </c>
      <c r="G378" t="s">
        <v>53</v>
      </c>
    </row>
    <row r="379" spans="1:7" x14ac:dyDescent="0.25">
      <c r="A379">
        <v>373</v>
      </c>
      <c r="B379">
        <f t="shared" si="26"/>
        <v>-0.254</v>
      </c>
      <c r="C379">
        <f t="shared" si="27"/>
        <v>-0.79796453401180745</v>
      </c>
      <c r="D379">
        <f t="shared" si="28"/>
        <v>-0.7159364830218311</v>
      </c>
      <c r="E379">
        <f t="shared" si="25"/>
        <v>-715936.48302183114</v>
      </c>
      <c r="F379">
        <f t="shared" si="29"/>
        <v>-715936</v>
      </c>
      <c r="G379" t="s">
        <v>53</v>
      </c>
    </row>
    <row r="380" spans="1:7" x14ac:dyDescent="0.25">
      <c r="A380">
        <v>374</v>
      </c>
      <c r="B380">
        <f t="shared" si="26"/>
        <v>-0.252</v>
      </c>
      <c r="C380">
        <f t="shared" si="27"/>
        <v>-0.79168134870462792</v>
      </c>
      <c r="D380">
        <f t="shared" si="28"/>
        <v>-0.71153567720928534</v>
      </c>
      <c r="E380">
        <f t="shared" si="25"/>
        <v>-711535.67720928532</v>
      </c>
      <c r="F380">
        <f t="shared" si="29"/>
        <v>-711536</v>
      </c>
      <c r="G380" t="s">
        <v>53</v>
      </c>
    </row>
    <row r="381" spans="1:7" x14ac:dyDescent="0.25">
      <c r="A381">
        <v>375</v>
      </c>
      <c r="B381">
        <f t="shared" si="26"/>
        <v>-0.25</v>
      </c>
      <c r="C381">
        <f t="shared" si="27"/>
        <v>-0.78539816339744828</v>
      </c>
      <c r="D381">
        <f t="shared" si="28"/>
        <v>-0.70710678118654746</v>
      </c>
      <c r="E381">
        <f t="shared" si="25"/>
        <v>-707106.78118654748</v>
      </c>
      <c r="F381">
        <f t="shared" si="29"/>
        <v>-707107</v>
      </c>
      <c r="G381" t="s">
        <v>53</v>
      </c>
    </row>
    <row r="382" spans="1:7" x14ac:dyDescent="0.25">
      <c r="A382">
        <v>376</v>
      </c>
      <c r="B382">
        <f t="shared" si="26"/>
        <v>-0.248</v>
      </c>
      <c r="C382">
        <f t="shared" si="27"/>
        <v>-0.77911497809026864</v>
      </c>
      <c r="D382">
        <f t="shared" si="28"/>
        <v>-0.70264996979884919</v>
      </c>
      <c r="E382">
        <f t="shared" si="25"/>
        <v>-702649.9697988492</v>
      </c>
      <c r="F382">
        <f t="shared" si="29"/>
        <v>-702650</v>
      </c>
      <c r="G382" t="s">
        <v>53</v>
      </c>
    </row>
    <row r="383" spans="1:7" x14ac:dyDescent="0.25">
      <c r="A383">
        <v>377</v>
      </c>
      <c r="B383">
        <f t="shared" si="26"/>
        <v>-0.246</v>
      </c>
      <c r="C383">
        <f t="shared" si="27"/>
        <v>-0.77283179278308911</v>
      </c>
      <c r="D383">
        <f t="shared" si="28"/>
        <v>-0.69816541899347262</v>
      </c>
      <c r="E383">
        <f t="shared" si="25"/>
        <v>-698165.41899347259</v>
      </c>
      <c r="F383">
        <f t="shared" si="29"/>
        <v>-698165</v>
      </c>
      <c r="G383" t="s">
        <v>53</v>
      </c>
    </row>
    <row r="384" spans="1:7" x14ac:dyDescent="0.25">
      <c r="A384">
        <v>378</v>
      </c>
      <c r="B384">
        <f t="shared" si="26"/>
        <v>-0.24399999999999999</v>
      </c>
      <c r="C384">
        <f t="shared" si="27"/>
        <v>-0.76654860747590947</v>
      </c>
      <c r="D384">
        <f t="shared" si="28"/>
        <v>-0.69365330581280493</v>
      </c>
      <c r="E384">
        <f t="shared" si="25"/>
        <v>-693653.30581280496</v>
      </c>
      <c r="F384">
        <f t="shared" si="29"/>
        <v>-693653</v>
      </c>
      <c r="G384" t="s">
        <v>53</v>
      </c>
    </row>
    <row r="385" spans="1:7" x14ac:dyDescent="0.25">
      <c r="A385">
        <v>379</v>
      </c>
      <c r="B385">
        <f t="shared" si="26"/>
        <v>-0.24199999999999999</v>
      </c>
      <c r="C385">
        <f t="shared" si="27"/>
        <v>-0.76026542216872994</v>
      </c>
      <c r="D385">
        <f t="shared" si="28"/>
        <v>-0.68911380838734848</v>
      </c>
      <c r="E385">
        <f t="shared" si="25"/>
        <v>-689113.80838734843</v>
      </c>
      <c r="F385">
        <f t="shared" si="29"/>
        <v>-689114</v>
      </c>
      <c r="G385" t="s">
        <v>53</v>
      </c>
    </row>
    <row r="386" spans="1:7" x14ac:dyDescent="0.25">
      <c r="A386">
        <v>380</v>
      </c>
      <c r="B386">
        <f t="shared" si="26"/>
        <v>-0.24</v>
      </c>
      <c r="C386">
        <f t="shared" si="27"/>
        <v>-0.7539822368615503</v>
      </c>
      <c r="D386">
        <f t="shared" si="28"/>
        <v>-0.68454710592868862</v>
      </c>
      <c r="E386">
        <f t="shared" si="25"/>
        <v>-684547.10592868866</v>
      </c>
      <c r="F386">
        <f t="shared" si="29"/>
        <v>-684547</v>
      </c>
      <c r="G386" t="s">
        <v>53</v>
      </c>
    </row>
    <row r="387" spans="1:7" x14ac:dyDescent="0.25">
      <c r="A387">
        <v>381</v>
      </c>
      <c r="B387">
        <f t="shared" si="26"/>
        <v>-0.23799999999999999</v>
      </c>
      <c r="C387">
        <f t="shared" si="27"/>
        <v>-0.74769905155437077</v>
      </c>
      <c r="D387">
        <f t="shared" si="28"/>
        <v>-0.67995337872241923</v>
      </c>
      <c r="E387">
        <f t="shared" si="25"/>
        <v>-679953.37872241926</v>
      </c>
      <c r="F387">
        <f t="shared" si="29"/>
        <v>-679953</v>
      </c>
      <c r="G387" t="s">
        <v>53</v>
      </c>
    </row>
    <row r="388" spans="1:7" x14ac:dyDescent="0.25">
      <c r="A388">
        <v>382</v>
      </c>
      <c r="B388">
        <f t="shared" si="26"/>
        <v>-0.23599999999999999</v>
      </c>
      <c r="C388">
        <f t="shared" si="27"/>
        <v>-0.74141586624719114</v>
      </c>
      <c r="D388">
        <f t="shared" si="28"/>
        <v>-0.67533280812102436</v>
      </c>
      <c r="E388">
        <f t="shared" si="25"/>
        <v>-675332.8081210244</v>
      </c>
      <c r="F388">
        <f t="shared" si="29"/>
        <v>-675333</v>
      </c>
      <c r="G388" t="s">
        <v>53</v>
      </c>
    </row>
    <row r="389" spans="1:7" x14ac:dyDescent="0.25">
      <c r="A389">
        <v>383</v>
      </c>
      <c r="B389">
        <f t="shared" si="26"/>
        <v>-0.23400000000000001</v>
      </c>
      <c r="C389">
        <f t="shared" si="27"/>
        <v>-0.73513268094001161</v>
      </c>
      <c r="D389">
        <f t="shared" si="28"/>
        <v>-0.67068557653672001</v>
      </c>
      <c r="E389">
        <f t="shared" si="25"/>
        <v>-670685.57653672004</v>
      </c>
      <c r="F389">
        <f t="shared" si="29"/>
        <v>-670686</v>
      </c>
      <c r="G389" t="s">
        <v>53</v>
      </c>
    </row>
    <row r="390" spans="1:7" x14ac:dyDescent="0.25">
      <c r="A390">
        <v>384</v>
      </c>
      <c r="B390">
        <f t="shared" si="26"/>
        <v>-0.23200000000000001</v>
      </c>
      <c r="C390">
        <f t="shared" si="27"/>
        <v>-0.72884949563283208</v>
      </c>
      <c r="D390">
        <f t="shared" si="28"/>
        <v>-0.66601186743425167</v>
      </c>
      <c r="E390">
        <f t="shared" ref="E390:E453" si="30">D390*amplitude+zerotorque</f>
        <v>-666011.8674342517</v>
      </c>
      <c r="F390">
        <f t="shared" si="29"/>
        <v>-666012</v>
      </c>
      <c r="G390" t="s">
        <v>53</v>
      </c>
    </row>
    <row r="391" spans="1:7" x14ac:dyDescent="0.25">
      <c r="A391">
        <v>385</v>
      </c>
      <c r="B391">
        <f t="shared" ref="B391:B454" si="31">(A391-500)/500</f>
        <v>-0.23</v>
      </c>
      <c r="C391">
        <f t="shared" ref="C391:C454" si="32">B391*(PI())</f>
        <v>-0.72256631032565244</v>
      </c>
      <c r="D391">
        <f t="shared" ref="D391:D454" si="33">SIN(C391)</f>
        <v>-0.66131186532365183</v>
      </c>
      <c r="E391">
        <f t="shared" si="30"/>
        <v>-661311.86532365181</v>
      </c>
      <c r="F391">
        <f t="shared" ref="F391:F454" si="34">ROUND(E391,0)</f>
        <v>-661312</v>
      </c>
      <c r="G391" t="s">
        <v>53</v>
      </c>
    </row>
    <row r="392" spans="1:7" x14ac:dyDescent="0.25">
      <c r="A392">
        <v>386</v>
      </c>
      <c r="B392">
        <f t="shared" si="31"/>
        <v>-0.22800000000000001</v>
      </c>
      <c r="C392">
        <f t="shared" si="32"/>
        <v>-0.71628312501847291</v>
      </c>
      <c r="D392">
        <f t="shared" si="33"/>
        <v>-0.65658575575295652</v>
      </c>
      <c r="E392">
        <f t="shared" si="30"/>
        <v>-656585.75575295649</v>
      </c>
      <c r="F392">
        <f t="shared" si="34"/>
        <v>-656586</v>
      </c>
      <c r="G392" t="s">
        <v>53</v>
      </c>
    </row>
    <row r="393" spans="1:7" x14ac:dyDescent="0.25">
      <c r="A393">
        <v>387</v>
      </c>
      <c r="B393">
        <f t="shared" si="31"/>
        <v>-0.22600000000000001</v>
      </c>
      <c r="C393">
        <f t="shared" si="32"/>
        <v>-0.70999993971129327</v>
      </c>
      <c r="D393">
        <f t="shared" si="33"/>
        <v>-0.6518337253008788</v>
      </c>
      <c r="E393">
        <f t="shared" si="30"/>
        <v>-651833.72530087875</v>
      </c>
      <c r="F393">
        <f t="shared" si="34"/>
        <v>-651834</v>
      </c>
      <c r="G393" t="s">
        <v>53</v>
      </c>
    </row>
    <row r="394" spans="1:7" x14ac:dyDescent="0.25">
      <c r="A394">
        <v>388</v>
      </c>
      <c r="B394">
        <f t="shared" si="31"/>
        <v>-0.224</v>
      </c>
      <c r="C394">
        <f t="shared" si="32"/>
        <v>-0.70371675440411363</v>
      </c>
      <c r="D394">
        <f t="shared" si="33"/>
        <v>-0.64705596156944423</v>
      </c>
      <c r="E394">
        <f t="shared" si="30"/>
        <v>-647055.96156944428</v>
      </c>
      <c r="F394">
        <f t="shared" si="34"/>
        <v>-647056</v>
      </c>
      <c r="G394" t="s">
        <v>53</v>
      </c>
    </row>
    <row r="395" spans="1:7" x14ac:dyDescent="0.25">
      <c r="A395">
        <v>389</v>
      </c>
      <c r="B395">
        <f t="shared" si="31"/>
        <v>-0.222</v>
      </c>
      <c r="C395">
        <f t="shared" si="32"/>
        <v>-0.6974335690969341</v>
      </c>
      <c r="D395">
        <f t="shared" si="33"/>
        <v>-0.64225265317658442</v>
      </c>
      <c r="E395">
        <f t="shared" si="30"/>
        <v>-642252.6531765844</v>
      </c>
      <c r="F395">
        <f t="shared" si="34"/>
        <v>-642253</v>
      </c>
      <c r="G395" t="s">
        <v>53</v>
      </c>
    </row>
    <row r="396" spans="1:7" x14ac:dyDescent="0.25">
      <c r="A396">
        <v>390</v>
      </c>
      <c r="B396">
        <f t="shared" si="31"/>
        <v>-0.22</v>
      </c>
      <c r="C396">
        <f t="shared" si="32"/>
        <v>-0.69115038378975446</v>
      </c>
      <c r="D396">
        <f t="shared" si="33"/>
        <v>-0.63742398974868963</v>
      </c>
      <c r="E396">
        <f t="shared" si="30"/>
        <v>-637423.98974868958</v>
      </c>
      <c r="F396">
        <f t="shared" si="34"/>
        <v>-637424</v>
      </c>
      <c r="G396" t="s">
        <v>53</v>
      </c>
    </row>
    <row r="397" spans="1:7" x14ac:dyDescent="0.25">
      <c r="A397">
        <v>391</v>
      </c>
      <c r="B397">
        <f t="shared" si="31"/>
        <v>-0.218</v>
      </c>
      <c r="C397">
        <f t="shared" si="32"/>
        <v>-0.68486719848257493</v>
      </c>
      <c r="D397">
        <f t="shared" si="33"/>
        <v>-0.63257016191312443</v>
      </c>
      <c r="E397">
        <f t="shared" si="30"/>
        <v>-632570.16191312438</v>
      </c>
      <c r="F397">
        <f t="shared" si="34"/>
        <v>-632570</v>
      </c>
      <c r="G397" t="s">
        <v>53</v>
      </c>
    </row>
    <row r="398" spans="1:7" x14ac:dyDescent="0.25">
      <c r="A398">
        <v>392</v>
      </c>
      <c r="B398">
        <f t="shared" si="31"/>
        <v>-0.216</v>
      </c>
      <c r="C398">
        <f t="shared" si="32"/>
        <v>-0.6785840131753953</v>
      </c>
      <c r="D398">
        <f t="shared" si="33"/>
        <v>-0.62769136129070047</v>
      </c>
      <c r="E398">
        <f t="shared" si="30"/>
        <v>-627691.3612907005</v>
      </c>
      <c r="F398">
        <f t="shared" si="34"/>
        <v>-627691</v>
      </c>
      <c r="G398" t="s">
        <v>53</v>
      </c>
    </row>
    <row r="399" spans="1:7" x14ac:dyDescent="0.25">
      <c r="A399">
        <v>393</v>
      </c>
      <c r="B399">
        <f t="shared" si="31"/>
        <v>-0.214</v>
      </c>
      <c r="C399">
        <f t="shared" si="32"/>
        <v>-0.67230082786821577</v>
      </c>
      <c r="D399">
        <f t="shared" si="33"/>
        <v>-0.62278778048811256</v>
      </c>
      <c r="E399">
        <f t="shared" si="30"/>
        <v>-622787.78048811259</v>
      </c>
      <c r="F399">
        <f t="shared" si="34"/>
        <v>-622788</v>
      </c>
      <c r="G399" t="s">
        <v>53</v>
      </c>
    </row>
    <row r="400" spans="1:7" x14ac:dyDescent="0.25">
      <c r="A400">
        <v>394</v>
      </c>
      <c r="B400">
        <f t="shared" si="31"/>
        <v>-0.21199999999999999</v>
      </c>
      <c r="C400">
        <f t="shared" si="32"/>
        <v>-0.66601764256103613</v>
      </c>
      <c r="D400">
        <f t="shared" si="33"/>
        <v>-0.61785961309033433</v>
      </c>
      <c r="E400">
        <f t="shared" si="30"/>
        <v>-617859.61309033434</v>
      </c>
      <c r="F400">
        <f t="shared" si="34"/>
        <v>-617860</v>
      </c>
      <c r="G400" t="s">
        <v>53</v>
      </c>
    </row>
    <row r="401" spans="1:7" x14ac:dyDescent="0.25">
      <c r="A401">
        <v>395</v>
      </c>
      <c r="B401">
        <f t="shared" si="31"/>
        <v>-0.21</v>
      </c>
      <c r="C401">
        <f t="shared" si="32"/>
        <v>-0.65973445725385649</v>
      </c>
      <c r="D401">
        <f t="shared" si="33"/>
        <v>-0.61290705365297637</v>
      </c>
      <c r="E401">
        <f t="shared" si="30"/>
        <v>-612907.05365297641</v>
      </c>
      <c r="F401">
        <f t="shared" si="34"/>
        <v>-612907</v>
      </c>
      <c r="G401" t="s">
        <v>53</v>
      </c>
    </row>
    <row r="402" spans="1:7" x14ac:dyDescent="0.25">
      <c r="A402">
        <v>396</v>
      </c>
      <c r="B402">
        <f t="shared" si="31"/>
        <v>-0.20799999999999999</v>
      </c>
      <c r="C402">
        <f t="shared" si="32"/>
        <v>-0.65345127194667696</v>
      </c>
      <c r="D402">
        <f t="shared" si="33"/>
        <v>-0.60793029769460538</v>
      </c>
      <c r="E402">
        <f t="shared" si="30"/>
        <v>-607930.29769460543</v>
      </c>
      <c r="F402">
        <f t="shared" si="34"/>
        <v>-607930</v>
      </c>
      <c r="G402" t="s">
        <v>53</v>
      </c>
    </row>
    <row r="403" spans="1:7" x14ac:dyDescent="0.25">
      <c r="A403">
        <v>397</v>
      </c>
      <c r="B403">
        <f t="shared" si="31"/>
        <v>-0.20599999999999999</v>
      </c>
      <c r="C403">
        <f t="shared" si="32"/>
        <v>-0.64716808663949732</v>
      </c>
      <c r="D403">
        <f t="shared" si="33"/>
        <v>-0.60292954168902468</v>
      </c>
      <c r="E403">
        <f t="shared" si="30"/>
        <v>-602929.54168902466</v>
      </c>
      <c r="F403">
        <f t="shared" si="34"/>
        <v>-602930</v>
      </c>
      <c r="G403" t="s">
        <v>53</v>
      </c>
    </row>
    <row r="404" spans="1:7" x14ac:dyDescent="0.25">
      <c r="A404">
        <v>398</v>
      </c>
      <c r="B404">
        <f t="shared" si="31"/>
        <v>-0.20399999999999999</v>
      </c>
      <c r="C404">
        <f t="shared" si="32"/>
        <v>-0.64088490133231779</v>
      </c>
      <c r="D404">
        <f t="shared" si="33"/>
        <v>-0.59790498305751882</v>
      </c>
      <c r="E404">
        <f t="shared" si="30"/>
        <v>-597904.98305751884</v>
      </c>
      <c r="F404">
        <f t="shared" si="34"/>
        <v>-597905</v>
      </c>
      <c r="G404" t="s">
        <v>53</v>
      </c>
    </row>
    <row r="405" spans="1:7" x14ac:dyDescent="0.25">
      <c r="A405">
        <v>399</v>
      </c>
      <c r="B405">
        <f t="shared" si="31"/>
        <v>-0.20200000000000001</v>
      </c>
      <c r="C405">
        <f t="shared" si="32"/>
        <v>-0.63460171602513826</v>
      </c>
      <c r="D405">
        <f t="shared" si="33"/>
        <v>-0.59285682016105923</v>
      </c>
      <c r="E405">
        <f t="shared" si="30"/>
        <v>-592856.82016105927</v>
      </c>
      <c r="F405">
        <f t="shared" si="34"/>
        <v>-592857</v>
      </c>
      <c r="G405" t="s">
        <v>53</v>
      </c>
    </row>
    <row r="406" spans="1:7" x14ac:dyDescent="0.25">
      <c r="A406">
        <v>400</v>
      </c>
      <c r="B406">
        <f t="shared" si="31"/>
        <v>-0.2</v>
      </c>
      <c r="C406">
        <f t="shared" si="32"/>
        <v>-0.62831853071795862</v>
      </c>
      <c r="D406">
        <f t="shared" si="33"/>
        <v>-0.58778525229247314</v>
      </c>
      <c r="E406">
        <f t="shared" si="30"/>
        <v>-587785.2522924731</v>
      </c>
      <c r="F406">
        <f t="shared" si="34"/>
        <v>-587785</v>
      </c>
      <c r="G406" t="s">
        <v>53</v>
      </c>
    </row>
    <row r="407" spans="1:7" x14ac:dyDescent="0.25">
      <c r="A407">
        <v>401</v>
      </c>
      <c r="B407">
        <f t="shared" si="31"/>
        <v>-0.19800000000000001</v>
      </c>
      <c r="C407">
        <f t="shared" si="32"/>
        <v>-0.62203534541077909</v>
      </c>
      <c r="D407">
        <f t="shared" si="33"/>
        <v>-0.58269047966857612</v>
      </c>
      <c r="E407">
        <f t="shared" si="30"/>
        <v>-582690.47966857615</v>
      </c>
      <c r="F407">
        <f t="shared" si="34"/>
        <v>-582690</v>
      </c>
      <c r="G407" t="s">
        <v>53</v>
      </c>
    </row>
    <row r="408" spans="1:7" x14ac:dyDescent="0.25">
      <c r="A408">
        <v>402</v>
      </c>
      <c r="B408">
        <f t="shared" si="31"/>
        <v>-0.19600000000000001</v>
      </c>
      <c r="C408">
        <f t="shared" si="32"/>
        <v>-0.61575216010359946</v>
      </c>
      <c r="D408">
        <f t="shared" si="33"/>
        <v>-0.57757270342226763</v>
      </c>
      <c r="E408">
        <f t="shared" si="30"/>
        <v>-577572.70342226769</v>
      </c>
      <c r="F408">
        <f t="shared" si="34"/>
        <v>-577573</v>
      </c>
      <c r="G408" t="s">
        <v>53</v>
      </c>
    </row>
    <row r="409" spans="1:7" x14ac:dyDescent="0.25">
      <c r="A409">
        <v>403</v>
      </c>
      <c r="B409">
        <f t="shared" si="31"/>
        <v>-0.19400000000000001</v>
      </c>
      <c r="C409">
        <f t="shared" si="32"/>
        <v>-0.60946897479641993</v>
      </c>
      <c r="D409">
        <f t="shared" si="33"/>
        <v>-0.57243212559459089</v>
      </c>
      <c r="E409">
        <f t="shared" si="30"/>
        <v>-572432.12559459091</v>
      </c>
      <c r="F409">
        <f t="shared" si="34"/>
        <v>-572432</v>
      </c>
      <c r="G409" t="s">
        <v>53</v>
      </c>
    </row>
    <row r="410" spans="1:7" x14ac:dyDescent="0.25">
      <c r="A410">
        <v>404</v>
      </c>
      <c r="B410">
        <f t="shared" si="31"/>
        <v>-0.192</v>
      </c>
      <c r="C410">
        <f t="shared" si="32"/>
        <v>-0.60318578948924029</v>
      </c>
      <c r="D410">
        <f t="shared" si="33"/>
        <v>-0.56726894912675652</v>
      </c>
      <c r="E410">
        <f t="shared" si="30"/>
        <v>-567268.94912675652</v>
      </c>
      <c r="F410">
        <f t="shared" si="34"/>
        <v>-567269</v>
      </c>
      <c r="G410" t="s">
        <v>53</v>
      </c>
    </row>
    <row r="411" spans="1:7" x14ac:dyDescent="0.25">
      <c r="A411">
        <v>405</v>
      </c>
      <c r="B411">
        <f t="shared" si="31"/>
        <v>-0.19</v>
      </c>
      <c r="C411">
        <f t="shared" si="32"/>
        <v>-0.59690260418206065</v>
      </c>
      <c r="D411">
        <f t="shared" si="33"/>
        <v>-0.56208337785213058</v>
      </c>
      <c r="E411">
        <f t="shared" si="30"/>
        <v>-562083.37785213056</v>
      </c>
      <c r="F411">
        <f t="shared" si="34"/>
        <v>-562083</v>
      </c>
      <c r="G411" t="s">
        <v>53</v>
      </c>
    </row>
    <row r="412" spans="1:7" x14ac:dyDescent="0.25">
      <c r="A412">
        <v>406</v>
      </c>
      <c r="B412">
        <f t="shared" si="31"/>
        <v>-0.188</v>
      </c>
      <c r="C412">
        <f t="shared" si="32"/>
        <v>-0.59061941887488112</v>
      </c>
      <c r="D412">
        <f t="shared" si="33"/>
        <v>-0.55687561648818795</v>
      </c>
      <c r="E412">
        <f t="shared" si="30"/>
        <v>-556875.61648818792</v>
      </c>
      <c r="F412">
        <f t="shared" si="34"/>
        <v>-556876</v>
      </c>
      <c r="G412" t="s">
        <v>53</v>
      </c>
    </row>
    <row r="413" spans="1:7" x14ac:dyDescent="0.25">
      <c r="A413">
        <v>407</v>
      </c>
      <c r="B413">
        <f t="shared" si="31"/>
        <v>-0.186</v>
      </c>
      <c r="C413">
        <f t="shared" si="32"/>
        <v>-0.58433623356770148</v>
      </c>
      <c r="D413">
        <f t="shared" si="33"/>
        <v>-0.55164587062843018</v>
      </c>
      <c r="E413">
        <f t="shared" si="30"/>
        <v>-551645.87062843016</v>
      </c>
      <c r="F413">
        <f t="shared" si="34"/>
        <v>-551646</v>
      </c>
      <c r="G413" t="s">
        <v>53</v>
      </c>
    </row>
    <row r="414" spans="1:7" x14ac:dyDescent="0.25">
      <c r="A414">
        <v>408</v>
      </c>
      <c r="B414">
        <f t="shared" si="31"/>
        <v>-0.184</v>
      </c>
      <c r="C414">
        <f t="shared" si="32"/>
        <v>-0.57805304826052195</v>
      </c>
      <c r="D414">
        <f t="shared" si="33"/>
        <v>-0.54639434673426912</v>
      </c>
      <c r="E414">
        <f t="shared" si="30"/>
        <v>-546394.34673426917</v>
      </c>
      <c r="F414">
        <f t="shared" si="34"/>
        <v>-546394</v>
      </c>
      <c r="G414" t="s">
        <v>53</v>
      </c>
    </row>
    <row r="415" spans="1:7" x14ac:dyDescent="0.25">
      <c r="A415">
        <v>409</v>
      </c>
      <c r="B415">
        <f t="shared" si="31"/>
        <v>-0.182</v>
      </c>
      <c r="C415">
        <f t="shared" si="32"/>
        <v>-0.57176986295334231</v>
      </c>
      <c r="D415">
        <f t="shared" si="33"/>
        <v>-0.54112125212687578</v>
      </c>
      <c r="E415">
        <f t="shared" si="30"/>
        <v>-541121.2521268758</v>
      </c>
      <c r="F415">
        <f t="shared" si="34"/>
        <v>-541121</v>
      </c>
      <c r="G415" t="s">
        <v>53</v>
      </c>
    </row>
    <row r="416" spans="1:7" x14ac:dyDescent="0.25">
      <c r="A416">
        <v>410</v>
      </c>
      <c r="B416">
        <f t="shared" si="31"/>
        <v>-0.18</v>
      </c>
      <c r="C416">
        <f t="shared" si="32"/>
        <v>-0.56548667764616278</v>
      </c>
      <c r="D416">
        <f t="shared" si="33"/>
        <v>-0.53582679497899666</v>
      </c>
      <c r="E416">
        <f t="shared" si="30"/>
        <v>-535826.79497899662</v>
      </c>
      <c r="F416">
        <f t="shared" si="34"/>
        <v>-535827</v>
      </c>
      <c r="G416" t="s">
        <v>53</v>
      </c>
    </row>
    <row r="417" spans="1:7" x14ac:dyDescent="0.25">
      <c r="A417">
        <v>411</v>
      </c>
      <c r="B417">
        <f t="shared" si="31"/>
        <v>-0.17799999999999999</v>
      </c>
      <c r="C417">
        <f t="shared" si="32"/>
        <v>-0.55920349233898314</v>
      </c>
      <c r="D417">
        <f t="shared" si="33"/>
        <v>-0.53051118430673405</v>
      </c>
      <c r="E417">
        <f t="shared" si="30"/>
        <v>-530511.18430673401</v>
      </c>
      <c r="F417">
        <f t="shared" si="34"/>
        <v>-530511</v>
      </c>
      <c r="G417" t="s">
        <v>53</v>
      </c>
    </row>
    <row r="418" spans="1:7" x14ac:dyDescent="0.25">
      <c r="A418">
        <v>412</v>
      </c>
      <c r="B418">
        <f t="shared" si="31"/>
        <v>-0.17599999999999999</v>
      </c>
      <c r="C418">
        <f t="shared" si="32"/>
        <v>-0.5529203070318035</v>
      </c>
      <c r="D418">
        <f t="shared" si="33"/>
        <v>-0.5251746299612956</v>
      </c>
      <c r="E418">
        <f t="shared" si="30"/>
        <v>-525174.62996129564</v>
      </c>
      <c r="F418">
        <f t="shared" si="34"/>
        <v>-525175</v>
      </c>
      <c r="G418" t="s">
        <v>53</v>
      </c>
    </row>
    <row r="419" spans="1:7" x14ac:dyDescent="0.25">
      <c r="A419">
        <v>413</v>
      </c>
      <c r="B419">
        <f t="shared" si="31"/>
        <v>-0.17399999999999999</v>
      </c>
      <c r="C419">
        <f t="shared" si="32"/>
        <v>-0.54663712172462398</v>
      </c>
      <c r="D419">
        <f t="shared" si="33"/>
        <v>-0.51981734262070944</v>
      </c>
      <c r="E419">
        <f t="shared" si="30"/>
        <v>-519817.34262070945</v>
      </c>
      <c r="F419">
        <f t="shared" si="34"/>
        <v>-519817</v>
      </c>
      <c r="G419" t="s">
        <v>53</v>
      </c>
    </row>
    <row r="420" spans="1:7" x14ac:dyDescent="0.25">
      <c r="A420">
        <v>414</v>
      </c>
      <c r="B420">
        <f t="shared" si="31"/>
        <v>-0.17199999999999999</v>
      </c>
      <c r="C420">
        <f t="shared" si="32"/>
        <v>-0.54035393641744434</v>
      </c>
      <c r="D420">
        <f t="shared" si="33"/>
        <v>-0.51443953378150642</v>
      </c>
      <c r="E420">
        <f t="shared" si="30"/>
        <v>-514439.53378150641</v>
      </c>
      <c r="F420">
        <f t="shared" si="34"/>
        <v>-514440</v>
      </c>
      <c r="G420" t="s">
        <v>53</v>
      </c>
    </row>
    <row r="421" spans="1:7" x14ac:dyDescent="0.25">
      <c r="A421">
        <v>415</v>
      </c>
      <c r="B421">
        <f t="shared" si="31"/>
        <v>-0.17</v>
      </c>
      <c r="C421">
        <f t="shared" si="32"/>
        <v>-0.53407075111026492</v>
      </c>
      <c r="D421">
        <f t="shared" si="33"/>
        <v>-0.50904141575037132</v>
      </c>
      <c r="E421">
        <f t="shared" si="30"/>
        <v>-509041.41575037129</v>
      </c>
      <c r="F421">
        <f t="shared" si="34"/>
        <v>-509041</v>
      </c>
      <c r="G421" t="s">
        <v>53</v>
      </c>
    </row>
    <row r="422" spans="1:7" x14ac:dyDescent="0.25">
      <c r="A422">
        <v>416</v>
      </c>
      <c r="B422">
        <f t="shared" si="31"/>
        <v>-0.16800000000000001</v>
      </c>
      <c r="C422">
        <f t="shared" si="32"/>
        <v>-0.52778756580308528</v>
      </c>
      <c r="D422">
        <f t="shared" si="33"/>
        <v>-0.5036232016357608</v>
      </c>
      <c r="E422">
        <f t="shared" si="30"/>
        <v>-503623.20163576078</v>
      </c>
      <c r="F422">
        <f t="shared" si="34"/>
        <v>-503623</v>
      </c>
      <c r="G422" t="s">
        <v>53</v>
      </c>
    </row>
    <row r="423" spans="1:7" x14ac:dyDescent="0.25">
      <c r="A423">
        <v>417</v>
      </c>
      <c r="B423">
        <f t="shared" si="31"/>
        <v>-0.16600000000000001</v>
      </c>
      <c r="C423">
        <f t="shared" si="32"/>
        <v>-0.52150438049590564</v>
      </c>
      <c r="D423">
        <f t="shared" si="33"/>
        <v>-0.49818510533949079</v>
      </c>
      <c r="E423">
        <f t="shared" si="30"/>
        <v>-498185.10533949081</v>
      </c>
      <c r="F423">
        <f t="shared" si="34"/>
        <v>-498185</v>
      </c>
      <c r="G423" t="s">
        <v>53</v>
      </c>
    </row>
    <row r="424" spans="1:7" x14ac:dyDescent="0.25">
      <c r="A424">
        <v>418</v>
      </c>
      <c r="B424">
        <f t="shared" si="31"/>
        <v>-0.16400000000000001</v>
      </c>
      <c r="C424">
        <f t="shared" si="32"/>
        <v>-0.51522119518872611</v>
      </c>
      <c r="D424">
        <f t="shared" si="33"/>
        <v>-0.49272734154829156</v>
      </c>
      <c r="E424">
        <f t="shared" si="30"/>
        <v>-492727.34154829156</v>
      </c>
      <c r="F424">
        <f t="shared" si="34"/>
        <v>-492727</v>
      </c>
      <c r="G424" t="s">
        <v>53</v>
      </c>
    </row>
    <row r="425" spans="1:7" x14ac:dyDescent="0.25">
      <c r="A425">
        <v>419</v>
      </c>
      <c r="B425">
        <f t="shared" si="31"/>
        <v>-0.16200000000000001</v>
      </c>
      <c r="C425">
        <f t="shared" si="32"/>
        <v>-0.50893800988154647</v>
      </c>
      <c r="D425">
        <f t="shared" si="33"/>
        <v>-0.48725012572533227</v>
      </c>
      <c r="E425">
        <f t="shared" si="30"/>
        <v>-487250.1257253323</v>
      </c>
      <c r="F425">
        <f t="shared" si="34"/>
        <v>-487250</v>
      </c>
      <c r="G425" t="s">
        <v>53</v>
      </c>
    </row>
    <row r="426" spans="1:7" x14ac:dyDescent="0.25">
      <c r="A426">
        <v>420</v>
      </c>
      <c r="B426">
        <f t="shared" si="31"/>
        <v>-0.16</v>
      </c>
      <c r="C426">
        <f t="shared" si="32"/>
        <v>-0.50265482457436694</v>
      </c>
      <c r="D426">
        <f t="shared" si="33"/>
        <v>-0.48175367410171532</v>
      </c>
      <c r="E426">
        <f t="shared" si="30"/>
        <v>-481753.67410171533</v>
      </c>
      <c r="F426">
        <f t="shared" si="34"/>
        <v>-481754</v>
      </c>
      <c r="G426" t="s">
        <v>53</v>
      </c>
    </row>
    <row r="427" spans="1:7" x14ac:dyDescent="0.25">
      <c r="A427">
        <v>421</v>
      </c>
      <c r="B427">
        <f t="shared" si="31"/>
        <v>-0.158</v>
      </c>
      <c r="C427">
        <f t="shared" si="32"/>
        <v>-0.4963716392671873</v>
      </c>
      <c r="D427">
        <f t="shared" si="33"/>
        <v>-0.47623820366793906</v>
      </c>
      <c r="E427">
        <f t="shared" si="30"/>
        <v>-476238.20366793906</v>
      </c>
      <c r="F427">
        <f t="shared" si="34"/>
        <v>-476238</v>
      </c>
      <c r="G427" t="s">
        <v>53</v>
      </c>
    </row>
    <row r="428" spans="1:7" x14ac:dyDescent="0.25">
      <c r="A428">
        <v>422</v>
      </c>
      <c r="B428">
        <f t="shared" si="31"/>
        <v>-0.156</v>
      </c>
      <c r="C428">
        <f t="shared" si="32"/>
        <v>-0.49008845396000772</v>
      </c>
      <c r="D428">
        <f t="shared" si="33"/>
        <v>-0.47070393216533252</v>
      </c>
      <c r="E428">
        <f t="shared" si="30"/>
        <v>-470703.93216533255</v>
      </c>
      <c r="F428">
        <f t="shared" si="34"/>
        <v>-470704</v>
      </c>
      <c r="G428" t="s">
        <v>53</v>
      </c>
    </row>
    <row r="429" spans="1:7" x14ac:dyDescent="0.25">
      <c r="A429">
        <v>423</v>
      </c>
      <c r="B429">
        <f t="shared" si="31"/>
        <v>-0.154</v>
      </c>
      <c r="C429">
        <f t="shared" si="32"/>
        <v>-0.48380526865282814</v>
      </c>
      <c r="D429">
        <f t="shared" si="33"/>
        <v>-0.46515107807745831</v>
      </c>
      <c r="E429">
        <f t="shared" si="30"/>
        <v>-465151.07807745831</v>
      </c>
      <c r="F429">
        <f t="shared" si="34"/>
        <v>-465151</v>
      </c>
      <c r="G429" t="s">
        <v>53</v>
      </c>
    </row>
    <row r="430" spans="1:7" x14ac:dyDescent="0.25">
      <c r="A430">
        <v>424</v>
      </c>
      <c r="B430">
        <f t="shared" si="31"/>
        <v>-0.152</v>
      </c>
      <c r="C430">
        <f t="shared" si="32"/>
        <v>-0.47752208334564855</v>
      </c>
      <c r="D430">
        <f t="shared" si="33"/>
        <v>-0.45957986062148781</v>
      </c>
      <c r="E430">
        <f t="shared" si="30"/>
        <v>-459579.86062148784</v>
      </c>
      <c r="F430">
        <f t="shared" si="34"/>
        <v>-459580</v>
      </c>
      <c r="G430" t="s">
        <v>53</v>
      </c>
    </row>
    <row r="431" spans="1:7" x14ac:dyDescent="0.25">
      <c r="A431">
        <v>425</v>
      </c>
      <c r="B431">
        <f t="shared" si="31"/>
        <v>-0.15</v>
      </c>
      <c r="C431">
        <f t="shared" si="32"/>
        <v>-0.47123889803846897</v>
      </c>
      <c r="D431">
        <f t="shared" si="33"/>
        <v>-0.45399049973954675</v>
      </c>
      <c r="E431">
        <f t="shared" si="30"/>
        <v>-453990.49973954674</v>
      </c>
      <c r="F431">
        <f t="shared" si="34"/>
        <v>-453990</v>
      </c>
      <c r="G431" t="s">
        <v>53</v>
      </c>
    </row>
    <row r="432" spans="1:7" x14ac:dyDescent="0.25">
      <c r="A432">
        <v>426</v>
      </c>
      <c r="B432">
        <f t="shared" si="31"/>
        <v>-0.14799999999999999</v>
      </c>
      <c r="C432">
        <f t="shared" si="32"/>
        <v>-0.46495571273128938</v>
      </c>
      <c r="D432">
        <f t="shared" si="33"/>
        <v>-0.44838321609003223</v>
      </c>
      <c r="E432">
        <f t="shared" si="30"/>
        <v>-448383.21609003225</v>
      </c>
      <c r="F432">
        <f t="shared" si="34"/>
        <v>-448383</v>
      </c>
      <c r="G432" t="s">
        <v>53</v>
      </c>
    </row>
    <row r="433" spans="1:7" x14ac:dyDescent="0.25">
      <c r="A433">
        <v>427</v>
      </c>
      <c r="B433">
        <f t="shared" si="31"/>
        <v>-0.14599999999999999</v>
      </c>
      <c r="C433">
        <f t="shared" si="32"/>
        <v>-0.45867252742410974</v>
      </c>
      <c r="D433">
        <f t="shared" si="33"/>
        <v>-0.44275823103890144</v>
      </c>
      <c r="E433">
        <f t="shared" si="30"/>
        <v>-442758.23103890143</v>
      </c>
      <c r="F433">
        <f t="shared" si="34"/>
        <v>-442758</v>
      </c>
      <c r="G433" t="s">
        <v>53</v>
      </c>
    </row>
    <row r="434" spans="1:7" x14ac:dyDescent="0.25">
      <c r="A434">
        <v>428</v>
      </c>
      <c r="B434">
        <f t="shared" si="31"/>
        <v>-0.14399999999999999</v>
      </c>
      <c r="C434">
        <f t="shared" si="32"/>
        <v>-0.45238934211693016</v>
      </c>
      <c r="D434">
        <f t="shared" si="33"/>
        <v>-0.43711576665093282</v>
      </c>
      <c r="E434">
        <f t="shared" si="30"/>
        <v>-437115.76665093284</v>
      </c>
      <c r="F434">
        <f t="shared" si="34"/>
        <v>-437116</v>
      </c>
      <c r="G434" t="s">
        <v>53</v>
      </c>
    </row>
    <row r="435" spans="1:7" x14ac:dyDescent="0.25">
      <c r="A435">
        <v>429</v>
      </c>
      <c r="B435">
        <f t="shared" si="31"/>
        <v>-0.14199999999999999</v>
      </c>
      <c r="C435">
        <f t="shared" si="32"/>
        <v>-0.44610615680975058</v>
      </c>
      <c r="D435">
        <f t="shared" si="33"/>
        <v>-0.43145604568095891</v>
      </c>
      <c r="E435">
        <f t="shared" si="30"/>
        <v>-431456.04568095889</v>
      </c>
      <c r="F435">
        <f t="shared" si="34"/>
        <v>-431456</v>
      </c>
      <c r="G435" t="s">
        <v>53</v>
      </c>
    </row>
    <row r="436" spans="1:7" x14ac:dyDescent="0.25">
      <c r="A436">
        <v>430</v>
      </c>
      <c r="B436">
        <f t="shared" si="31"/>
        <v>-0.14000000000000001</v>
      </c>
      <c r="C436">
        <f t="shared" si="32"/>
        <v>-0.4398229715025711</v>
      </c>
      <c r="D436">
        <f t="shared" si="33"/>
        <v>-0.42577929156507272</v>
      </c>
      <c r="E436">
        <f t="shared" si="30"/>
        <v>-425779.29156507272</v>
      </c>
      <c r="F436">
        <f t="shared" si="34"/>
        <v>-425779</v>
      </c>
      <c r="G436" t="s">
        <v>53</v>
      </c>
    </row>
    <row r="437" spans="1:7" x14ac:dyDescent="0.25">
      <c r="A437">
        <v>431</v>
      </c>
      <c r="B437">
        <f t="shared" si="31"/>
        <v>-0.13800000000000001</v>
      </c>
      <c r="C437">
        <f t="shared" si="32"/>
        <v>-0.43353978619539146</v>
      </c>
      <c r="D437">
        <f t="shared" si="33"/>
        <v>-0.42008572841180625</v>
      </c>
      <c r="E437">
        <f t="shared" si="30"/>
        <v>-420085.72841180622</v>
      </c>
      <c r="F437">
        <f t="shared" si="34"/>
        <v>-420086</v>
      </c>
      <c r="G437" t="s">
        <v>53</v>
      </c>
    </row>
    <row r="438" spans="1:7" x14ac:dyDescent="0.25">
      <c r="A438">
        <v>432</v>
      </c>
      <c r="B438">
        <f t="shared" si="31"/>
        <v>-0.13600000000000001</v>
      </c>
      <c r="C438">
        <f t="shared" si="32"/>
        <v>-0.42725660088821188</v>
      </c>
      <c r="D438">
        <f t="shared" si="33"/>
        <v>-0.41437558099328414</v>
      </c>
      <c r="E438">
        <f t="shared" si="30"/>
        <v>-414375.58099328412</v>
      </c>
      <c r="F438">
        <f t="shared" si="34"/>
        <v>-414376</v>
      </c>
      <c r="G438" t="s">
        <v>53</v>
      </c>
    </row>
    <row r="439" spans="1:7" x14ac:dyDescent="0.25">
      <c r="A439">
        <v>433</v>
      </c>
      <c r="B439">
        <f t="shared" si="31"/>
        <v>-0.13400000000000001</v>
      </c>
      <c r="C439">
        <f t="shared" si="32"/>
        <v>-0.4209734155810323</v>
      </c>
      <c r="D439">
        <f t="shared" si="33"/>
        <v>-0.40864907473634904</v>
      </c>
      <c r="E439">
        <f t="shared" si="30"/>
        <v>-408649.07473634905</v>
      </c>
      <c r="F439">
        <f t="shared" si="34"/>
        <v>-408649</v>
      </c>
      <c r="G439" t="s">
        <v>53</v>
      </c>
    </row>
    <row r="440" spans="1:7" x14ac:dyDescent="0.25">
      <c r="A440">
        <v>434</v>
      </c>
      <c r="B440">
        <f t="shared" si="31"/>
        <v>-0.13200000000000001</v>
      </c>
      <c r="C440">
        <f t="shared" si="32"/>
        <v>-0.41469023027385271</v>
      </c>
      <c r="D440">
        <f t="shared" si="33"/>
        <v>-0.40290643571366264</v>
      </c>
      <c r="E440">
        <f t="shared" si="30"/>
        <v>-402906.43571366265</v>
      </c>
      <c r="F440">
        <f t="shared" si="34"/>
        <v>-402906</v>
      </c>
      <c r="G440" t="s">
        <v>53</v>
      </c>
    </row>
    <row r="441" spans="1:7" x14ac:dyDescent="0.25">
      <c r="A441">
        <v>435</v>
      </c>
      <c r="B441">
        <f t="shared" si="31"/>
        <v>-0.13</v>
      </c>
      <c r="C441">
        <f t="shared" si="32"/>
        <v>-0.40840704496667313</v>
      </c>
      <c r="D441">
        <f t="shared" si="33"/>
        <v>-0.39714789063478062</v>
      </c>
      <c r="E441">
        <f t="shared" si="30"/>
        <v>-397147.89063478063</v>
      </c>
      <c r="F441">
        <f t="shared" si="34"/>
        <v>-397148</v>
      </c>
      <c r="G441" t="s">
        <v>53</v>
      </c>
    </row>
    <row r="442" spans="1:7" x14ac:dyDescent="0.25">
      <c r="A442">
        <v>436</v>
      </c>
      <c r="B442">
        <f t="shared" si="31"/>
        <v>-0.128</v>
      </c>
      <c r="C442">
        <f t="shared" si="32"/>
        <v>-0.40212385965949354</v>
      </c>
      <c r="D442">
        <f t="shared" si="33"/>
        <v>-0.39137366683720243</v>
      </c>
      <c r="E442">
        <f t="shared" si="30"/>
        <v>-391373.66683720244</v>
      </c>
      <c r="F442">
        <f t="shared" si="34"/>
        <v>-391374</v>
      </c>
      <c r="G442" t="s">
        <v>53</v>
      </c>
    </row>
    <row r="443" spans="1:7" x14ac:dyDescent="0.25">
      <c r="A443">
        <v>437</v>
      </c>
      <c r="B443">
        <f t="shared" si="31"/>
        <v>-0.126</v>
      </c>
      <c r="C443">
        <f t="shared" si="32"/>
        <v>-0.39584067435231396</v>
      </c>
      <c r="D443">
        <f t="shared" si="33"/>
        <v>-0.38558399227739654</v>
      </c>
      <c r="E443">
        <f t="shared" si="30"/>
        <v>-385583.99227739655</v>
      </c>
      <c r="F443">
        <f t="shared" si="34"/>
        <v>-385584</v>
      </c>
      <c r="G443" t="s">
        <v>53</v>
      </c>
    </row>
    <row r="444" spans="1:7" x14ac:dyDescent="0.25">
      <c r="A444">
        <v>438</v>
      </c>
      <c r="B444">
        <f t="shared" si="31"/>
        <v>-0.124</v>
      </c>
      <c r="C444">
        <f t="shared" si="32"/>
        <v>-0.38955748904513432</v>
      </c>
      <c r="D444">
        <f t="shared" si="33"/>
        <v>-0.37977909552180106</v>
      </c>
      <c r="E444">
        <f t="shared" si="30"/>
        <v>-379779.09552180103</v>
      </c>
      <c r="F444">
        <f t="shared" si="34"/>
        <v>-379779</v>
      </c>
      <c r="G444" t="s">
        <v>53</v>
      </c>
    </row>
    <row r="445" spans="1:7" x14ac:dyDescent="0.25">
      <c r="A445">
        <v>439</v>
      </c>
      <c r="B445">
        <f t="shared" si="31"/>
        <v>-0.122</v>
      </c>
      <c r="C445">
        <f t="shared" si="32"/>
        <v>-0.38327430373795474</v>
      </c>
      <c r="D445">
        <f t="shared" si="33"/>
        <v>-0.37395920573780039</v>
      </c>
      <c r="E445">
        <f t="shared" si="30"/>
        <v>-373959.2057378004</v>
      </c>
      <c r="F445">
        <f t="shared" si="34"/>
        <v>-373959</v>
      </c>
      <c r="G445" t="s">
        <v>53</v>
      </c>
    </row>
    <row r="446" spans="1:7" x14ac:dyDescent="0.25">
      <c r="A446">
        <v>440</v>
      </c>
      <c r="B446">
        <f t="shared" si="31"/>
        <v>-0.12</v>
      </c>
      <c r="C446">
        <f t="shared" si="32"/>
        <v>-0.37699111843077515</v>
      </c>
      <c r="D446">
        <f t="shared" si="33"/>
        <v>-0.36812455268467792</v>
      </c>
      <c r="E446">
        <f t="shared" si="30"/>
        <v>-368124.55268467794</v>
      </c>
      <c r="F446">
        <f t="shared" si="34"/>
        <v>-368125</v>
      </c>
      <c r="G446" t="s">
        <v>53</v>
      </c>
    </row>
    <row r="447" spans="1:7" x14ac:dyDescent="0.25">
      <c r="A447">
        <v>441</v>
      </c>
      <c r="B447">
        <f t="shared" si="31"/>
        <v>-0.11799999999999999</v>
      </c>
      <c r="C447">
        <f t="shared" si="32"/>
        <v>-0.37070793312359557</v>
      </c>
      <c r="D447">
        <f t="shared" si="33"/>
        <v>-0.36227536670454563</v>
      </c>
      <c r="E447">
        <f t="shared" si="30"/>
        <v>-362275.36670454562</v>
      </c>
      <c r="F447">
        <f t="shared" si="34"/>
        <v>-362275</v>
      </c>
      <c r="G447" t="s">
        <v>53</v>
      </c>
    </row>
    <row r="448" spans="1:7" x14ac:dyDescent="0.25">
      <c r="A448">
        <v>442</v>
      </c>
      <c r="B448">
        <f t="shared" si="31"/>
        <v>-0.11600000000000001</v>
      </c>
      <c r="C448">
        <f t="shared" si="32"/>
        <v>-0.36442474781641604</v>
      </c>
      <c r="D448">
        <f t="shared" si="33"/>
        <v>-0.35641187871325075</v>
      </c>
      <c r="E448">
        <f t="shared" si="30"/>
        <v>-356411.87871325074</v>
      </c>
      <c r="F448">
        <f t="shared" si="34"/>
        <v>-356412</v>
      </c>
      <c r="G448" t="s">
        <v>53</v>
      </c>
    </row>
    <row r="449" spans="1:7" x14ac:dyDescent="0.25">
      <c r="A449">
        <v>443</v>
      </c>
      <c r="B449">
        <f t="shared" si="31"/>
        <v>-0.114</v>
      </c>
      <c r="C449">
        <f t="shared" si="32"/>
        <v>-0.35814156250923646</v>
      </c>
      <c r="D449">
        <f t="shared" si="33"/>
        <v>-0.35053432019125902</v>
      </c>
      <c r="E449">
        <f t="shared" si="30"/>
        <v>-350534.32019125903</v>
      </c>
      <c r="F449">
        <f t="shared" si="34"/>
        <v>-350534</v>
      </c>
      <c r="G449" t="s">
        <v>53</v>
      </c>
    </row>
    <row r="450" spans="1:7" x14ac:dyDescent="0.25">
      <c r="A450">
        <v>444</v>
      </c>
      <c r="B450">
        <f t="shared" si="31"/>
        <v>-0.112</v>
      </c>
      <c r="C450">
        <f t="shared" si="32"/>
        <v>-0.35185837720205682</v>
      </c>
      <c r="D450">
        <f t="shared" si="33"/>
        <v>-0.34464292317451706</v>
      </c>
      <c r="E450">
        <f t="shared" si="30"/>
        <v>-344642.92317451705</v>
      </c>
      <c r="F450">
        <f t="shared" si="34"/>
        <v>-344643</v>
      </c>
      <c r="G450" t="s">
        <v>53</v>
      </c>
    </row>
    <row r="451" spans="1:7" x14ac:dyDescent="0.25">
      <c r="A451">
        <v>445</v>
      </c>
      <c r="B451">
        <f t="shared" si="31"/>
        <v>-0.11</v>
      </c>
      <c r="C451">
        <f t="shared" si="32"/>
        <v>-0.34557519189487723</v>
      </c>
      <c r="D451">
        <f t="shared" si="33"/>
        <v>-0.33873792024529137</v>
      </c>
      <c r="E451">
        <f t="shared" si="30"/>
        <v>-338737.92024529137</v>
      </c>
      <c r="F451">
        <f t="shared" si="34"/>
        <v>-338738</v>
      </c>
      <c r="G451" t="s">
        <v>53</v>
      </c>
    </row>
    <row r="452" spans="1:7" x14ac:dyDescent="0.25">
      <c r="A452">
        <v>446</v>
      </c>
      <c r="B452">
        <f t="shared" si="31"/>
        <v>-0.108</v>
      </c>
      <c r="C452">
        <f t="shared" si="32"/>
        <v>-0.33929200658769765</v>
      </c>
      <c r="D452">
        <f t="shared" si="33"/>
        <v>-0.33281954452298662</v>
      </c>
      <c r="E452">
        <f t="shared" si="30"/>
        <v>-332819.54452298663</v>
      </c>
      <c r="F452">
        <f t="shared" si="34"/>
        <v>-332820</v>
      </c>
      <c r="G452" t="s">
        <v>53</v>
      </c>
    </row>
    <row r="453" spans="1:7" x14ac:dyDescent="0.25">
      <c r="A453">
        <v>447</v>
      </c>
      <c r="B453">
        <f t="shared" si="31"/>
        <v>-0.106</v>
      </c>
      <c r="C453">
        <f t="shared" si="32"/>
        <v>-0.33300882128051806</v>
      </c>
      <c r="D453">
        <f t="shared" si="33"/>
        <v>-0.32688802965494246</v>
      </c>
      <c r="E453">
        <f t="shared" si="30"/>
        <v>-326888.02965494245</v>
      </c>
      <c r="F453">
        <f t="shared" si="34"/>
        <v>-326888</v>
      </c>
      <c r="G453" t="s">
        <v>53</v>
      </c>
    </row>
    <row r="454" spans="1:7" x14ac:dyDescent="0.25">
      <c r="A454">
        <v>448</v>
      </c>
      <c r="B454">
        <f t="shared" si="31"/>
        <v>-0.104</v>
      </c>
      <c r="C454">
        <f t="shared" si="32"/>
        <v>-0.32672563597333848</v>
      </c>
      <c r="D454">
        <f t="shared" si="33"/>
        <v>-0.32094360980720948</v>
      </c>
      <c r="E454">
        <f t="shared" ref="E454:E517" si="35">D454*amplitude+zerotorque</f>
        <v>-320943.60980720946</v>
      </c>
      <c r="F454">
        <f t="shared" si="34"/>
        <v>-320944</v>
      </c>
      <c r="G454" t="s">
        <v>53</v>
      </c>
    </row>
    <row r="455" spans="1:7" x14ac:dyDescent="0.25">
      <c r="A455">
        <v>449</v>
      </c>
      <c r="B455">
        <f t="shared" ref="B455:B518" si="36">(A455-500)/500</f>
        <v>-0.10199999999999999</v>
      </c>
      <c r="C455">
        <f t="shared" ref="C455:C518" si="37">B455*(PI())</f>
        <v>-0.3204424506661589</v>
      </c>
      <c r="D455">
        <f t="shared" ref="D455:D518" si="38">SIN(C455)</f>
        <v>-0.31498651965530478</v>
      </c>
      <c r="E455">
        <f t="shared" si="35"/>
        <v>-314986.51965530479</v>
      </c>
      <c r="F455">
        <f t="shared" ref="F455:F518" si="39">ROUND(E455,0)</f>
        <v>-314987</v>
      </c>
      <c r="G455" t="s">
        <v>53</v>
      </c>
    </row>
    <row r="456" spans="1:7" x14ac:dyDescent="0.25">
      <c r="A456">
        <v>450</v>
      </c>
      <c r="B456">
        <f t="shared" si="36"/>
        <v>-0.1</v>
      </c>
      <c r="C456">
        <f t="shared" si="37"/>
        <v>-0.31415926535897931</v>
      </c>
      <c r="D456">
        <f t="shared" si="38"/>
        <v>-0.3090169943749474</v>
      </c>
      <c r="E456">
        <f t="shared" si="35"/>
        <v>-309016.99437494739</v>
      </c>
      <c r="F456">
        <f t="shared" si="39"/>
        <v>-309017</v>
      </c>
      <c r="G456" t="s">
        <v>53</v>
      </c>
    </row>
    <row r="457" spans="1:7" x14ac:dyDescent="0.25">
      <c r="A457">
        <v>451</v>
      </c>
      <c r="B457">
        <f t="shared" si="36"/>
        <v>-9.8000000000000004E-2</v>
      </c>
      <c r="C457">
        <f t="shared" si="37"/>
        <v>-0.30787608005179973</v>
      </c>
      <c r="D457">
        <f t="shared" si="38"/>
        <v>-0.30303526963277394</v>
      </c>
      <c r="E457">
        <f t="shared" si="35"/>
        <v>-303035.26963277394</v>
      </c>
      <c r="F457">
        <f t="shared" si="39"/>
        <v>-303035</v>
      </c>
      <c r="G457" t="s">
        <v>53</v>
      </c>
    </row>
    <row r="458" spans="1:7" x14ac:dyDescent="0.25">
      <c r="A458">
        <v>452</v>
      </c>
      <c r="B458">
        <f t="shared" si="36"/>
        <v>-9.6000000000000002E-2</v>
      </c>
      <c r="C458">
        <f t="shared" si="37"/>
        <v>-0.30159289474462014</v>
      </c>
      <c r="D458">
        <f t="shared" si="38"/>
        <v>-0.29704158157703492</v>
      </c>
      <c r="E458">
        <f t="shared" si="35"/>
        <v>-297041.5815770349</v>
      </c>
      <c r="F458">
        <f t="shared" si="39"/>
        <v>-297042</v>
      </c>
      <c r="G458" t="s">
        <v>53</v>
      </c>
    </row>
    <row r="459" spans="1:7" x14ac:dyDescent="0.25">
      <c r="A459">
        <v>453</v>
      </c>
      <c r="B459">
        <f t="shared" si="36"/>
        <v>-9.4E-2</v>
      </c>
      <c r="C459">
        <f t="shared" si="37"/>
        <v>-0.29530970943744056</v>
      </c>
      <c r="D459">
        <f t="shared" si="38"/>
        <v>-0.29103616682827183</v>
      </c>
      <c r="E459">
        <f t="shared" si="35"/>
        <v>-291036.16682827182</v>
      </c>
      <c r="F459">
        <f t="shared" si="39"/>
        <v>-291036</v>
      </c>
      <c r="G459" t="s">
        <v>53</v>
      </c>
    </row>
    <row r="460" spans="1:7" x14ac:dyDescent="0.25">
      <c r="A460">
        <v>454</v>
      </c>
      <c r="B460">
        <f t="shared" si="36"/>
        <v>-9.1999999999999998E-2</v>
      </c>
      <c r="C460">
        <f t="shared" si="37"/>
        <v>-0.28902652413026098</v>
      </c>
      <c r="D460">
        <f t="shared" si="38"/>
        <v>-0.28501926246997611</v>
      </c>
      <c r="E460">
        <f t="shared" si="35"/>
        <v>-285019.26246997609</v>
      </c>
      <c r="F460">
        <f t="shared" si="39"/>
        <v>-285019</v>
      </c>
      <c r="G460" t="s">
        <v>53</v>
      </c>
    </row>
    <row r="461" spans="1:7" x14ac:dyDescent="0.25">
      <c r="A461">
        <v>455</v>
      </c>
      <c r="B461">
        <f t="shared" si="36"/>
        <v>-0.09</v>
      </c>
      <c r="C461">
        <f t="shared" si="37"/>
        <v>-0.28274333882308139</v>
      </c>
      <c r="D461">
        <f t="shared" si="38"/>
        <v>-0.27899110603922928</v>
      </c>
      <c r="E461">
        <f t="shared" si="35"/>
        <v>-278991.10603922926</v>
      </c>
      <c r="F461">
        <f t="shared" si="39"/>
        <v>-278991</v>
      </c>
      <c r="G461" t="s">
        <v>53</v>
      </c>
    </row>
    <row r="462" spans="1:7" x14ac:dyDescent="0.25">
      <c r="A462">
        <v>456</v>
      </c>
      <c r="B462">
        <f t="shared" si="36"/>
        <v>-8.7999999999999995E-2</v>
      </c>
      <c r="C462">
        <f t="shared" si="37"/>
        <v>-0.27646015351590175</v>
      </c>
      <c r="D462">
        <f t="shared" si="38"/>
        <v>-0.27295193551732516</v>
      </c>
      <c r="E462">
        <f t="shared" si="35"/>
        <v>-272951.93551732518</v>
      </c>
      <c r="F462">
        <f t="shared" si="39"/>
        <v>-272952</v>
      </c>
      <c r="G462" t="s">
        <v>53</v>
      </c>
    </row>
    <row r="463" spans="1:7" x14ac:dyDescent="0.25">
      <c r="A463">
        <v>457</v>
      </c>
      <c r="B463">
        <f t="shared" si="36"/>
        <v>-8.5999999999999993E-2</v>
      </c>
      <c r="C463">
        <f t="shared" si="37"/>
        <v>-0.27017696820872217</v>
      </c>
      <c r="D463">
        <f t="shared" si="38"/>
        <v>-0.26690198932037551</v>
      </c>
      <c r="E463">
        <f t="shared" si="35"/>
        <v>-266901.98932037549</v>
      </c>
      <c r="F463">
        <f t="shared" si="39"/>
        <v>-266902</v>
      </c>
      <c r="G463" t="s">
        <v>53</v>
      </c>
    </row>
    <row r="464" spans="1:7" x14ac:dyDescent="0.25">
      <c r="A464">
        <v>458</v>
      </c>
      <c r="B464">
        <f t="shared" si="36"/>
        <v>-8.4000000000000005E-2</v>
      </c>
      <c r="C464">
        <f t="shared" si="37"/>
        <v>-0.26389378290154264</v>
      </c>
      <c r="D464">
        <f t="shared" si="38"/>
        <v>-0.26084150628989694</v>
      </c>
      <c r="E464">
        <f t="shared" si="35"/>
        <v>-260841.50628989693</v>
      </c>
      <c r="F464">
        <f t="shared" si="39"/>
        <v>-260842</v>
      </c>
      <c r="G464" t="s">
        <v>53</v>
      </c>
    </row>
    <row r="465" spans="1:7" x14ac:dyDescent="0.25">
      <c r="A465">
        <v>459</v>
      </c>
      <c r="B465">
        <f t="shared" si="36"/>
        <v>-8.2000000000000003E-2</v>
      </c>
      <c r="C465">
        <f t="shared" si="37"/>
        <v>-0.25761059759436306</v>
      </c>
      <c r="D465">
        <f t="shared" si="38"/>
        <v>-0.25477072568338216</v>
      </c>
      <c r="E465">
        <f t="shared" si="35"/>
        <v>-254770.72568338216</v>
      </c>
      <c r="F465">
        <f t="shared" si="39"/>
        <v>-254771</v>
      </c>
      <c r="G465" t="s">
        <v>53</v>
      </c>
    </row>
    <row r="466" spans="1:7" x14ac:dyDescent="0.25">
      <c r="A466">
        <v>460</v>
      </c>
      <c r="B466">
        <f t="shared" si="36"/>
        <v>-0.08</v>
      </c>
      <c r="C466">
        <f t="shared" si="37"/>
        <v>-0.25132741228718347</v>
      </c>
      <c r="D466">
        <f t="shared" si="38"/>
        <v>-0.24868988716485479</v>
      </c>
      <c r="E466">
        <f t="shared" si="35"/>
        <v>-248689.88716485479</v>
      </c>
      <c r="F466">
        <f t="shared" si="39"/>
        <v>-248690</v>
      </c>
      <c r="G466" t="s">
        <v>53</v>
      </c>
    </row>
    <row r="467" spans="1:7" x14ac:dyDescent="0.25">
      <c r="A467">
        <v>461</v>
      </c>
      <c r="B467">
        <f t="shared" si="36"/>
        <v>-7.8E-2</v>
      </c>
      <c r="C467">
        <f t="shared" si="37"/>
        <v>-0.24504422698000386</v>
      </c>
      <c r="D467">
        <f t="shared" si="38"/>
        <v>-0.24259923079540741</v>
      </c>
      <c r="E467">
        <f t="shared" si="35"/>
        <v>-242599.23079540741</v>
      </c>
      <c r="F467">
        <f t="shared" si="39"/>
        <v>-242599</v>
      </c>
      <c r="G467" t="s">
        <v>53</v>
      </c>
    </row>
    <row r="468" spans="1:7" x14ac:dyDescent="0.25">
      <c r="A468">
        <v>462</v>
      </c>
      <c r="B468">
        <f t="shared" si="36"/>
        <v>-7.5999999999999998E-2</v>
      </c>
      <c r="C468">
        <f t="shared" si="37"/>
        <v>-0.23876104167282428</v>
      </c>
      <c r="D468">
        <f t="shared" si="38"/>
        <v>-0.23649899702372468</v>
      </c>
      <c r="E468">
        <f t="shared" si="35"/>
        <v>-236498.99702372469</v>
      </c>
      <c r="F468">
        <f t="shared" si="39"/>
        <v>-236499</v>
      </c>
      <c r="G468" t="s">
        <v>53</v>
      </c>
    </row>
    <row r="469" spans="1:7" x14ac:dyDescent="0.25">
      <c r="A469">
        <v>463</v>
      </c>
      <c r="B469">
        <f t="shared" si="36"/>
        <v>-7.3999999999999996E-2</v>
      </c>
      <c r="C469">
        <f t="shared" si="37"/>
        <v>-0.23247785636564469</v>
      </c>
      <c r="D469">
        <f t="shared" si="38"/>
        <v>-0.23038942667659057</v>
      </c>
      <c r="E469">
        <f t="shared" si="35"/>
        <v>-230389.42667659058</v>
      </c>
      <c r="F469">
        <f t="shared" si="39"/>
        <v>-230389</v>
      </c>
      <c r="G469" t="s">
        <v>53</v>
      </c>
    </row>
    <row r="470" spans="1:7" x14ac:dyDescent="0.25">
      <c r="A470">
        <v>464</v>
      </c>
      <c r="B470">
        <f t="shared" si="36"/>
        <v>-7.1999999999999995E-2</v>
      </c>
      <c r="C470">
        <f t="shared" si="37"/>
        <v>-0.22619467105846508</v>
      </c>
      <c r="D470">
        <f t="shared" si="38"/>
        <v>-0.22427076094938114</v>
      </c>
      <c r="E470">
        <f t="shared" si="35"/>
        <v>-224270.76094938113</v>
      </c>
      <c r="F470">
        <f t="shared" si="39"/>
        <v>-224271</v>
      </c>
      <c r="G470" t="s">
        <v>53</v>
      </c>
    </row>
    <row r="471" spans="1:7" x14ac:dyDescent="0.25">
      <c r="A471">
        <v>465</v>
      </c>
      <c r="B471">
        <f t="shared" si="36"/>
        <v>-7.0000000000000007E-2</v>
      </c>
      <c r="C471">
        <f t="shared" si="37"/>
        <v>-0.21991148575128555</v>
      </c>
      <c r="D471">
        <f t="shared" si="38"/>
        <v>-0.21814324139654256</v>
      </c>
      <c r="E471">
        <f t="shared" si="35"/>
        <v>-218143.24139654255</v>
      </c>
      <c r="F471">
        <f t="shared" si="39"/>
        <v>-218143</v>
      </c>
      <c r="G471" t="s">
        <v>53</v>
      </c>
    </row>
    <row r="472" spans="1:7" x14ac:dyDescent="0.25">
      <c r="A472">
        <v>466</v>
      </c>
      <c r="B472">
        <f t="shared" si="36"/>
        <v>-6.8000000000000005E-2</v>
      </c>
      <c r="C472">
        <f t="shared" si="37"/>
        <v>-0.21362830044410594</v>
      </c>
      <c r="D472">
        <f t="shared" si="38"/>
        <v>-0.21200710992205463</v>
      </c>
      <c r="E472">
        <f t="shared" si="35"/>
        <v>-212007.10992205463</v>
      </c>
      <c r="F472">
        <f t="shared" si="39"/>
        <v>-212007</v>
      </c>
      <c r="G472" t="s">
        <v>53</v>
      </c>
    </row>
    <row r="473" spans="1:7" x14ac:dyDescent="0.25">
      <c r="A473">
        <v>467</v>
      </c>
      <c r="B473">
        <f t="shared" si="36"/>
        <v>-6.6000000000000003E-2</v>
      </c>
      <c r="C473">
        <f t="shared" si="37"/>
        <v>-0.20734511513692636</v>
      </c>
      <c r="D473">
        <f t="shared" si="38"/>
        <v>-0.20586260876988133</v>
      </c>
      <c r="E473">
        <f t="shared" si="35"/>
        <v>-205862.60876988134</v>
      </c>
      <c r="F473">
        <f t="shared" si="39"/>
        <v>-205863</v>
      </c>
      <c r="G473" t="s">
        <v>53</v>
      </c>
    </row>
    <row r="474" spans="1:7" x14ac:dyDescent="0.25">
      <c r="A474">
        <v>468</v>
      </c>
      <c r="B474">
        <f t="shared" si="36"/>
        <v>-6.4000000000000001E-2</v>
      </c>
      <c r="C474">
        <f t="shared" si="37"/>
        <v>-0.20106192982974677</v>
      </c>
      <c r="D474">
        <f t="shared" si="38"/>
        <v>-0.19970998051440703</v>
      </c>
      <c r="E474">
        <f t="shared" si="35"/>
        <v>-199709.98051440701</v>
      </c>
      <c r="F474">
        <f t="shared" si="39"/>
        <v>-199710</v>
      </c>
      <c r="G474" t="s">
        <v>53</v>
      </c>
    </row>
    <row r="475" spans="1:7" x14ac:dyDescent="0.25">
      <c r="A475">
        <v>469</v>
      </c>
      <c r="B475">
        <f t="shared" si="36"/>
        <v>-6.2E-2</v>
      </c>
      <c r="C475">
        <f t="shared" si="37"/>
        <v>-0.19477874452256716</v>
      </c>
      <c r="D475">
        <f t="shared" si="38"/>
        <v>-0.19354946805086023</v>
      </c>
      <c r="E475">
        <f t="shared" si="35"/>
        <v>-193549.46805086025</v>
      </c>
      <c r="F475">
        <f t="shared" si="39"/>
        <v>-193549</v>
      </c>
      <c r="G475" t="s">
        <v>53</v>
      </c>
    </row>
    <row r="476" spans="1:7" x14ac:dyDescent="0.25">
      <c r="A476">
        <v>470</v>
      </c>
      <c r="B476">
        <f t="shared" si="36"/>
        <v>-0.06</v>
      </c>
      <c r="C476">
        <f t="shared" si="37"/>
        <v>-0.18849555921538758</v>
      </c>
      <c r="D476">
        <f t="shared" si="38"/>
        <v>-0.1873813145857246</v>
      </c>
      <c r="E476">
        <f t="shared" si="35"/>
        <v>-187381.31458572461</v>
      </c>
      <c r="F476">
        <f t="shared" si="39"/>
        <v>-187381</v>
      </c>
      <c r="G476" t="s">
        <v>53</v>
      </c>
    </row>
    <row r="477" spans="1:7" x14ac:dyDescent="0.25">
      <c r="A477">
        <v>471</v>
      </c>
      <c r="B477">
        <f t="shared" si="36"/>
        <v>-5.8000000000000003E-2</v>
      </c>
      <c r="C477">
        <f t="shared" si="37"/>
        <v>-0.18221237390820802</v>
      </c>
      <c r="D477">
        <f t="shared" si="38"/>
        <v>-0.18120576362713736</v>
      </c>
      <c r="E477">
        <f t="shared" si="35"/>
        <v>-181205.76362713735</v>
      </c>
      <c r="F477">
        <f t="shared" si="39"/>
        <v>-181206</v>
      </c>
      <c r="G477" t="s">
        <v>53</v>
      </c>
    </row>
    <row r="478" spans="1:7" x14ac:dyDescent="0.25">
      <c r="A478">
        <v>472</v>
      </c>
      <c r="B478">
        <f t="shared" si="36"/>
        <v>-5.6000000000000001E-2</v>
      </c>
      <c r="C478">
        <f t="shared" si="37"/>
        <v>-0.17592918860102841</v>
      </c>
      <c r="D478">
        <f t="shared" si="38"/>
        <v>-0.17502305897527604</v>
      </c>
      <c r="E478">
        <f t="shared" si="35"/>
        <v>-175023.05897527604</v>
      </c>
      <c r="F478">
        <f t="shared" si="39"/>
        <v>-175023</v>
      </c>
      <c r="G478" t="s">
        <v>53</v>
      </c>
    </row>
    <row r="479" spans="1:7" x14ac:dyDescent="0.25">
      <c r="A479">
        <v>473</v>
      </c>
      <c r="B479">
        <f t="shared" si="36"/>
        <v>-5.3999999999999999E-2</v>
      </c>
      <c r="C479">
        <f t="shared" si="37"/>
        <v>-0.16964600329384882</v>
      </c>
      <c r="D479">
        <f t="shared" si="38"/>
        <v>-0.16883344471273387</v>
      </c>
      <c r="E479">
        <f t="shared" si="35"/>
        <v>-168833.44471273388</v>
      </c>
      <c r="F479">
        <f t="shared" si="39"/>
        <v>-168833</v>
      </c>
      <c r="G479" t="s">
        <v>53</v>
      </c>
    </row>
    <row r="480" spans="1:7" x14ac:dyDescent="0.25">
      <c r="A480">
        <v>474</v>
      </c>
      <c r="B480">
        <f t="shared" si="36"/>
        <v>-5.1999999999999998E-2</v>
      </c>
      <c r="C480">
        <f t="shared" si="37"/>
        <v>-0.16336281798666924</v>
      </c>
      <c r="D480">
        <f t="shared" si="38"/>
        <v>-0.16263716519488358</v>
      </c>
      <c r="E480">
        <f t="shared" si="35"/>
        <v>-162637.16519488359</v>
      </c>
      <c r="F480">
        <f t="shared" si="39"/>
        <v>-162637</v>
      </c>
      <c r="G480" t="s">
        <v>53</v>
      </c>
    </row>
    <row r="481" spans="1:7" x14ac:dyDescent="0.25">
      <c r="A481">
        <v>475</v>
      </c>
      <c r="B481">
        <f t="shared" si="36"/>
        <v>-0.05</v>
      </c>
      <c r="C481">
        <f t="shared" si="37"/>
        <v>-0.15707963267948966</v>
      </c>
      <c r="D481">
        <f t="shared" si="38"/>
        <v>-0.15643446504023087</v>
      </c>
      <c r="E481">
        <f t="shared" si="35"/>
        <v>-156434.46504023086</v>
      </c>
      <c r="F481">
        <f t="shared" si="39"/>
        <v>-156434</v>
      </c>
      <c r="G481" t="s">
        <v>53</v>
      </c>
    </row>
    <row r="482" spans="1:7" x14ac:dyDescent="0.25">
      <c r="A482">
        <v>476</v>
      </c>
      <c r="B482">
        <f t="shared" si="36"/>
        <v>-4.8000000000000001E-2</v>
      </c>
      <c r="C482">
        <f t="shared" si="37"/>
        <v>-0.15079644737231007</v>
      </c>
      <c r="D482">
        <f t="shared" si="38"/>
        <v>-0.15022558912075706</v>
      </c>
      <c r="E482">
        <f t="shared" si="35"/>
        <v>-150225.58912075707</v>
      </c>
      <c r="F482">
        <f t="shared" si="39"/>
        <v>-150226</v>
      </c>
      <c r="G482" t="s">
        <v>53</v>
      </c>
    </row>
    <row r="483" spans="1:7" x14ac:dyDescent="0.25">
      <c r="A483">
        <v>477</v>
      </c>
      <c r="B483">
        <f t="shared" si="36"/>
        <v>-4.5999999999999999E-2</v>
      </c>
      <c r="C483">
        <f t="shared" si="37"/>
        <v>-0.14451326206513049</v>
      </c>
      <c r="D483">
        <f t="shared" si="38"/>
        <v>-0.14401078255225216</v>
      </c>
      <c r="E483">
        <f t="shared" si="35"/>
        <v>-144010.78255225217</v>
      </c>
      <c r="F483">
        <f t="shared" si="39"/>
        <v>-144011</v>
      </c>
      <c r="G483" t="s">
        <v>53</v>
      </c>
    </row>
    <row r="484" spans="1:7" x14ac:dyDescent="0.25">
      <c r="A484">
        <v>478</v>
      </c>
      <c r="B484">
        <f t="shared" si="36"/>
        <v>-4.3999999999999997E-2</v>
      </c>
      <c r="C484">
        <f t="shared" si="37"/>
        <v>-0.13823007675795088</v>
      </c>
      <c r="D484">
        <f t="shared" si="38"/>
        <v>-0.13779029068463805</v>
      </c>
      <c r="E484">
        <f t="shared" si="35"/>
        <v>-137790.29068463805</v>
      </c>
      <c r="F484">
        <f t="shared" si="39"/>
        <v>-137790</v>
      </c>
      <c r="G484" t="s">
        <v>53</v>
      </c>
    </row>
    <row r="485" spans="1:7" x14ac:dyDescent="0.25">
      <c r="A485">
        <v>479</v>
      </c>
      <c r="B485">
        <f t="shared" si="36"/>
        <v>-4.2000000000000003E-2</v>
      </c>
      <c r="C485">
        <f t="shared" si="37"/>
        <v>-0.13194689145077132</v>
      </c>
      <c r="D485">
        <f t="shared" si="38"/>
        <v>-0.13156435909228251</v>
      </c>
      <c r="E485">
        <f t="shared" si="35"/>
        <v>-131564.35909228251</v>
      </c>
      <c r="F485">
        <f t="shared" si="39"/>
        <v>-131564</v>
      </c>
      <c r="G485" t="s">
        <v>53</v>
      </c>
    </row>
    <row r="486" spans="1:7" x14ac:dyDescent="0.25">
      <c r="A486">
        <v>480</v>
      </c>
      <c r="B486">
        <f t="shared" si="36"/>
        <v>-0.04</v>
      </c>
      <c r="C486">
        <f t="shared" si="37"/>
        <v>-0.12566370614359174</v>
      </c>
      <c r="D486">
        <f t="shared" si="38"/>
        <v>-0.12533323356430426</v>
      </c>
      <c r="E486">
        <f t="shared" si="35"/>
        <v>-125333.23356430426</v>
      </c>
      <c r="F486">
        <f t="shared" si="39"/>
        <v>-125333</v>
      </c>
      <c r="G486" t="s">
        <v>53</v>
      </c>
    </row>
    <row r="487" spans="1:7" x14ac:dyDescent="0.25">
      <c r="A487">
        <v>481</v>
      </c>
      <c r="B487">
        <f t="shared" si="36"/>
        <v>-3.7999999999999999E-2</v>
      </c>
      <c r="C487">
        <f t="shared" si="37"/>
        <v>-0.11938052083641214</v>
      </c>
      <c r="D487">
        <f t="shared" si="38"/>
        <v>-0.11909716009486973</v>
      </c>
      <c r="E487">
        <f t="shared" si="35"/>
        <v>-119097.16009486973</v>
      </c>
      <c r="F487">
        <f t="shared" si="39"/>
        <v>-119097</v>
      </c>
      <c r="G487" t="s">
        <v>53</v>
      </c>
    </row>
    <row r="488" spans="1:7" x14ac:dyDescent="0.25">
      <c r="A488">
        <v>482</v>
      </c>
      <c r="B488">
        <f t="shared" si="36"/>
        <v>-3.5999999999999997E-2</v>
      </c>
      <c r="C488">
        <f t="shared" si="37"/>
        <v>-0.11309733552923254</v>
      </c>
      <c r="D488">
        <f t="shared" si="38"/>
        <v>-0.11285638487348167</v>
      </c>
      <c r="E488">
        <f t="shared" si="35"/>
        <v>-112856.38487348167</v>
      </c>
      <c r="F488">
        <f t="shared" si="39"/>
        <v>-112856</v>
      </c>
      <c r="G488" t="s">
        <v>53</v>
      </c>
    </row>
    <row r="489" spans="1:7" x14ac:dyDescent="0.25">
      <c r="A489">
        <v>483</v>
      </c>
      <c r="B489">
        <f t="shared" si="36"/>
        <v>-3.4000000000000002E-2</v>
      </c>
      <c r="C489">
        <f t="shared" si="37"/>
        <v>-0.10681415022205297</v>
      </c>
      <c r="D489">
        <f t="shared" si="38"/>
        <v>-0.10661115427525991</v>
      </c>
      <c r="E489">
        <f t="shared" si="35"/>
        <v>-106611.15427525991</v>
      </c>
      <c r="F489">
        <f t="shared" si="39"/>
        <v>-106611</v>
      </c>
      <c r="G489" t="s">
        <v>53</v>
      </c>
    </row>
    <row r="490" spans="1:7" x14ac:dyDescent="0.25">
      <c r="A490">
        <v>484</v>
      </c>
      <c r="B490">
        <f t="shared" si="36"/>
        <v>-3.2000000000000001E-2</v>
      </c>
      <c r="C490">
        <f t="shared" si="37"/>
        <v>-0.10053096491487339</v>
      </c>
      <c r="D490">
        <f t="shared" si="38"/>
        <v>-0.10036171485121489</v>
      </c>
      <c r="E490">
        <f t="shared" si="35"/>
        <v>-100361.7148512149</v>
      </c>
      <c r="F490">
        <f t="shared" si="39"/>
        <v>-100362</v>
      </c>
      <c r="G490" t="s">
        <v>53</v>
      </c>
    </row>
    <row r="491" spans="1:7" x14ac:dyDescent="0.25">
      <c r="A491">
        <v>485</v>
      </c>
      <c r="B491">
        <f t="shared" si="36"/>
        <v>-0.03</v>
      </c>
      <c r="C491">
        <f t="shared" si="37"/>
        <v>-9.4247779607693788E-2</v>
      </c>
      <c r="D491">
        <f t="shared" si="38"/>
        <v>-9.4108313318514311E-2</v>
      </c>
      <c r="E491">
        <f t="shared" si="35"/>
        <v>-94108.313318514309</v>
      </c>
      <c r="F491">
        <f t="shared" si="39"/>
        <v>-94108</v>
      </c>
      <c r="G491" t="s">
        <v>53</v>
      </c>
    </row>
    <row r="492" spans="1:7" x14ac:dyDescent="0.25">
      <c r="A492">
        <v>486</v>
      </c>
      <c r="B492">
        <f t="shared" si="36"/>
        <v>-2.8000000000000001E-2</v>
      </c>
      <c r="C492">
        <f t="shared" si="37"/>
        <v>-8.7964594300514204E-2</v>
      </c>
      <c r="D492">
        <f t="shared" si="38"/>
        <v>-8.7851196550743166E-2</v>
      </c>
      <c r="E492">
        <f t="shared" si="35"/>
        <v>-87851.19655074316</v>
      </c>
      <c r="F492">
        <f t="shared" si="39"/>
        <v>-87851</v>
      </c>
      <c r="G492" t="s">
        <v>53</v>
      </c>
    </row>
    <row r="493" spans="1:7" x14ac:dyDescent="0.25">
      <c r="A493">
        <v>487</v>
      </c>
      <c r="B493">
        <f t="shared" si="36"/>
        <v>-2.5999999999999999E-2</v>
      </c>
      <c r="C493">
        <f t="shared" si="37"/>
        <v>-8.168140899333462E-2</v>
      </c>
      <c r="D493">
        <f t="shared" si="38"/>
        <v>-8.1590611568157542E-2</v>
      </c>
      <c r="E493">
        <f t="shared" si="35"/>
        <v>-81590.611568157547</v>
      </c>
      <c r="F493">
        <f t="shared" si="39"/>
        <v>-81591</v>
      </c>
      <c r="G493" t="s">
        <v>53</v>
      </c>
    </row>
    <row r="494" spans="1:7" x14ac:dyDescent="0.25">
      <c r="A494">
        <v>488</v>
      </c>
      <c r="B494">
        <f t="shared" si="36"/>
        <v>-2.4E-2</v>
      </c>
      <c r="C494">
        <f t="shared" si="37"/>
        <v>-7.5398223686155036E-2</v>
      </c>
      <c r="D494">
        <f t="shared" si="38"/>
        <v>-7.5326805527932722E-2</v>
      </c>
      <c r="E494">
        <f t="shared" si="35"/>
        <v>-75326.805527932724</v>
      </c>
      <c r="F494">
        <f t="shared" si="39"/>
        <v>-75327</v>
      </c>
      <c r="G494" t="s">
        <v>53</v>
      </c>
    </row>
    <row r="495" spans="1:7" x14ac:dyDescent="0.25">
      <c r="A495">
        <v>489</v>
      </c>
      <c r="B495">
        <f t="shared" si="36"/>
        <v>-2.1999999999999999E-2</v>
      </c>
      <c r="C495">
        <f t="shared" si="37"/>
        <v>-6.9115038378975438E-2</v>
      </c>
      <c r="D495">
        <f t="shared" si="38"/>
        <v>-6.9060025714405782E-2</v>
      </c>
      <c r="E495">
        <f t="shared" si="35"/>
        <v>-69060.025714405783</v>
      </c>
      <c r="F495">
        <f t="shared" si="39"/>
        <v>-69060</v>
      </c>
      <c r="G495" t="s">
        <v>53</v>
      </c>
    </row>
    <row r="496" spans="1:7" x14ac:dyDescent="0.25">
      <c r="A496">
        <v>490</v>
      </c>
      <c r="B496">
        <f t="shared" si="36"/>
        <v>-0.02</v>
      </c>
      <c r="C496">
        <f t="shared" si="37"/>
        <v>-6.2831853071795868E-2</v>
      </c>
      <c r="D496">
        <f t="shared" si="38"/>
        <v>-6.2790519529313374E-2</v>
      </c>
      <c r="E496">
        <f t="shared" si="35"/>
        <v>-62790.519529313373</v>
      </c>
      <c r="F496">
        <f t="shared" si="39"/>
        <v>-62791</v>
      </c>
      <c r="G496" t="s">
        <v>53</v>
      </c>
    </row>
    <row r="497" spans="1:7" x14ac:dyDescent="0.25">
      <c r="A497">
        <v>491</v>
      </c>
      <c r="B497">
        <f t="shared" si="36"/>
        <v>-1.7999999999999999E-2</v>
      </c>
      <c r="C497">
        <f t="shared" si="37"/>
        <v>-5.654866776461627E-2</v>
      </c>
      <c r="D497">
        <f t="shared" si="38"/>
        <v>-5.651853448202452E-2</v>
      </c>
      <c r="E497">
        <f t="shared" si="35"/>
        <v>-56518.534482024523</v>
      </c>
      <c r="F497">
        <f t="shared" si="39"/>
        <v>-56519</v>
      </c>
      <c r="G497" t="s">
        <v>53</v>
      </c>
    </row>
    <row r="498" spans="1:7" x14ac:dyDescent="0.25">
      <c r="A498">
        <v>492</v>
      </c>
      <c r="B498">
        <f t="shared" si="36"/>
        <v>-1.6E-2</v>
      </c>
      <c r="C498">
        <f t="shared" si="37"/>
        <v>-5.0265482457436693E-2</v>
      </c>
      <c r="D498">
        <f t="shared" si="38"/>
        <v>-5.0244318179769556E-2</v>
      </c>
      <c r="E498">
        <f t="shared" si="35"/>
        <v>-50244.318179769558</v>
      </c>
      <c r="F498">
        <f t="shared" si="39"/>
        <v>-50244</v>
      </c>
      <c r="G498" t="s">
        <v>53</v>
      </c>
    </row>
    <row r="499" spans="1:7" x14ac:dyDescent="0.25">
      <c r="A499">
        <v>493</v>
      </c>
      <c r="B499">
        <f t="shared" si="36"/>
        <v>-1.4E-2</v>
      </c>
      <c r="C499">
        <f t="shared" si="37"/>
        <v>-4.3982297150257102E-2</v>
      </c>
      <c r="D499">
        <f t="shared" si="38"/>
        <v>-4.3968118317864902E-2</v>
      </c>
      <c r="E499">
        <f t="shared" si="35"/>
        <v>-43968.118317864901</v>
      </c>
      <c r="F499">
        <f t="shared" si="39"/>
        <v>-43968</v>
      </c>
      <c r="G499" t="s">
        <v>53</v>
      </c>
    </row>
    <row r="500" spans="1:7" x14ac:dyDescent="0.25">
      <c r="A500">
        <v>494</v>
      </c>
      <c r="B500">
        <f t="shared" si="36"/>
        <v>-1.2E-2</v>
      </c>
      <c r="C500">
        <f t="shared" si="37"/>
        <v>-3.7699111843077518E-2</v>
      </c>
      <c r="D500">
        <f t="shared" si="38"/>
        <v>-3.7690182669934541E-2</v>
      </c>
      <c r="E500">
        <f t="shared" si="35"/>
        <v>-37690.18266993454</v>
      </c>
      <c r="F500">
        <f t="shared" si="39"/>
        <v>-37690</v>
      </c>
      <c r="G500" t="s">
        <v>53</v>
      </c>
    </row>
    <row r="501" spans="1:7" x14ac:dyDescent="0.25">
      <c r="A501">
        <v>495</v>
      </c>
      <c r="B501">
        <f t="shared" si="36"/>
        <v>-0.01</v>
      </c>
      <c r="C501">
        <f t="shared" si="37"/>
        <v>-3.1415926535897934E-2</v>
      </c>
      <c r="D501">
        <f t="shared" si="38"/>
        <v>-3.1410759078128292E-2</v>
      </c>
      <c r="E501">
        <f t="shared" si="35"/>
        <v>-31410.759078128292</v>
      </c>
      <c r="F501">
        <f t="shared" si="39"/>
        <v>-31411</v>
      </c>
      <c r="G501" t="s">
        <v>53</v>
      </c>
    </row>
    <row r="502" spans="1:7" x14ac:dyDescent="0.25">
      <c r="A502">
        <v>496</v>
      </c>
      <c r="B502">
        <f t="shared" si="36"/>
        <v>-8.0000000000000002E-3</v>
      </c>
      <c r="C502">
        <f t="shared" si="37"/>
        <v>-2.5132741228718346E-2</v>
      </c>
      <c r="D502">
        <f t="shared" si="38"/>
        <v>-2.5130095443337479E-2</v>
      </c>
      <c r="E502">
        <f t="shared" si="35"/>
        <v>-25130.095443337479</v>
      </c>
      <c r="F502">
        <f t="shared" si="39"/>
        <v>-25130</v>
      </c>
      <c r="G502" t="s">
        <v>53</v>
      </c>
    </row>
    <row r="503" spans="1:7" x14ac:dyDescent="0.25">
      <c r="A503">
        <v>497</v>
      </c>
      <c r="B503">
        <f t="shared" si="36"/>
        <v>-6.0000000000000001E-3</v>
      </c>
      <c r="C503">
        <f t="shared" si="37"/>
        <v>-1.8849555921538759E-2</v>
      </c>
      <c r="D503">
        <f t="shared" si="38"/>
        <v>-1.8848439715408175E-2</v>
      </c>
      <c r="E503">
        <f t="shared" si="35"/>
        <v>-18848.439715408174</v>
      </c>
      <c r="F503">
        <f t="shared" si="39"/>
        <v>-18848</v>
      </c>
      <c r="G503" t="s">
        <v>53</v>
      </c>
    </row>
    <row r="504" spans="1:7" x14ac:dyDescent="0.25">
      <c r="A504">
        <v>498</v>
      </c>
      <c r="B504">
        <f t="shared" si="36"/>
        <v>-4.0000000000000001E-3</v>
      </c>
      <c r="C504">
        <f t="shared" si="37"/>
        <v>-1.2566370614359173E-2</v>
      </c>
      <c r="D504">
        <f t="shared" si="38"/>
        <v>-1.2566039883352607E-2</v>
      </c>
      <c r="E504">
        <f t="shared" si="35"/>
        <v>-12566.039883352607</v>
      </c>
      <c r="F504">
        <f t="shared" si="39"/>
        <v>-12566</v>
      </c>
      <c r="G504" t="s">
        <v>53</v>
      </c>
    </row>
    <row r="505" spans="1:7" x14ac:dyDescent="0.25">
      <c r="A505">
        <v>499</v>
      </c>
      <c r="B505">
        <f t="shared" si="36"/>
        <v>-2E-3</v>
      </c>
      <c r="C505">
        <f t="shared" si="37"/>
        <v>-6.2831853071795866E-3</v>
      </c>
      <c r="D505">
        <f t="shared" si="38"/>
        <v>-6.2831439655589511E-3</v>
      </c>
      <c r="E505">
        <f t="shared" si="35"/>
        <v>-6283.1439655589511</v>
      </c>
      <c r="F505">
        <f t="shared" si="39"/>
        <v>-6283</v>
      </c>
      <c r="G505" t="s">
        <v>53</v>
      </c>
    </row>
    <row r="506" spans="1:7" x14ac:dyDescent="0.25">
      <c r="A506">
        <v>500</v>
      </c>
      <c r="B506">
        <f t="shared" si="36"/>
        <v>0</v>
      </c>
      <c r="C506">
        <f t="shared" si="37"/>
        <v>0</v>
      </c>
      <c r="D506">
        <f t="shared" si="38"/>
        <v>0</v>
      </c>
      <c r="E506">
        <f t="shared" si="35"/>
        <v>0</v>
      </c>
      <c r="F506">
        <f t="shared" si="39"/>
        <v>0</v>
      </c>
      <c r="G506" t="s">
        <v>53</v>
      </c>
    </row>
    <row r="507" spans="1:7" x14ac:dyDescent="0.25">
      <c r="A507">
        <v>501</v>
      </c>
      <c r="B507">
        <f t="shared" si="36"/>
        <v>2E-3</v>
      </c>
      <c r="C507">
        <f t="shared" si="37"/>
        <v>6.2831853071795866E-3</v>
      </c>
      <c r="D507">
        <f t="shared" si="38"/>
        <v>6.2831439655589511E-3</v>
      </c>
      <c r="E507">
        <f t="shared" si="35"/>
        <v>6283.1439655589511</v>
      </c>
      <c r="F507">
        <f t="shared" si="39"/>
        <v>6283</v>
      </c>
      <c r="G507" t="s">
        <v>53</v>
      </c>
    </row>
    <row r="508" spans="1:7" x14ac:dyDescent="0.25">
      <c r="A508">
        <v>502</v>
      </c>
      <c r="B508">
        <f t="shared" si="36"/>
        <v>4.0000000000000001E-3</v>
      </c>
      <c r="C508">
        <f t="shared" si="37"/>
        <v>1.2566370614359173E-2</v>
      </c>
      <c r="D508">
        <f t="shared" si="38"/>
        <v>1.2566039883352607E-2</v>
      </c>
      <c r="E508">
        <f t="shared" si="35"/>
        <v>12566.039883352607</v>
      </c>
      <c r="F508">
        <f t="shared" si="39"/>
        <v>12566</v>
      </c>
      <c r="G508" t="s">
        <v>53</v>
      </c>
    </row>
    <row r="509" spans="1:7" x14ac:dyDescent="0.25">
      <c r="A509">
        <v>503</v>
      </c>
      <c r="B509">
        <f t="shared" si="36"/>
        <v>6.0000000000000001E-3</v>
      </c>
      <c r="C509">
        <f t="shared" si="37"/>
        <v>1.8849555921538759E-2</v>
      </c>
      <c r="D509">
        <f t="shared" si="38"/>
        <v>1.8848439715408175E-2</v>
      </c>
      <c r="E509">
        <f t="shared" si="35"/>
        <v>18848.439715408174</v>
      </c>
      <c r="F509">
        <f t="shared" si="39"/>
        <v>18848</v>
      </c>
      <c r="G509" t="s">
        <v>53</v>
      </c>
    </row>
    <row r="510" spans="1:7" x14ac:dyDescent="0.25">
      <c r="A510">
        <v>504</v>
      </c>
      <c r="B510">
        <f t="shared" si="36"/>
        <v>8.0000000000000002E-3</v>
      </c>
      <c r="C510">
        <f t="shared" si="37"/>
        <v>2.5132741228718346E-2</v>
      </c>
      <c r="D510">
        <f t="shared" si="38"/>
        <v>2.5130095443337479E-2</v>
      </c>
      <c r="E510">
        <f t="shared" si="35"/>
        <v>25130.095443337479</v>
      </c>
      <c r="F510">
        <f t="shared" si="39"/>
        <v>25130</v>
      </c>
      <c r="G510" t="s">
        <v>53</v>
      </c>
    </row>
    <row r="511" spans="1:7" x14ac:dyDescent="0.25">
      <c r="A511">
        <v>505</v>
      </c>
      <c r="B511">
        <f t="shared" si="36"/>
        <v>0.01</v>
      </c>
      <c r="C511">
        <f t="shared" si="37"/>
        <v>3.1415926535897934E-2</v>
      </c>
      <c r="D511">
        <f t="shared" si="38"/>
        <v>3.1410759078128292E-2</v>
      </c>
      <c r="E511">
        <f t="shared" si="35"/>
        <v>31410.759078128292</v>
      </c>
      <c r="F511">
        <f t="shared" si="39"/>
        <v>31411</v>
      </c>
      <c r="G511" t="s">
        <v>53</v>
      </c>
    </row>
    <row r="512" spans="1:7" x14ac:dyDescent="0.25">
      <c r="A512">
        <v>506</v>
      </c>
      <c r="B512">
        <f t="shared" si="36"/>
        <v>1.2E-2</v>
      </c>
      <c r="C512">
        <f t="shared" si="37"/>
        <v>3.7699111843077518E-2</v>
      </c>
      <c r="D512">
        <f t="shared" si="38"/>
        <v>3.7690182669934541E-2</v>
      </c>
      <c r="E512">
        <f t="shared" si="35"/>
        <v>37690.18266993454</v>
      </c>
      <c r="F512">
        <f t="shared" si="39"/>
        <v>37690</v>
      </c>
      <c r="G512" t="s">
        <v>53</v>
      </c>
    </row>
    <row r="513" spans="1:7" x14ac:dyDescent="0.25">
      <c r="A513">
        <v>507</v>
      </c>
      <c r="B513">
        <f t="shared" si="36"/>
        <v>1.4E-2</v>
      </c>
      <c r="C513">
        <f t="shared" si="37"/>
        <v>4.3982297150257102E-2</v>
      </c>
      <c r="D513">
        <f t="shared" si="38"/>
        <v>4.3968118317864902E-2</v>
      </c>
      <c r="E513">
        <f t="shared" si="35"/>
        <v>43968.118317864901</v>
      </c>
      <c r="F513">
        <f t="shared" si="39"/>
        <v>43968</v>
      </c>
      <c r="G513" t="s">
        <v>53</v>
      </c>
    </row>
    <row r="514" spans="1:7" x14ac:dyDescent="0.25">
      <c r="A514">
        <v>508</v>
      </c>
      <c r="B514">
        <f t="shared" si="36"/>
        <v>1.6E-2</v>
      </c>
      <c r="C514">
        <f t="shared" si="37"/>
        <v>5.0265482457436693E-2</v>
      </c>
      <c r="D514">
        <f t="shared" si="38"/>
        <v>5.0244318179769556E-2</v>
      </c>
      <c r="E514">
        <f t="shared" si="35"/>
        <v>50244.318179769558</v>
      </c>
      <c r="F514">
        <f t="shared" si="39"/>
        <v>50244</v>
      </c>
      <c r="G514" t="s">
        <v>53</v>
      </c>
    </row>
    <row r="515" spans="1:7" x14ac:dyDescent="0.25">
      <c r="A515">
        <v>509</v>
      </c>
      <c r="B515">
        <f t="shared" si="36"/>
        <v>1.7999999999999999E-2</v>
      </c>
      <c r="C515">
        <f t="shared" si="37"/>
        <v>5.654866776461627E-2</v>
      </c>
      <c r="D515">
        <f t="shared" si="38"/>
        <v>5.651853448202452E-2</v>
      </c>
      <c r="E515">
        <f t="shared" si="35"/>
        <v>56518.534482024523</v>
      </c>
      <c r="F515">
        <f t="shared" si="39"/>
        <v>56519</v>
      </c>
      <c r="G515" t="s">
        <v>53</v>
      </c>
    </row>
    <row r="516" spans="1:7" x14ac:dyDescent="0.25">
      <c r="A516">
        <v>510</v>
      </c>
      <c r="B516">
        <f t="shared" si="36"/>
        <v>0.02</v>
      </c>
      <c r="C516">
        <f t="shared" si="37"/>
        <v>6.2831853071795868E-2</v>
      </c>
      <c r="D516">
        <f t="shared" si="38"/>
        <v>6.2790519529313374E-2</v>
      </c>
      <c r="E516">
        <f t="shared" si="35"/>
        <v>62790.519529313373</v>
      </c>
      <c r="F516">
        <f t="shared" si="39"/>
        <v>62791</v>
      </c>
      <c r="G516" t="s">
        <v>53</v>
      </c>
    </row>
    <row r="517" spans="1:7" x14ac:dyDescent="0.25">
      <c r="A517">
        <v>511</v>
      </c>
      <c r="B517">
        <f t="shared" si="36"/>
        <v>2.1999999999999999E-2</v>
      </c>
      <c r="C517">
        <f t="shared" si="37"/>
        <v>6.9115038378975438E-2</v>
      </c>
      <c r="D517">
        <f t="shared" si="38"/>
        <v>6.9060025714405782E-2</v>
      </c>
      <c r="E517">
        <f t="shared" si="35"/>
        <v>69060.025714405783</v>
      </c>
      <c r="F517">
        <f t="shared" si="39"/>
        <v>69060</v>
      </c>
      <c r="G517" t="s">
        <v>53</v>
      </c>
    </row>
    <row r="518" spans="1:7" x14ac:dyDescent="0.25">
      <c r="A518">
        <v>512</v>
      </c>
      <c r="B518">
        <f t="shared" si="36"/>
        <v>2.4E-2</v>
      </c>
      <c r="C518">
        <f t="shared" si="37"/>
        <v>7.5398223686155036E-2</v>
      </c>
      <c r="D518">
        <f t="shared" si="38"/>
        <v>7.5326805527932722E-2</v>
      </c>
      <c r="E518">
        <f t="shared" ref="E518:E581" si="40">D518*amplitude+zerotorque</f>
        <v>75326.805527932724</v>
      </c>
      <c r="F518">
        <f t="shared" si="39"/>
        <v>75327</v>
      </c>
      <c r="G518" t="s">
        <v>53</v>
      </c>
    </row>
    <row r="519" spans="1:7" x14ac:dyDescent="0.25">
      <c r="A519">
        <v>513</v>
      </c>
      <c r="B519">
        <f t="shared" ref="B519:B582" si="41">(A519-500)/500</f>
        <v>2.5999999999999999E-2</v>
      </c>
      <c r="C519">
        <f t="shared" ref="C519:C582" si="42">B519*(PI())</f>
        <v>8.168140899333462E-2</v>
      </c>
      <c r="D519">
        <f t="shared" ref="D519:D582" si="43">SIN(C519)</f>
        <v>8.1590611568157542E-2</v>
      </c>
      <c r="E519">
        <f t="shared" si="40"/>
        <v>81590.611568157547</v>
      </c>
      <c r="F519">
        <f t="shared" ref="F519:F582" si="44">ROUND(E519,0)</f>
        <v>81591</v>
      </c>
      <c r="G519" t="s">
        <v>53</v>
      </c>
    </row>
    <row r="520" spans="1:7" x14ac:dyDescent="0.25">
      <c r="A520">
        <v>514</v>
      </c>
      <c r="B520">
        <f t="shared" si="41"/>
        <v>2.8000000000000001E-2</v>
      </c>
      <c r="C520">
        <f t="shared" si="42"/>
        <v>8.7964594300514204E-2</v>
      </c>
      <c r="D520">
        <f t="shared" si="43"/>
        <v>8.7851196550743166E-2</v>
      </c>
      <c r="E520">
        <f t="shared" si="40"/>
        <v>87851.19655074316</v>
      </c>
      <c r="F520">
        <f t="shared" si="44"/>
        <v>87851</v>
      </c>
      <c r="G520" t="s">
        <v>53</v>
      </c>
    </row>
    <row r="521" spans="1:7" x14ac:dyDescent="0.25">
      <c r="A521">
        <v>515</v>
      </c>
      <c r="B521">
        <f t="shared" si="41"/>
        <v>0.03</v>
      </c>
      <c r="C521">
        <f t="shared" si="42"/>
        <v>9.4247779607693788E-2</v>
      </c>
      <c r="D521">
        <f t="shared" si="43"/>
        <v>9.4108313318514311E-2</v>
      </c>
      <c r="E521">
        <f t="shared" si="40"/>
        <v>94108.313318514309</v>
      </c>
      <c r="F521">
        <f t="shared" si="44"/>
        <v>94108</v>
      </c>
      <c r="G521" t="s">
        <v>53</v>
      </c>
    </row>
    <row r="522" spans="1:7" x14ac:dyDescent="0.25">
      <c r="A522">
        <v>516</v>
      </c>
      <c r="B522">
        <f t="shared" si="41"/>
        <v>3.2000000000000001E-2</v>
      </c>
      <c r="C522">
        <f t="shared" si="42"/>
        <v>0.10053096491487339</v>
      </c>
      <c r="D522">
        <f t="shared" si="43"/>
        <v>0.10036171485121489</v>
      </c>
      <c r="E522">
        <f t="shared" si="40"/>
        <v>100361.7148512149</v>
      </c>
      <c r="F522">
        <f t="shared" si="44"/>
        <v>100362</v>
      </c>
      <c r="G522" t="s">
        <v>53</v>
      </c>
    </row>
    <row r="523" spans="1:7" x14ac:dyDescent="0.25">
      <c r="A523">
        <v>517</v>
      </c>
      <c r="B523">
        <f t="shared" si="41"/>
        <v>3.4000000000000002E-2</v>
      </c>
      <c r="C523">
        <f t="shared" si="42"/>
        <v>0.10681415022205297</v>
      </c>
      <c r="D523">
        <f t="shared" si="43"/>
        <v>0.10661115427525991</v>
      </c>
      <c r="E523">
        <f t="shared" si="40"/>
        <v>106611.15427525991</v>
      </c>
      <c r="F523">
        <f t="shared" si="44"/>
        <v>106611</v>
      </c>
      <c r="G523" t="s">
        <v>53</v>
      </c>
    </row>
    <row r="524" spans="1:7" x14ac:dyDescent="0.25">
      <c r="A524">
        <v>518</v>
      </c>
      <c r="B524">
        <f t="shared" si="41"/>
        <v>3.5999999999999997E-2</v>
      </c>
      <c r="C524">
        <f t="shared" si="42"/>
        <v>0.11309733552923254</v>
      </c>
      <c r="D524">
        <f t="shared" si="43"/>
        <v>0.11285638487348167</v>
      </c>
      <c r="E524">
        <f t="shared" si="40"/>
        <v>112856.38487348167</v>
      </c>
      <c r="F524">
        <f t="shared" si="44"/>
        <v>112856</v>
      </c>
      <c r="G524" t="s">
        <v>53</v>
      </c>
    </row>
    <row r="525" spans="1:7" x14ac:dyDescent="0.25">
      <c r="A525">
        <v>519</v>
      </c>
      <c r="B525">
        <f t="shared" si="41"/>
        <v>3.7999999999999999E-2</v>
      </c>
      <c r="C525">
        <f t="shared" si="42"/>
        <v>0.11938052083641214</v>
      </c>
      <c r="D525">
        <f t="shared" si="43"/>
        <v>0.11909716009486973</v>
      </c>
      <c r="E525">
        <f t="shared" si="40"/>
        <v>119097.16009486973</v>
      </c>
      <c r="F525">
        <f t="shared" si="44"/>
        <v>119097</v>
      </c>
      <c r="G525" t="s">
        <v>53</v>
      </c>
    </row>
    <row r="526" spans="1:7" x14ac:dyDescent="0.25">
      <c r="A526">
        <v>520</v>
      </c>
      <c r="B526">
        <f t="shared" si="41"/>
        <v>0.04</v>
      </c>
      <c r="C526">
        <f t="shared" si="42"/>
        <v>0.12566370614359174</v>
      </c>
      <c r="D526">
        <f t="shared" si="43"/>
        <v>0.12533323356430426</v>
      </c>
      <c r="E526">
        <f t="shared" si="40"/>
        <v>125333.23356430426</v>
      </c>
      <c r="F526">
        <f t="shared" si="44"/>
        <v>125333</v>
      </c>
      <c r="G526" t="s">
        <v>53</v>
      </c>
    </row>
    <row r="527" spans="1:7" x14ac:dyDescent="0.25">
      <c r="A527">
        <v>521</v>
      </c>
      <c r="B527">
        <f t="shared" si="41"/>
        <v>4.2000000000000003E-2</v>
      </c>
      <c r="C527">
        <f t="shared" si="42"/>
        <v>0.13194689145077132</v>
      </c>
      <c r="D527">
        <f t="shared" si="43"/>
        <v>0.13156435909228251</v>
      </c>
      <c r="E527">
        <f t="shared" si="40"/>
        <v>131564.35909228251</v>
      </c>
      <c r="F527">
        <f t="shared" si="44"/>
        <v>131564</v>
      </c>
      <c r="G527" t="s">
        <v>53</v>
      </c>
    </row>
    <row r="528" spans="1:7" x14ac:dyDescent="0.25">
      <c r="A528">
        <v>522</v>
      </c>
      <c r="B528">
        <f t="shared" si="41"/>
        <v>4.3999999999999997E-2</v>
      </c>
      <c r="C528">
        <f t="shared" si="42"/>
        <v>0.13823007675795088</v>
      </c>
      <c r="D528">
        <f t="shared" si="43"/>
        <v>0.13779029068463805</v>
      </c>
      <c r="E528">
        <f t="shared" si="40"/>
        <v>137790.29068463805</v>
      </c>
      <c r="F528">
        <f t="shared" si="44"/>
        <v>137790</v>
      </c>
      <c r="G528" t="s">
        <v>53</v>
      </c>
    </row>
    <row r="529" spans="1:7" x14ac:dyDescent="0.25">
      <c r="A529">
        <v>523</v>
      </c>
      <c r="B529">
        <f t="shared" si="41"/>
        <v>4.5999999999999999E-2</v>
      </c>
      <c r="C529">
        <f t="shared" si="42"/>
        <v>0.14451326206513049</v>
      </c>
      <c r="D529">
        <f t="shared" si="43"/>
        <v>0.14401078255225216</v>
      </c>
      <c r="E529">
        <f t="shared" si="40"/>
        <v>144010.78255225217</v>
      </c>
      <c r="F529">
        <f t="shared" si="44"/>
        <v>144011</v>
      </c>
      <c r="G529" t="s">
        <v>53</v>
      </c>
    </row>
    <row r="530" spans="1:7" x14ac:dyDescent="0.25">
      <c r="A530">
        <v>524</v>
      </c>
      <c r="B530">
        <f t="shared" si="41"/>
        <v>4.8000000000000001E-2</v>
      </c>
      <c r="C530">
        <f t="shared" si="42"/>
        <v>0.15079644737231007</v>
      </c>
      <c r="D530">
        <f t="shared" si="43"/>
        <v>0.15022558912075706</v>
      </c>
      <c r="E530">
        <f t="shared" si="40"/>
        <v>150225.58912075707</v>
      </c>
      <c r="F530">
        <f t="shared" si="44"/>
        <v>150226</v>
      </c>
      <c r="G530" t="s">
        <v>53</v>
      </c>
    </row>
    <row r="531" spans="1:7" x14ac:dyDescent="0.25">
      <c r="A531">
        <v>525</v>
      </c>
      <c r="B531">
        <f t="shared" si="41"/>
        <v>0.05</v>
      </c>
      <c r="C531">
        <f t="shared" si="42"/>
        <v>0.15707963267948966</v>
      </c>
      <c r="D531">
        <f t="shared" si="43"/>
        <v>0.15643446504023087</v>
      </c>
      <c r="E531">
        <f t="shared" si="40"/>
        <v>156434.46504023086</v>
      </c>
      <c r="F531">
        <f t="shared" si="44"/>
        <v>156434</v>
      </c>
      <c r="G531" t="s">
        <v>53</v>
      </c>
    </row>
    <row r="532" spans="1:7" x14ac:dyDescent="0.25">
      <c r="A532">
        <v>526</v>
      </c>
      <c r="B532">
        <f t="shared" si="41"/>
        <v>5.1999999999999998E-2</v>
      </c>
      <c r="C532">
        <f t="shared" si="42"/>
        <v>0.16336281798666924</v>
      </c>
      <c r="D532">
        <f t="shared" si="43"/>
        <v>0.16263716519488358</v>
      </c>
      <c r="E532">
        <f t="shared" si="40"/>
        <v>162637.16519488359</v>
      </c>
      <c r="F532">
        <f t="shared" si="44"/>
        <v>162637</v>
      </c>
      <c r="G532" t="s">
        <v>53</v>
      </c>
    </row>
    <row r="533" spans="1:7" x14ac:dyDescent="0.25">
      <c r="A533">
        <v>527</v>
      </c>
      <c r="B533">
        <f t="shared" si="41"/>
        <v>5.3999999999999999E-2</v>
      </c>
      <c r="C533">
        <f t="shared" si="42"/>
        <v>0.16964600329384882</v>
      </c>
      <c r="D533">
        <f t="shared" si="43"/>
        <v>0.16883344471273387</v>
      </c>
      <c r="E533">
        <f t="shared" si="40"/>
        <v>168833.44471273388</v>
      </c>
      <c r="F533">
        <f t="shared" si="44"/>
        <v>168833</v>
      </c>
      <c r="G533" t="s">
        <v>53</v>
      </c>
    </row>
    <row r="534" spans="1:7" x14ac:dyDescent="0.25">
      <c r="A534">
        <v>528</v>
      </c>
      <c r="B534">
        <f t="shared" si="41"/>
        <v>5.6000000000000001E-2</v>
      </c>
      <c r="C534">
        <f t="shared" si="42"/>
        <v>0.17592918860102841</v>
      </c>
      <c r="D534">
        <f t="shared" si="43"/>
        <v>0.17502305897527604</v>
      </c>
      <c r="E534">
        <f t="shared" si="40"/>
        <v>175023.05897527604</v>
      </c>
      <c r="F534">
        <f t="shared" si="44"/>
        <v>175023</v>
      </c>
      <c r="G534" t="s">
        <v>53</v>
      </c>
    </row>
    <row r="535" spans="1:7" x14ac:dyDescent="0.25">
      <c r="A535">
        <v>529</v>
      </c>
      <c r="B535">
        <f t="shared" si="41"/>
        <v>5.8000000000000003E-2</v>
      </c>
      <c r="C535">
        <f t="shared" si="42"/>
        <v>0.18221237390820802</v>
      </c>
      <c r="D535">
        <f t="shared" si="43"/>
        <v>0.18120576362713736</v>
      </c>
      <c r="E535">
        <f t="shared" si="40"/>
        <v>181205.76362713735</v>
      </c>
      <c r="F535">
        <f t="shared" si="44"/>
        <v>181206</v>
      </c>
      <c r="G535" t="s">
        <v>53</v>
      </c>
    </row>
    <row r="536" spans="1:7" x14ac:dyDescent="0.25">
      <c r="A536">
        <v>530</v>
      </c>
      <c r="B536">
        <f t="shared" si="41"/>
        <v>0.06</v>
      </c>
      <c r="C536">
        <f t="shared" si="42"/>
        <v>0.18849555921538758</v>
      </c>
      <c r="D536">
        <f t="shared" si="43"/>
        <v>0.1873813145857246</v>
      </c>
      <c r="E536">
        <f t="shared" si="40"/>
        <v>187381.31458572461</v>
      </c>
      <c r="F536">
        <f t="shared" si="44"/>
        <v>187381</v>
      </c>
      <c r="G536" t="s">
        <v>53</v>
      </c>
    </row>
    <row r="537" spans="1:7" x14ac:dyDescent="0.25">
      <c r="A537">
        <v>531</v>
      </c>
      <c r="B537">
        <f t="shared" si="41"/>
        <v>6.2E-2</v>
      </c>
      <c r="C537">
        <f t="shared" si="42"/>
        <v>0.19477874452256716</v>
      </c>
      <c r="D537">
        <f t="shared" si="43"/>
        <v>0.19354946805086023</v>
      </c>
      <c r="E537">
        <f t="shared" si="40"/>
        <v>193549.46805086025</v>
      </c>
      <c r="F537">
        <f t="shared" si="44"/>
        <v>193549</v>
      </c>
      <c r="G537" t="s">
        <v>53</v>
      </c>
    </row>
    <row r="538" spans="1:7" x14ac:dyDescent="0.25">
      <c r="A538">
        <v>532</v>
      </c>
      <c r="B538">
        <f t="shared" si="41"/>
        <v>6.4000000000000001E-2</v>
      </c>
      <c r="C538">
        <f t="shared" si="42"/>
        <v>0.20106192982974677</v>
      </c>
      <c r="D538">
        <f t="shared" si="43"/>
        <v>0.19970998051440703</v>
      </c>
      <c r="E538">
        <f t="shared" si="40"/>
        <v>199709.98051440701</v>
      </c>
      <c r="F538">
        <f t="shared" si="44"/>
        <v>199710</v>
      </c>
      <c r="G538" t="s">
        <v>53</v>
      </c>
    </row>
    <row r="539" spans="1:7" x14ac:dyDescent="0.25">
      <c r="A539">
        <v>533</v>
      </c>
      <c r="B539">
        <f t="shared" si="41"/>
        <v>6.6000000000000003E-2</v>
      </c>
      <c r="C539">
        <f t="shared" si="42"/>
        <v>0.20734511513692636</v>
      </c>
      <c r="D539">
        <f t="shared" si="43"/>
        <v>0.20586260876988133</v>
      </c>
      <c r="E539">
        <f t="shared" si="40"/>
        <v>205862.60876988134</v>
      </c>
      <c r="F539">
        <f t="shared" si="44"/>
        <v>205863</v>
      </c>
      <c r="G539" t="s">
        <v>53</v>
      </c>
    </row>
    <row r="540" spans="1:7" x14ac:dyDescent="0.25">
      <c r="A540">
        <v>534</v>
      </c>
      <c r="B540">
        <f t="shared" si="41"/>
        <v>6.8000000000000005E-2</v>
      </c>
      <c r="C540">
        <f t="shared" si="42"/>
        <v>0.21362830044410594</v>
      </c>
      <c r="D540">
        <f t="shared" si="43"/>
        <v>0.21200710992205463</v>
      </c>
      <c r="E540">
        <f t="shared" si="40"/>
        <v>212007.10992205463</v>
      </c>
      <c r="F540">
        <f t="shared" si="44"/>
        <v>212007</v>
      </c>
      <c r="G540" t="s">
        <v>53</v>
      </c>
    </row>
    <row r="541" spans="1:7" x14ac:dyDescent="0.25">
      <c r="A541">
        <v>535</v>
      </c>
      <c r="B541">
        <f t="shared" si="41"/>
        <v>7.0000000000000007E-2</v>
      </c>
      <c r="C541">
        <f t="shared" si="42"/>
        <v>0.21991148575128555</v>
      </c>
      <c r="D541">
        <f t="shared" si="43"/>
        <v>0.21814324139654256</v>
      </c>
      <c r="E541">
        <f t="shared" si="40"/>
        <v>218143.24139654255</v>
      </c>
      <c r="F541">
        <f t="shared" si="44"/>
        <v>218143</v>
      </c>
      <c r="G541" t="s">
        <v>53</v>
      </c>
    </row>
    <row r="542" spans="1:7" x14ac:dyDescent="0.25">
      <c r="A542">
        <v>536</v>
      </c>
      <c r="B542">
        <f t="shared" si="41"/>
        <v>7.1999999999999995E-2</v>
      </c>
      <c r="C542">
        <f t="shared" si="42"/>
        <v>0.22619467105846508</v>
      </c>
      <c r="D542">
        <f t="shared" si="43"/>
        <v>0.22427076094938114</v>
      </c>
      <c r="E542">
        <f t="shared" si="40"/>
        <v>224270.76094938113</v>
      </c>
      <c r="F542">
        <f t="shared" si="44"/>
        <v>224271</v>
      </c>
      <c r="G542" t="s">
        <v>53</v>
      </c>
    </row>
    <row r="543" spans="1:7" x14ac:dyDescent="0.25">
      <c r="A543">
        <v>537</v>
      </c>
      <c r="B543">
        <f t="shared" si="41"/>
        <v>7.3999999999999996E-2</v>
      </c>
      <c r="C543">
        <f t="shared" si="42"/>
        <v>0.23247785636564469</v>
      </c>
      <c r="D543">
        <f t="shared" si="43"/>
        <v>0.23038942667659057</v>
      </c>
      <c r="E543">
        <f t="shared" si="40"/>
        <v>230389.42667659058</v>
      </c>
      <c r="F543">
        <f t="shared" si="44"/>
        <v>230389</v>
      </c>
      <c r="G543" t="s">
        <v>53</v>
      </c>
    </row>
    <row r="544" spans="1:7" x14ac:dyDescent="0.25">
      <c r="A544">
        <v>538</v>
      </c>
      <c r="B544">
        <f t="shared" si="41"/>
        <v>7.5999999999999998E-2</v>
      </c>
      <c r="C544">
        <f t="shared" si="42"/>
        <v>0.23876104167282428</v>
      </c>
      <c r="D544">
        <f t="shared" si="43"/>
        <v>0.23649899702372468</v>
      </c>
      <c r="E544">
        <f t="shared" si="40"/>
        <v>236498.99702372469</v>
      </c>
      <c r="F544">
        <f t="shared" si="44"/>
        <v>236499</v>
      </c>
      <c r="G544" t="s">
        <v>53</v>
      </c>
    </row>
    <row r="545" spans="1:7" x14ac:dyDescent="0.25">
      <c r="A545">
        <v>539</v>
      </c>
      <c r="B545">
        <f t="shared" si="41"/>
        <v>7.8E-2</v>
      </c>
      <c r="C545">
        <f t="shared" si="42"/>
        <v>0.24504422698000386</v>
      </c>
      <c r="D545">
        <f t="shared" si="43"/>
        <v>0.24259923079540741</v>
      </c>
      <c r="E545">
        <f t="shared" si="40"/>
        <v>242599.23079540741</v>
      </c>
      <c r="F545">
        <f t="shared" si="44"/>
        <v>242599</v>
      </c>
      <c r="G545" t="s">
        <v>53</v>
      </c>
    </row>
    <row r="546" spans="1:7" x14ac:dyDescent="0.25">
      <c r="A546">
        <v>540</v>
      </c>
      <c r="B546">
        <f t="shared" si="41"/>
        <v>0.08</v>
      </c>
      <c r="C546">
        <f t="shared" si="42"/>
        <v>0.25132741228718347</v>
      </c>
      <c r="D546">
        <f t="shared" si="43"/>
        <v>0.24868988716485479</v>
      </c>
      <c r="E546">
        <f t="shared" si="40"/>
        <v>248689.88716485479</v>
      </c>
      <c r="F546">
        <f t="shared" si="44"/>
        <v>248690</v>
      </c>
      <c r="G546" t="s">
        <v>53</v>
      </c>
    </row>
    <row r="547" spans="1:7" x14ac:dyDescent="0.25">
      <c r="A547">
        <v>541</v>
      </c>
      <c r="B547">
        <f t="shared" si="41"/>
        <v>8.2000000000000003E-2</v>
      </c>
      <c r="C547">
        <f t="shared" si="42"/>
        <v>0.25761059759436306</v>
      </c>
      <c r="D547">
        <f t="shared" si="43"/>
        <v>0.25477072568338216</v>
      </c>
      <c r="E547">
        <f t="shared" si="40"/>
        <v>254770.72568338216</v>
      </c>
      <c r="F547">
        <f t="shared" si="44"/>
        <v>254771</v>
      </c>
      <c r="G547" t="s">
        <v>53</v>
      </c>
    </row>
    <row r="548" spans="1:7" x14ac:dyDescent="0.25">
      <c r="A548">
        <v>542</v>
      </c>
      <c r="B548">
        <f t="shared" si="41"/>
        <v>8.4000000000000005E-2</v>
      </c>
      <c r="C548">
        <f t="shared" si="42"/>
        <v>0.26389378290154264</v>
      </c>
      <c r="D548">
        <f t="shared" si="43"/>
        <v>0.26084150628989694</v>
      </c>
      <c r="E548">
        <f t="shared" si="40"/>
        <v>260841.50628989693</v>
      </c>
      <c r="F548">
        <f t="shared" si="44"/>
        <v>260842</v>
      </c>
      <c r="G548" t="s">
        <v>53</v>
      </c>
    </row>
    <row r="549" spans="1:7" x14ac:dyDescent="0.25">
      <c r="A549">
        <v>543</v>
      </c>
      <c r="B549">
        <f t="shared" si="41"/>
        <v>8.5999999999999993E-2</v>
      </c>
      <c r="C549">
        <f t="shared" si="42"/>
        <v>0.27017696820872217</v>
      </c>
      <c r="D549">
        <f t="shared" si="43"/>
        <v>0.26690198932037551</v>
      </c>
      <c r="E549">
        <f t="shared" si="40"/>
        <v>266901.98932037549</v>
      </c>
      <c r="F549">
        <f t="shared" si="44"/>
        <v>266902</v>
      </c>
      <c r="G549" t="s">
        <v>53</v>
      </c>
    </row>
    <row r="550" spans="1:7" x14ac:dyDescent="0.25">
      <c r="A550">
        <v>544</v>
      </c>
      <c r="B550">
        <f t="shared" si="41"/>
        <v>8.7999999999999995E-2</v>
      </c>
      <c r="C550">
        <f t="shared" si="42"/>
        <v>0.27646015351590175</v>
      </c>
      <c r="D550">
        <f t="shared" si="43"/>
        <v>0.27295193551732516</v>
      </c>
      <c r="E550">
        <f t="shared" si="40"/>
        <v>272951.93551732518</v>
      </c>
      <c r="F550">
        <f t="shared" si="44"/>
        <v>272952</v>
      </c>
      <c r="G550" t="s">
        <v>53</v>
      </c>
    </row>
    <row r="551" spans="1:7" x14ac:dyDescent="0.25">
      <c r="A551">
        <v>545</v>
      </c>
      <c r="B551">
        <f t="shared" si="41"/>
        <v>0.09</v>
      </c>
      <c r="C551">
        <f t="shared" si="42"/>
        <v>0.28274333882308139</v>
      </c>
      <c r="D551">
        <f t="shared" si="43"/>
        <v>0.27899110603922928</v>
      </c>
      <c r="E551">
        <f t="shared" si="40"/>
        <v>278991.10603922926</v>
      </c>
      <c r="F551">
        <f t="shared" si="44"/>
        <v>278991</v>
      </c>
      <c r="G551" t="s">
        <v>53</v>
      </c>
    </row>
    <row r="552" spans="1:7" x14ac:dyDescent="0.25">
      <c r="A552">
        <v>546</v>
      </c>
      <c r="B552">
        <f t="shared" si="41"/>
        <v>9.1999999999999998E-2</v>
      </c>
      <c r="C552">
        <f t="shared" si="42"/>
        <v>0.28902652413026098</v>
      </c>
      <c r="D552">
        <f t="shared" si="43"/>
        <v>0.28501926246997611</v>
      </c>
      <c r="E552">
        <f t="shared" si="40"/>
        <v>285019.26246997609</v>
      </c>
      <c r="F552">
        <f t="shared" si="44"/>
        <v>285019</v>
      </c>
      <c r="G552" t="s">
        <v>53</v>
      </c>
    </row>
    <row r="553" spans="1:7" x14ac:dyDescent="0.25">
      <c r="A553">
        <v>547</v>
      </c>
      <c r="B553">
        <f t="shared" si="41"/>
        <v>9.4E-2</v>
      </c>
      <c r="C553">
        <f t="shared" si="42"/>
        <v>0.29530970943744056</v>
      </c>
      <c r="D553">
        <f t="shared" si="43"/>
        <v>0.29103616682827183</v>
      </c>
      <c r="E553">
        <f t="shared" si="40"/>
        <v>291036.16682827182</v>
      </c>
      <c r="F553">
        <f t="shared" si="44"/>
        <v>291036</v>
      </c>
      <c r="G553" t="s">
        <v>53</v>
      </c>
    </row>
    <row r="554" spans="1:7" x14ac:dyDescent="0.25">
      <c r="A554">
        <v>548</v>
      </c>
      <c r="B554">
        <f t="shared" si="41"/>
        <v>9.6000000000000002E-2</v>
      </c>
      <c r="C554">
        <f t="shared" si="42"/>
        <v>0.30159289474462014</v>
      </c>
      <c r="D554">
        <f t="shared" si="43"/>
        <v>0.29704158157703492</v>
      </c>
      <c r="E554">
        <f t="shared" si="40"/>
        <v>297041.5815770349</v>
      </c>
      <c r="F554">
        <f t="shared" si="44"/>
        <v>297042</v>
      </c>
      <c r="G554" t="s">
        <v>53</v>
      </c>
    </row>
    <row r="555" spans="1:7" x14ac:dyDescent="0.25">
      <c r="A555">
        <v>549</v>
      </c>
      <c r="B555">
        <f t="shared" si="41"/>
        <v>9.8000000000000004E-2</v>
      </c>
      <c r="C555">
        <f t="shared" si="42"/>
        <v>0.30787608005179973</v>
      </c>
      <c r="D555">
        <f t="shared" si="43"/>
        <v>0.30303526963277394</v>
      </c>
      <c r="E555">
        <f t="shared" si="40"/>
        <v>303035.26963277394</v>
      </c>
      <c r="F555">
        <f t="shared" si="44"/>
        <v>303035</v>
      </c>
      <c r="G555" t="s">
        <v>53</v>
      </c>
    </row>
    <row r="556" spans="1:7" x14ac:dyDescent="0.25">
      <c r="A556">
        <v>550</v>
      </c>
      <c r="B556">
        <f t="shared" si="41"/>
        <v>0.1</v>
      </c>
      <c r="C556">
        <f t="shared" si="42"/>
        <v>0.31415926535897931</v>
      </c>
      <c r="D556">
        <f t="shared" si="43"/>
        <v>0.3090169943749474</v>
      </c>
      <c r="E556">
        <f t="shared" si="40"/>
        <v>309016.99437494739</v>
      </c>
      <c r="F556">
        <f t="shared" si="44"/>
        <v>309017</v>
      </c>
      <c r="G556" t="s">
        <v>53</v>
      </c>
    </row>
    <row r="557" spans="1:7" x14ac:dyDescent="0.25">
      <c r="A557">
        <v>551</v>
      </c>
      <c r="B557">
        <f t="shared" si="41"/>
        <v>0.10199999999999999</v>
      </c>
      <c r="C557">
        <f t="shared" si="42"/>
        <v>0.3204424506661589</v>
      </c>
      <c r="D557">
        <f t="shared" si="43"/>
        <v>0.31498651965530478</v>
      </c>
      <c r="E557">
        <f t="shared" si="40"/>
        <v>314986.51965530479</v>
      </c>
      <c r="F557">
        <f t="shared" si="44"/>
        <v>314987</v>
      </c>
      <c r="G557" t="s">
        <v>53</v>
      </c>
    </row>
    <row r="558" spans="1:7" x14ac:dyDescent="0.25">
      <c r="A558">
        <v>552</v>
      </c>
      <c r="B558">
        <f t="shared" si="41"/>
        <v>0.104</v>
      </c>
      <c r="C558">
        <f t="shared" si="42"/>
        <v>0.32672563597333848</v>
      </c>
      <c r="D558">
        <f t="shared" si="43"/>
        <v>0.32094360980720948</v>
      </c>
      <c r="E558">
        <f t="shared" si="40"/>
        <v>320943.60980720946</v>
      </c>
      <c r="F558">
        <f t="shared" si="44"/>
        <v>320944</v>
      </c>
      <c r="G558" t="s">
        <v>53</v>
      </c>
    </row>
    <row r="559" spans="1:7" x14ac:dyDescent="0.25">
      <c r="A559">
        <v>553</v>
      </c>
      <c r="B559">
        <f t="shared" si="41"/>
        <v>0.106</v>
      </c>
      <c r="C559">
        <f t="shared" si="42"/>
        <v>0.33300882128051806</v>
      </c>
      <c r="D559">
        <f t="shared" si="43"/>
        <v>0.32688802965494246</v>
      </c>
      <c r="E559">
        <f t="shared" si="40"/>
        <v>326888.02965494245</v>
      </c>
      <c r="F559">
        <f t="shared" si="44"/>
        <v>326888</v>
      </c>
      <c r="G559" t="s">
        <v>53</v>
      </c>
    </row>
    <row r="560" spans="1:7" x14ac:dyDescent="0.25">
      <c r="A560">
        <v>554</v>
      </c>
      <c r="B560">
        <f t="shared" si="41"/>
        <v>0.108</v>
      </c>
      <c r="C560">
        <f t="shared" si="42"/>
        <v>0.33929200658769765</v>
      </c>
      <c r="D560">
        <f t="shared" si="43"/>
        <v>0.33281954452298662</v>
      </c>
      <c r="E560">
        <f t="shared" si="40"/>
        <v>332819.54452298663</v>
      </c>
      <c r="F560">
        <f t="shared" si="44"/>
        <v>332820</v>
      </c>
      <c r="G560" t="s">
        <v>53</v>
      </c>
    </row>
    <row r="561" spans="1:7" x14ac:dyDescent="0.25">
      <c r="A561">
        <v>555</v>
      </c>
      <c r="B561">
        <f t="shared" si="41"/>
        <v>0.11</v>
      </c>
      <c r="C561">
        <f t="shared" si="42"/>
        <v>0.34557519189487723</v>
      </c>
      <c r="D561">
        <f t="shared" si="43"/>
        <v>0.33873792024529137</v>
      </c>
      <c r="E561">
        <f t="shared" si="40"/>
        <v>338737.92024529137</v>
      </c>
      <c r="F561">
        <f t="shared" si="44"/>
        <v>338738</v>
      </c>
      <c r="G561" t="s">
        <v>53</v>
      </c>
    </row>
    <row r="562" spans="1:7" x14ac:dyDescent="0.25">
      <c r="A562">
        <v>556</v>
      </c>
      <c r="B562">
        <f t="shared" si="41"/>
        <v>0.112</v>
      </c>
      <c r="C562">
        <f t="shared" si="42"/>
        <v>0.35185837720205682</v>
      </c>
      <c r="D562">
        <f t="shared" si="43"/>
        <v>0.34464292317451706</v>
      </c>
      <c r="E562">
        <f t="shared" si="40"/>
        <v>344642.92317451705</v>
      </c>
      <c r="F562">
        <f t="shared" si="44"/>
        <v>344643</v>
      </c>
      <c r="G562" t="s">
        <v>53</v>
      </c>
    </row>
    <row r="563" spans="1:7" x14ac:dyDescent="0.25">
      <c r="A563">
        <v>557</v>
      </c>
      <c r="B563">
        <f t="shared" si="41"/>
        <v>0.114</v>
      </c>
      <c r="C563">
        <f t="shared" si="42"/>
        <v>0.35814156250923646</v>
      </c>
      <c r="D563">
        <f t="shared" si="43"/>
        <v>0.35053432019125902</v>
      </c>
      <c r="E563">
        <f t="shared" si="40"/>
        <v>350534.32019125903</v>
      </c>
      <c r="F563">
        <f t="shared" si="44"/>
        <v>350534</v>
      </c>
      <c r="G563" t="s">
        <v>53</v>
      </c>
    </row>
    <row r="564" spans="1:7" x14ac:dyDescent="0.25">
      <c r="A564">
        <v>558</v>
      </c>
      <c r="B564">
        <f t="shared" si="41"/>
        <v>0.11600000000000001</v>
      </c>
      <c r="C564">
        <f t="shared" si="42"/>
        <v>0.36442474781641604</v>
      </c>
      <c r="D564">
        <f t="shared" si="43"/>
        <v>0.35641187871325075</v>
      </c>
      <c r="E564">
        <f t="shared" si="40"/>
        <v>356411.87871325074</v>
      </c>
      <c r="F564">
        <f t="shared" si="44"/>
        <v>356412</v>
      </c>
      <c r="G564" t="s">
        <v>53</v>
      </c>
    </row>
    <row r="565" spans="1:7" x14ac:dyDescent="0.25">
      <c r="A565">
        <v>559</v>
      </c>
      <c r="B565">
        <f t="shared" si="41"/>
        <v>0.11799999999999999</v>
      </c>
      <c r="C565">
        <f t="shared" si="42"/>
        <v>0.37070793312359557</v>
      </c>
      <c r="D565">
        <f t="shared" si="43"/>
        <v>0.36227536670454563</v>
      </c>
      <c r="E565">
        <f t="shared" si="40"/>
        <v>362275.36670454562</v>
      </c>
      <c r="F565">
        <f t="shared" si="44"/>
        <v>362275</v>
      </c>
      <c r="G565" t="s">
        <v>53</v>
      </c>
    </row>
    <row r="566" spans="1:7" x14ac:dyDescent="0.25">
      <c r="A566">
        <v>560</v>
      </c>
      <c r="B566">
        <f t="shared" si="41"/>
        <v>0.12</v>
      </c>
      <c r="C566">
        <f t="shared" si="42"/>
        <v>0.37699111843077515</v>
      </c>
      <c r="D566">
        <f t="shared" si="43"/>
        <v>0.36812455268467792</v>
      </c>
      <c r="E566">
        <f t="shared" si="40"/>
        <v>368124.55268467794</v>
      </c>
      <c r="F566">
        <f t="shared" si="44"/>
        <v>368125</v>
      </c>
      <c r="G566" t="s">
        <v>53</v>
      </c>
    </row>
    <row r="567" spans="1:7" x14ac:dyDescent="0.25">
      <c r="A567">
        <v>561</v>
      </c>
      <c r="B567">
        <f t="shared" si="41"/>
        <v>0.122</v>
      </c>
      <c r="C567">
        <f t="shared" si="42"/>
        <v>0.38327430373795474</v>
      </c>
      <c r="D567">
        <f t="shared" si="43"/>
        <v>0.37395920573780039</v>
      </c>
      <c r="E567">
        <f t="shared" si="40"/>
        <v>373959.2057378004</v>
      </c>
      <c r="F567">
        <f t="shared" si="44"/>
        <v>373959</v>
      </c>
      <c r="G567" t="s">
        <v>53</v>
      </c>
    </row>
    <row r="568" spans="1:7" x14ac:dyDescent="0.25">
      <c r="A568">
        <v>562</v>
      </c>
      <c r="B568">
        <f t="shared" si="41"/>
        <v>0.124</v>
      </c>
      <c r="C568">
        <f t="shared" si="42"/>
        <v>0.38955748904513432</v>
      </c>
      <c r="D568">
        <f t="shared" si="43"/>
        <v>0.37977909552180106</v>
      </c>
      <c r="E568">
        <f t="shared" si="40"/>
        <v>379779.09552180103</v>
      </c>
      <c r="F568">
        <f t="shared" si="44"/>
        <v>379779</v>
      </c>
      <c r="G568" t="s">
        <v>53</v>
      </c>
    </row>
    <row r="569" spans="1:7" x14ac:dyDescent="0.25">
      <c r="A569">
        <v>563</v>
      </c>
      <c r="B569">
        <f t="shared" si="41"/>
        <v>0.126</v>
      </c>
      <c r="C569">
        <f t="shared" si="42"/>
        <v>0.39584067435231396</v>
      </c>
      <c r="D569">
        <f t="shared" si="43"/>
        <v>0.38558399227739654</v>
      </c>
      <c r="E569">
        <f t="shared" si="40"/>
        <v>385583.99227739655</v>
      </c>
      <c r="F569">
        <f t="shared" si="44"/>
        <v>385584</v>
      </c>
      <c r="G569" t="s">
        <v>53</v>
      </c>
    </row>
    <row r="570" spans="1:7" x14ac:dyDescent="0.25">
      <c r="A570">
        <v>564</v>
      </c>
      <c r="B570">
        <f t="shared" si="41"/>
        <v>0.128</v>
      </c>
      <c r="C570">
        <f t="shared" si="42"/>
        <v>0.40212385965949354</v>
      </c>
      <c r="D570">
        <f t="shared" si="43"/>
        <v>0.39137366683720243</v>
      </c>
      <c r="E570">
        <f t="shared" si="40"/>
        <v>391373.66683720244</v>
      </c>
      <c r="F570">
        <f t="shared" si="44"/>
        <v>391374</v>
      </c>
      <c r="G570" t="s">
        <v>53</v>
      </c>
    </row>
    <row r="571" spans="1:7" x14ac:dyDescent="0.25">
      <c r="A571">
        <v>565</v>
      </c>
      <c r="B571">
        <f t="shared" si="41"/>
        <v>0.13</v>
      </c>
      <c r="C571">
        <f t="shared" si="42"/>
        <v>0.40840704496667313</v>
      </c>
      <c r="D571">
        <f t="shared" si="43"/>
        <v>0.39714789063478062</v>
      </c>
      <c r="E571">
        <f t="shared" si="40"/>
        <v>397147.89063478063</v>
      </c>
      <c r="F571">
        <f t="shared" si="44"/>
        <v>397148</v>
      </c>
      <c r="G571" t="s">
        <v>53</v>
      </c>
    </row>
    <row r="572" spans="1:7" x14ac:dyDescent="0.25">
      <c r="A572">
        <v>566</v>
      </c>
      <c r="B572">
        <f t="shared" si="41"/>
        <v>0.13200000000000001</v>
      </c>
      <c r="C572">
        <f t="shared" si="42"/>
        <v>0.41469023027385271</v>
      </c>
      <c r="D572">
        <f t="shared" si="43"/>
        <v>0.40290643571366264</v>
      </c>
      <c r="E572">
        <f t="shared" si="40"/>
        <v>402906.43571366265</v>
      </c>
      <c r="F572">
        <f t="shared" si="44"/>
        <v>402906</v>
      </c>
      <c r="G572" t="s">
        <v>53</v>
      </c>
    </row>
    <row r="573" spans="1:7" x14ac:dyDescent="0.25">
      <c r="A573">
        <v>567</v>
      </c>
      <c r="B573">
        <f t="shared" si="41"/>
        <v>0.13400000000000001</v>
      </c>
      <c r="C573">
        <f t="shared" si="42"/>
        <v>0.4209734155810323</v>
      </c>
      <c r="D573">
        <f t="shared" si="43"/>
        <v>0.40864907473634904</v>
      </c>
      <c r="E573">
        <f t="shared" si="40"/>
        <v>408649.07473634905</v>
      </c>
      <c r="F573">
        <f t="shared" si="44"/>
        <v>408649</v>
      </c>
      <c r="G573" t="s">
        <v>53</v>
      </c>
    </row>
    <row r="574" spans="1:7" x14ac:dyDescent="0.25">
      <c r="A574">
        <v>568</v>
      </c>
      <c r="B574">
        <f t="shared" si="41"/>
        <v>0.13600000000000001</v>
      </c>
      <c r="C574">
        <f t="shared" si="42"/>
        <v>0.42725660088821188</v>
      </c>
      <c r="D574">
        <f t="shared" si="43"/>
        <v>0.41437558099328414</v>
      </c>
      <c r="E574">
        <f t="shared" si="40"/>
        <v>414375.58099328412</v>
      </c>
      <c r="F574">
        <f t="shared" si="44"/>
        <v>414376</v>
      </c>
      <c r="G574" t="s">
        <v>53</v>
      </c>
    </row>
    <row r="575" spans="1:7" x14ac:dyDescent="0.25">
      <c r="A575">
        <v>569</v>
      </c>
      <c r="B575">
        <f t="shared" si="41"/>
        <v>0.13800000000000001</v>
      </c>
      <c r="C575">
        <f t="shared" si="42"/>
        <v>0.43353978619539146</v>
      </c>
      <c r="D575">
        <f t="shared" si="43"/>
        <v>0.42008572841180625</v>
      </c>
      <c r="E575">
        <f t="shared" si="40"/>
        <v>420085.72841180622</v>
      </c>
      <c r="F575">
        <f t="shared" si="44"/>
        <v>420086</v>
      </c>
      <c r="G575" t="s">
        <v>53</v>
      </c>
    </row>
    <row r="576" spans="1:7" x14ac:dyDescent="0.25">
      <c r="A576">
        <v>570</v>
      </c>
      <c r="B576">
        <f t="shared" si="41"/>
        <v>0.14000000000000001</v>
      </c>
      <c r="C576">
        <f t="shared" si="42"/>
        <v>0.4398229715025711</v>
      </c>
      <c r="D576">
        <f t="shared" si="43"/>
        <v>0.42577929156507272</v>
      </c>
      <c r="E576">
        <f t="shared" si="40"/>
        <v>425779.29156507272</v>
      </c>
      <c r="F576">
        <f t="shared" si="44"/>
        <v>425779</v>
      </c>
      <c r="G576" t="s">
        <v>53</v>
      </c>
    </row>
    <row r="577" spans="1:7" x14ac:dyDescent="0.25">
      <c r="A577">
        <v>571</v>
      </c>
      <c r="B577">
        <f t="shared" si="41"/>
        <v>0.14199999999999999</v>
      </c>
      <c r="C577">
        <f t="shared" si="42"/>
        <v>0.44610615680975058</v>
      </c>
      <c r="D577">
        <f t="shared" si="43"/>
        <v>0.43145604568095891</v>
      </c>
      <c r="E577">
        <f t="shared" si="40"/>
        <v>431456.04568095889</v>
      </c>
      <c r="F577">
        <f t="shared" si="44"/>
        <v>431456</v>
      </c>
      <c r="G577" t="s">
        <v>53</v>
      </c>
    </row>
    <row r="578" spans="1:7" x14ac:dyDescent="0.25">
      <c r="A578">
        <v>572</v>
      </c>
      <c r="B578">
        <f t="shared" si="41"/>
        <v>0.14399999999999999</v>
      </c>
      <c r="C578">
        <f t="shared" si="42"/>
        <v>0.45238934211693016</v>
      </c>
      <c r="D578">
        <f t="shared" si="43"/>
        <v>0.43711576665093282</v>
      </c>
      <c r="E578">
        <f t="shared" si="40"/>
        <v>437115.76665093284</v>
      </c>
      <c r="F578">
        <f t="shared" si="44"/>
        <v>437116</v>
      </c>
      <c r="G578" t="s">
        <v>53</v>
      </c>
    </row>
    <row r="579" spans="1:7" x14ac:dyDescent="0.25">
      <c r="A579">
        <v>573</v>
      </c>
      <c r="B579">
        <f t="shared" si="41"/>
        <v>0.14599999999999999</v>
      </c>
      <c r="C579">
        <f t="shared" si="42"/>
        <v>0.45867252742410974</v>
      </c>
      <c r="D579">
        <f t="shared" si="43"/>
        <v>0.44275823103890144</v>
      </c>
      <c r="E579">
        <f t="shared" si="40"/>
        <v>442758.23103890143</v>
      </c>
      <c r="F579">
        <f t="shared" si="44"/>
        <v>442758</v>
      </c>
      <c r="G579" t="s">
        <v>53</v>
      </c>
    </row>
    <row r="580" spans="1:7" x14ac:dyDescent="0.25">
      <c r="A580">
        <v>574</v>
      </c>
      <c r="B580">
        <f t="shared" si="41"/>
        <v>0.14799999999999999</v>
      </c>
      <c r="C580">
        <f t="shared" si="42"/>
        <v>0.46495571273128938</v>
      </c>
      <c r="D580">
        <f t="shared" si="43"/>
        <v>0.44838321609003223</v>
      </c>
      <c r="E580">
        <f t="shared" si="40"/>
        <v>448383.21609003225</v>
      </c>
      <c r="F580">
        <f t="shared" si="44"/>
        <v>448383</v>
      </c>
      <c r="G580" t="s">
        <v>53</v>
      </c>
    </row>
    <row r="581" spans="1:7" x14ac:dyDescent="0.25">
      <c r="A581">
        <v>575</v>
      </c>
      <c r="B581">
        <f t="shared" si="41"/>
        <v>0.15</v>
      </c>
      <c r="C581">
        <f t="shared" si="42"/>
        <v>0.47123889803846897</v>
      </c>
      <c r="D581">
        <f t="shared" si="43"/>
        <v>0.45399049973954675</v>
      </c>
      <c r="E581">
        <f t="shared" si="40"/>
        <v>453990.49973954674</v>
      </c>
      <c r="F581">
        <f t="shared" si="44"/>
        <v>453990</v>
      </c>
      <c r="G581" t="s">
        <v>53</v>
      </c>
    </row>
    <row r="582" spans="1:7" x14ac:dyDescent="0.25">
      <c r="A582">
        <v>576</v>
      </c>
      <c r="B582">
        <f t="shared" si="41"/>
        <v>0.152</v>
      </c>
      <c r="C582">
        <f t="shared" si="42"/>
        <v>0.47752208334564855</v>
      </c>
      <c r="D582">
        <f t="shared" si="43"/>
        <v>0.45957986062148781</v>
      </c>
      <c r="E582">
        <f t="shared" ref="E582:E645" si="45">D582*amplitude+zerotorque</f>
        <v>459579.86062148784</v>
      </c>
      <c r="F582">
        <f t="shared" si="44"/>
        <v>459580</v>
      </c>
      <c r="G582" t="s">
        <v>53</v>
      </c>
    </row>
    <row r="583" spans="1:7" x14ac:dyDescent="0.25">
      <c r="A583">
        <v>577</v>
      </c>
      <c r="B583">
        <f t="shared" ref="B583:B646" si="46">(A583-500)/500</f>
        <v>0.154</v>
      </c>
      <c r="C583">
        <f t="shared" ref="C583:C646" si="47">B583*(PI())</f>
        <v>0.48380526865282814</v>
      </c>
      <c r="D583">
        <f t="shared" ref="D583:D646" si="48">SIN(C583)</f>
        <v>0.46515107807745831</v>
      </c>
      <c r="E583">
        <f t="shared" si="45"/>
        <v>465151.07807745831</v>
      </c>
      <c r="F583">
        <f t="shared" ref="F583:F646" si="49">ROUND(E583,0)</f>
        <v>465151</v>
      </c>
      <c r="G583" t="s">
        <v>53</v>
      </c>
    </row>
    <row r="584" spans="1:7" x14ac:dyDescent="0.25">
      <c r="A584">
        <v>578</v>
      </c>
      <c r="B584">
        <f t="shared" si="46"/>
        <v>0.156</v>
      </c>
      <c r="C584">
        <f t="shared" si="47"/>
        <v>0.49008845396000772</v>
      </c>
      <c r="D584">
        <f t="shared" si="48"/>
        <v>0.47070393216533252</v>
      </c>
      <c r="E584">
        <f t="shared" si="45"/>
        <v>470703.93216533255</v>
      </c>
      <c r="F584">
        <f t="shared" si="49"/>
        <v>470704</v>
      </c>
      <c r="G584" t="s">
        <v>53</v>
      </c>
    </row>
    <row r="585" spans="1:7" x14ac:dyDescent="0.25">
      <c r="A585">
        <v>579</v>
      </c>
      <c r="B585">
        <f t="shared" si="46"/>
        <v>0.158</v>
      </c>
      <c r="C585">
        <f t="shared" si="47"/>
        <v>0.4963716392671873</v>
      </c>
      <c r="D585">
        <f t="shared" si="48"/>
        <v>0.47623820366793906</v>
      </c>
      <c r="E585">
        <f t="shared" si="45"/>
        <v>476238.20366793906</v>
      </c>
      <c r="F585">
        <f t="shared" si="49"/>
        <v>476238</v>
      </c>
      <c r="G585" t="s">
        <v>53</v>
      </c>
    </row>
    <row r="586" spans="1:7" x14ac:dyDescent="0.25">
      <c r="A586">
        <v>580</v>
      </c>
      <c r="B586">
        <f t="shared" si="46"/>
        <v>0.16</v>
      </c>
      <c r="C586">
        <f t="shared" si="47"/>
        <v>0.50265482457436694</v>
      </c>
      <c r="D586">
        <f t="shared" si="48"/>
        <v>0.48175367410171532</v>
      </c>
      <c r="E586">
        <f t="shared" si="45"/>
        <v>481753.67410171533</v>
      </c>
      <c r="F586">
        <f t="shared" si="49"/>
        <v>481754</v>
      </c>
      <c r="G586" t="s">
        <v>53</v>
      </c>
    </row>
    <row r="587" spans="1:7" x14ac:dyDescent="0.25">
      <c r="A587">
        <v>581</v>
      </c>
      <c r="B587">
        <f t="shared" si="46"/>
        <v>0.16200000000000001</v>
      </c>
      <c r="C587">
        <f t="shared" si="47"/>
        <v>0.50893800988154647</v>
      </c>
      <c r="D587">
        <f t="shared" si="48"/>
        <v>0.48725012572533227</v>
      </c>
      <c r="E587">
        <f t="shared" si="45"/>
        <v>487250.1257253323</v>
      </c>
      <c r="F587">
        <f t="shared" si="49"/>
        <v>487250</v>
      </c>
      <c r="G587" t="s">
        <v>53</v>
      </c>
    </row>
    <row r="588" spans="1:7" x14ac:dyDescent="0.25">
      <c r="A588">
        <v>582</v>
      </c>
      <c r="B588">
        <f t="shared" si="46"/>
        <v>0.16400000000000001</v>
      </c>
      <c r="C588">
        <f t="shared" si="47"/>
        <v>0.51522119518872611</v>
      </c>
      <c r="D588">
        <f t="shared" si="48"/>
        <v>0.49272734154829156</v>
      </c>
      <c r="E588">
        <f t="shared" si="45"/>
        <v>492727.34154829156</v>
      </c>
      <c r="F588">
        <f t="shared" si="49"/>
        <v>492727</v>
      </c>
      <c r="G588" t="s">
        <v>53</v>
      </c>
    </row>
    <row r="589" spans="1:7" x14ac:dyDescent="0.25">
      <c r="A589">
        <v>583</v>
      </c>
      <c r="B589">
        <f t="shared" si="46"/>
        <v>0.16600000000000001</v>
      </c>
      <c r="C589">
        <f t="shared" si="47"/>
        <v>0.52150438049590564</v>
      </c>
      <c r="D589">
        <f t="shared" si="48"/>
        <v>0.49818510533949079</v>
      </c>
      <c r="E589">
        <f t="shared" si="45"/>
        <v>498185.10533949081</v>
      </c>
      <c r="F589">
        <f t="shared" si="49"/>
        <v>498185</v>
      </c>
      <c r="G589" t="s">
        <v>53</v>
      </c>
    </row>
    <row r="590" spans="1:7" x14ac:dyDescent="0.25">
      <c r="A590">
        <v>584</v>
      </c>
      <c r="B590">
        <f t="shared" si="46"/>
        <v>0.16800000000000001</v>
      </c>
      <c r="C590">
        <f t="shared" si="47"/>
        <v>0.52778756580308528</v>
      </c>
      <c r="D590">
        <f t="shared" si="48"/>
        <v>0.5036232016357608</v>
      </c>
      <c r="E590">
        <f t="shared" si="45"/>
        <v>503623.20163576078</v>
      </c>
      <c r="F590">
        <f t="shared" si="49"/>
        <v>503623</v>
      </c>
      <c r="G590" t="s">
        <v>53</v>
      </c>
    </row>
    <row r="591" spans="1:7" x14ac:dyDescent="0.25">
      <c r="A591">
        <v>585</v>
      </c>
      <c r="B591">
        <f t="shared" si="46"/>
        <v>0.17</v>
      </c>
      <c r="C591">
        <f t="shared" si="47"/>
        <v>0.53407075111026492</v>
      </c>
      <c r="D591">
        <f t="shared" si="48"/>
        <v>0.50904141575037132</v>
      </c>
      <c r="E591">
        <f t="shared" si="45"/>
        <v>509041.41575037129</v>
      </c>
      <c r="F591">
        <f t="shared" si="49"/>
        <v>509041</v>
      </c>
      <c r="G591" t="s">
        <v>53</v>
      </c>
    </row>
    <row r="592" spans="1:7" x14ac:dyDescent="0.25">
      <c r="A592">
        <v>586</v>
      </c>
      <c r="B592">
        <f t="shared" si="46"/>
        <v>0.17199999999999999</v>
      </c>
      <c r="C592">
        <f t="shared" si="47"/>
        <v>0.54035393641744434</v>
      </c>
      <c r="D592">
        <f t="shared" si="48"/>
        <v>0.51443953378150642</v>
      </c>
      <c r="E592">
        <f t="shared" si="45"/>
        <v>514439.53378150641</v>
      </c>
      <c r="F592">
        <f t="shared" si="49"/>
        <v>514440</v>
      </c>
      <c r="G592" t="s">
        <v>53</v>
      </c>
    </row>
    <row r="593" spans="1:7" x14ac:dyDescent="0.25">
      <c r="A593">
        <v>587</v>
      </c>
      <c r="B593">
        <f t="shared" si="46"/>
        <v>0.17399999999999999</v>
      </c>
      <c r="C593">
        <f t="shared" si="47"/>
        <v>0.54663712172462398</v>
      </c>
      <c r="D593">
        <f t="shared" si="48"/>
        <v>0.51981734262070944</v>
      </c>
      <c r="E593">
        <f t="shared" si="45"/>
        <v>519817.34262070945</v>
      </c>
      <c r="F593">
        <f t="shared" si="49"/>
        <v>519817</v>
      </c>
      <c r="G593" t="s">
        <v>53</v>
      </c>
    </row>
    <row r="594" spans="1:7" x14ac:dyDescent="0.25">
      <c r="A594">
        <v>588</v>
      </c>
      <c r="B594">
        <f t="shared" si="46"/>
        <v>0.17599999999999999</v>
      </c>
      <c r="C594">
        <f t="shared" si="47"/>
        <v>0.5529203070318035</v>
      </c>
      <c r="D594">
        <f t="shared" si="48"/>
        <v>0.5251746299612956</v>
      </c>
      <c r="E594">
        <f t="shared" si="45"/>
        <v>525174.62996129564</v>
      </c>
      <c r="F594">
        <f t="shared" si="49"/>
        <v>525175</v>
      </c>
      <c r="G594" t="s">
        <v>53</v>
      </c>
    </row>
    <row r="595" spans="1:7" x14ac:dyDescent="0.25">
      <c r="A595">
        <v>589</v>
      </c>
      <c r="B595">
        <f t="shared" si="46"/>
        <v>0.17799999999999999</v>
      </c>
      <c r="C595">
        <f t="shared" si="47"/>
        <v>0.55920349233898314</v>
      </c>
      <c r="D595">
        <f t="shared" si="48"/>
        <v>0.53051118430673405</v>
      </c>
      <c r="E595">
        <f t="shared" si="45"/>
        <v>530511.18430673401</v>
      </c>
      <c r="F595">
        <f t="shared" si="49"/>
        <v>530511</v>
      </c>
      <c r="G595" t="s">
        <v>53</v>
      </c>
    </row>
    <row r="596" spans="1:7" x14ac:dyDescent="0.25">
      <c r="A596">
        <v>590</v>
      </c>
      <c r="B596">
        <f t="shared" si="46"/>
        <v>0.18</v>
      </c>
      <c r="C596">
        <f t="shared" si="47"/>
        <v>0.56548667764616278</v>
      </c>
      <c r="D596">
        <f t="shared" si="48"/>
        <v>0.53582679497899666</v>
      </c>
      <c r="E596">
        <f t="shared" si="45"/>
        <v>535826.79497899662</v>
      </c>
      <c r="F596">
        <f t="shared" si="49"/>
        <v>535827</v>
      </c>
      <c r="G596" t="s">
        <v>53</v>
      </c>
    </row>
    <row r="597" spans="1:7" x14ac:dyDescent="0.25">
      <c r="A597">
        <v>591</v>
      </c>
      <c r="B597">
        <f t="shared" si="46"/>
        <v>0.182</v>
      </c>
      <c r="C597">
        <f t="shared" si="47"/>
        <v>0.57176986295334231</v>
      </c>
      <c r="D597">
        <f t="shared" si="48"/>
        <v>0.54112125212687578</v>
      </c>
      <c r="E597">
        <f t="shared" si="45"/>
        <v>541121.2521268758</v>
      </c>
      <c r="F597">
        <f t="shared" si="49"/>
        <v>541121</v>
      </c>
      <c r="G597" t="s">
        <v>53</v>
      </c>
    </row>
    <row r="598" spans="1:7" x14ac:dyDescent="0.25">
      <c r="A598">
        <v>592</v>
      </c>
      <c r="B598">
        <f t="shared" si="46"/>
        <v>0.184</v>
      </c>
      <c r="C598">
        <f t="shared" si="47"/>
        <v>0.57805304826052195</v>
      </c>
      <c r="D598">
        <f t="shared" si="48"/>
        <v>0.54639434673426912</v>
      </c>
      <c r="E598">
        <f t="shared" si="45"/>
        <v>546394.34673426917</v>
      </c>
      <c r="F598">
        <f t="shared" si="49"/>
        <v>546394</v>
      </c>
      <c r="G598" t="s">
        <v>53</v>
      </c>
    </row>
    <row r="599" spans="1:7" x14ac:dyDescent="0.25">
      <c r="A599">
        <v>593</v>
      </c>
      <c r="B599">
        <f t="shared" si="46"/>
        <v>0.186</v>
      </c>
      <c r="C599">
        <f t="shared" si="47"/>
        <v>0.58433623356770148</v>
      </c>
      <c r="D599">
        <f t="shared" si="48"/>
        <v>0.55164587062843018</v>
      </c>
      <c r="E599">
        <f t="shared" si="45"/>
        <v>551645.87062843016</v>
      </c>
      <c r="F599">
        <f t="shared" si="49"/>
        <v>551646</v>
      </c>
      <c r="G599" t="s">
        <v>53</v>
      </c>
    </row>
    <row r="600" spans="1:7" x14ac:dyDescent="0.25">
      <c r="A600">
        <v>594</v>
      </c>
      <c r="B600">
        <f t="shared" si="46"/>
        <v>0.188</v>
      </c>
      <c r="C600">
        <f t="shared" si="47"/>
        <v>0.59061941887488112</v>
      </c>
      <c r="D600">
        <f t="shared" si="48"/>
        <v>0.55687561648818795</v>
      </c>
      <c r="E600">
        <f t="shared" si="45"/>
        <v>556875.61648818792</v>
      </c>
      <c r="F600">
        <f t="shared" si="49"/>
        <v>556876</v>
      </c>
      <c r="G600" t="s">
        <v>53</v>
      </c>
    </row>
    <row r="601" spans="1:7" x14ac:dyDescent="0.25">
      <c r="A601">
        <v>595</v>
      </c>
      <c r="B601">
        <f t="shared" si="46"/>
        <v>0.19</v>
      </c>
      <c r="C601">
        <f t="shared" si="47"/>
        <v>0.59690260418206065</v>
      </c>
      <c r="D601">
        <f t="shared" si="48"/>
        <v>0.56208337785213058</v>
      </c>
      <c r="E601">
        <f t="shared" si="45"/>
        <v>562083.37785213056</v>
      </c>
      <c r="F601">
        <f t="shared" si="49"/>
        <v>562083</v>
      </c>
      <c r="G601" t="s">
        <v>53</v>
      </c>
    </row>
    <row r="602" spans="1:7" x14ac:dyDescent="0.25">
      <c r="A602">
        <v>596</v>
      </c>
      <c r="B602">
        <f t="shared" si="46"/>
        <v>0.192</v>
      </c>
      <c r="C602">
        <f t="shared" si="47"/>
        <v>0.60318578948924029</v>
      </c>
      <c r="D602">
        <f t="shared" si="48"/>
        <v>0.56726894912675652</v>
      </c>
      <c r="E602">
        <f t="shared" si="45"/>
        <v>567268.94912675652</v>
      </c>
      <c r="F602">
        <f t="shared" si="49"/>
        <v>567269</v>
      </c>
      <c r="G602" t="s">
        <v>53</v>
      </c>
    </row>
    <row r="603" spans="1:7" x14ac:dyDescent="0.25">
      <c r="A603">
        <v>597</v>
      </c>
      <c r="B603">
        <f t="shared" si="46"/>
        <v>0.19400000000000001</v>
      </c>
      <c r="C603">
        <f t="shared" si="47"/>
        <v>0.60946897479641993</v>
      </c>
      <c r="D603">
        <f t="shared" si="48"/>
        <v>0.57243212559459089</v>
      </c>
      <c r="E603">
        <f t="shared" si="45"/>
        <v>572432.12559459091</v>
      </c>
      <c r="F603">
        <f t="shared" si="49"/>
        <v>572432</v>
      </c>
      <c r="G603" t="s">
        <v>53</v>
      </c>
    </row>
    <row r="604" spans="1:7" x14ac:dyDescent="0.25">
      <c r="A604">
        <v>598</v>
      </c>
      <c r="B604">
        <f t="shared" si="46"/>
        <v>0.19600000000000001</v>
      </c>
      <c r="C604">
        <f t="shared" si="47"/>
        <v>0.61575216010359946</v>
      </c>
      <c r="D604">
        <f t="shared" si="48"/>
        <v>0.57757270342226763</v>
      </c>
      <c r="E604">
        <f t="shared" si="45"/>
        <v>577572.70342226769</v>
      </c>
      <c r="F604">
        <f t="shared" si="49"/>
        <v>577573</v>
      </c>
      <c r="G604" t="s">
        <v>53</v>
      </c>
    </row>
    <row r="605" spans="1:7" x14ac:dyDescent="0.25">
      <c r="A605">
        <v>599</v>
      </c>
      <c r="B605">
        <f t="shared" si="46"/>
        <v>0.19800000000000001</v>
      </c>
      <c r="C605">
        <f t="shared" si="47"/>
        <v>0.62203534541077909</v>
      </c>
      <c r="D605">
        <f t="shared" si="48"/>
        <v>0.58269047966857612</v>
      </c>
      <c r="E605">
        <f t="shared" si="45"/>
        <v>582690.47966857615</v>
      </c>
      <c r="F605">
        <f t="shared" si="49"/>
        <v>582690</v>
      </c>
      <c r="G605" t="s">
        <v>53</v>
      </c>
    </row>
    <row r="606" spans="1:7" x14ac:dyDescent="0.25">
      <c r="A606">
        <v>600</v>
      </c>
      <c r="B606">
        <f t="shared" si="46"/>
        <v>0.2</v>
      </c>
      <c r="C606">
        <f t="shared" si="47"/>
        <v>0.62831853071795862</v>
      </c>
      <c r="D606">
        <f t="shared" si="48"/>
        <v>0.58778525229247314</v>
      </c>
      <c r="E606">
        <f t="shared" si="45"/>
        <v>587785.2522924731</v>
      </c>
      <c r="F606">
        <f t="shared" si="49"/>
        <v>587785</v>
      </c>
      <c r="G606" t="s">
        <v>53</v>
      </c>
    </row>
    <row r="607" spans="1:7" x14ac:dyDescent="0.25">
      <c r="A607">
        <v>601</v>
      </c>
      <c r="B607">
        <f t="shared" si="46"/>
        <v>0.20200000000000001</v>
      </c>
      <c r="C607">
        <f t="shared" si="47"/>
        <v>0.63460171602513826</v>
      </c>
      <c r="D607">
        <f t="shared" si="48"/>
        <v>0.59285682016105923</v>
      </c>
      <c r="E607">
        <f t="shared" si="45"/>
        <v>592856.82016105927</v>
      </c>
      <c r="F607">
        <f t="shared" si="49"/>
        <v>592857</v>
      </c>
      <c r="G607" t="s">
        <v>53</v>
      </c>
    </row>
    <row r="608" spans="1:7" x14ac:dyDescent="0.25">
      <c r="A608">
        <v>602</v>
      </c>
      <c r="B608">
        <f t="shared" si="46"/>
        <v>0.20399999999999999</v>
      </c>
      <c r="C608">
        <f t="shared" si="47"/>
        <v>0.64088490133231779</v>
      </c>
      <c r="D608">
        <f t="shared" si="48"/>
        <v>0.59790498305751882</v>
      </c>
      <c r="E608">
        <f t="shared" si="45"/>
        <v>597904.98305751884</v>
      </c>
      <c r="F608">
        <f t="shared" si="49"/>
        <v>597905</v>
      </c>
      <c r="G608" t="s">
        <v>53</v>
      </c>
    </row>
    <row r="609" spans="1:7" x14ac:dyDescent="0.25">
      <c r="A609">
        <v>603</v>
      </c>
      <c r="B609">
        <f t="shared" si="46"/>
        <v>0.20599999999999999</v>
      </c>
      <c r="C609">
        <f t="shared" si="47"/>
        <v>0.64716808663949732</v>
      </c>
      <c r="D609">
        <f t="shared" si="48"/>
        <v>0.60292954168902468</v>
      </c>
      <c r="E609">
        <f t="shared" si="45"/>
        <v>602929.54168902466</v>
      </c>
      <c r="F609">
        <f t="shared" si="49"/>
        <v>602930</v>
      </c>
      <c r="G609" t="s">
        <v>53</v>
      </c>
    </row>
    <row r="610" spans="1:7" x14ac:dyDescent="0.25">
      <c r="A610">
        <v>604</v>
      </c>
      <c r="B610">
        <f t="shared" si="46"/>
        <v>0.20799999999999999</v>
      </c>
      <c r="C610">
        <f t="shared" si="47"/>
        <v>0.65345127194667696</v>
      </c>
      <c r="D610">
        <f t="shared" si="48"/>
        <v>0.60793029769460538</v>
      </c>
      <c r="E610">
        <f t="shared" si="45"/>
        <v>607930.29769460543</v>
      </c>
      <c r="F610">
        <f t="shared" si="49"/>
        <v>607930</v>
      </c>
      <c r="G610" t="s">
        <v>53</v>
      </c>
    </row>
    <row r="611" spans="1:7" x14ac:dyDescent="0.25">
      <c r="A611">
        <v>605</v>
      </c>
      <c r="B611">
        <f t="shared" si="46"/>
        <v>0.21</v>
      </c>
      <c r="C611">
        <f t="shared" si="47"/>
        <v>0.65973445725385649</v>
      </c>
      <c r="D611">
        <f t="shared" si="48"/>
        <v>0.61290705365297637</v>
      </c>
      <c r="E611">
        <f t="shared" si="45"/>
        <v>612907.05365297641</v>
      </c>
      <c r="F611">
        <f t="shared" si="49"/>
        <v>612907</v>
      </c>
      <c r="G611" t="s">
        <v>53</v>
      </c>
    </row>
    <row r="612" spans="1:7" x14ac:dyDescent="0.25">
      <c r="A612">
        <v>606</v>
      </c>
      <c r="B612">
        <f t="shared" si="46"/>
        <v>0.21199999999999999</v>
      </c>
      <c r="C612">
        <f t="shared" si="47"/>
        <v>0.66601764256103613</v>
      </c>
      <c r="D612">
        <f t="shared" si="48"/>
        <v>0.61785961309033433</v>
      </c>
      <c r="E612">
        <f t="shared" si="45"/>
        <v>617859.61309033434</v>
      </c>
      <c r="F612">
        <f t="shared" si="49"/>
        <v>617860</v>
      </c>
      <c r="G612" t="s">
        <v>53</v>
      </c>
    </row>
    <row r="613" spans="1:7" x14ac:dyDescent="0.25">
      <c r="A613">
        <v>607</v>
      </c>
      <c r="B613">
        <f t="shared" si="46"/>
        <v>0.214</v>
      </c>
      <c r="C613">
        <f t="shared" si="47"/>
        <v>0.67230082786821577</v>
      </c>
      <c r="D613">
        <f t="shared" si="48"/>
        <v>0.62278778048811256</v>
      </c>
      <c r="E613">
        <f t="shared" si="45"/>
        <v>622787.78048811259</v>
      </c>
      <c r="F613">
        <f t="shared" si="49"/>
        <v>622788</v>
      </c>
      <c r="G613" t="s">
        <v>53</v>
      </c>
    </row>
    <row r="614" spans="1:7" x14ac:dyDescent="0.25">
      <c r="A614">
        <v>608</v>
      </c>
      <c r="B614">
        <f t="shared" si="46"/>
        <v>0.216</v>
      </c>
      <c r="C614">
        <f t="shared" si="47"/>
        <v>0.6785840131753953</v>
      </c>
      <c r="D614">
        <f t="shared" si="48"/>
        <v>0.62769136129070047</v>
      </c>
      <c r="E614">
        <f t="shared" si="45"/>
        <v>627691.3612907005</v>
      </c>
      <c r="F614">
        <f t="shared" si="49"/>
        <v>627691</v>
      </c>
      <c r="G614" t="s">
        <v>53</v>
      </c>
    </row>
    <row r="615" spans="1:7" x14ac:dyDescent="0.25">
      <c r="A615">
        <v>609</v>
      </c>
      <c r="B615">
        <f t="shared" si="46"/>
        <v>0.218</v>
      </c>
      <c r="C615">
        <f t="shared" si="47"/>
        <v>0.68486719848257493</v>
      </c>
      <c r="D615">
        <f t="shared" si="48"/>
        <v>0.63257016191312443</v>
      </c>
      <c r="E615">
        <f t="shared" si="45"/>
        <v>632570.16191312438</v>
      </c>
      <c r="F615">
        <f t="shared" si="49"/>
        <v>632570</v>
      </c>
      <c r="G615" t="s">
        <v>53</v>
      </c>
    </row>
    <row r="616" spans="1:7" x14ac:dyDescent="0.25">
      <c r="A616">
        <v>610</v>
      </c>
      <c r="B616">
        <f t="shared" si="46"/>
        <v>0.22</v>
      </c>
      <c r="C616">
        <f t="shared" si="47"/>
        <v>0.69115038378975446</v>
      </c>
      <c r="D616">
        <f t="shared" si="48"/>
        <v>0.63742398974868963</v>
      </c>
      <c r="E616">
        <f t="shared" si="45"/>
        <v>637423.98974868958</v>
      </c>
      <c r="F616">
        <f t="shared" si="49"/>
        <v>637424</v>
      </c>
      <c r="G616" t="s">
        <v>53</v>
      </c>
    </row>
    <row r="617" spans="1:7" x14ac:dyDescent="0.25">
      <c r="A617">
        <v>611</v>
      </c>
      <c r="B617">
        <f t="shared" si="46"/>
        <v>0.222</v>
      </c>
      <c r="C617">
        <f t="shared" si="47"/>
        <v>0.6974335690969341</v>
      </c>
      <c r="D617">
        <f t="shared" si="48"/>
        <v>0.64225265317658442</v>
      </c>
      <c r="E617">
        <f t="shared" si="45"/>
        <v>642252.6531765844</v>
      </c>
      <c r="F617">
        <f t="shared" si="49"/>
        <v>642253</v>
      </c>
      <c r="G617" t="s">
        <v>53</v>
      </c>
    </row>
    <row r="618" spans="1:7" x14ac:dyDescent="0.25">
      <c r="A618">
        <v>612</v>
      </c>
      <c r="B618">
        <f t="shared" si="46"/>
        <v>0.224</v>
      </c>
      <c r="C618">
        <f t="shared" si="47"/>
        <v>0.70371675440411363</v>
      </c>
      <c r="D618">
        <f t="shared" si="48"/>
        <v>0.64705596156944423</v>
      </c>
      <c r="E618">
        <f t="shared" si="45"/>
        <v>647055.96156944428</v>
      </c>
      <c r="F618">
        <f t="shared" si="49"/>
        <v>647056</v>
      </c>
      <c r="G618" t="s">
        <v>53</v>
      </c>
    </row>
    <row r="619" spans="1:7" x14ac:dyDescent="0.25">
      <c r="A619">
        <v>613</v>
      </c>
      <c r="B619">
        <f t="shared" si="46"/>
        <v>0.22600000000000001</v>
      </c>
      <c r="C619">
        <f t="shared" si="47"/>
        <v>0.70999993971129327</v>
      </c>
      <c r="D619">
        <f t="shared" si="48"/>
        <v>0.6518337253008788</v>
      </c>
      <c r="E619">
        <f t="shared" si="45"/>
        <v>651833.72530087875</v>
      </c>
      <c r="F619">
        <f t="shared" si="49"/>
        <v>651834</v>
      </c>
      <c r="G619" t="s">
        <v>53</v>
      </c>
    </row>
    <row r="620" spans="1:7" x14ac:dyDescent="0.25">
      <c r="A620">
        <v>614</v>
      </c>
      <c r="B620">
        <f t="shared" si="46"/>
        <v>0.22800000000000001</v>
      </c>
      <c r="C620">
        <f t="shared" si="47"/>
        <v>0.71628312501847291</v>
      </c>
      <c r="D620">
        <f t="shared" si="48"/>
        <v>0.65658575575295652</v>
      </c>
      <c r="E620">
        <f t="shared" si="45"/>
        <v>656585.75575295649</v>
      </c>
      <c r="F620">
        <f t="shared" si="49"/>
        <v>656586</v>
      </c>
      <c r="G620" t="s">
        <v>53</v>
      </c>
    </row>
    <row r="621" spans="1:7" x14ac:dyDescent="0.25">
      <c r="A621">
        <v>615</v>
      </c>
      <c r="B621">
        <f t="shared" si="46"/>
        <v>0.23</v>
      </c>
      <c r="C621">
        <f t="shared" si="47"/>
        <v>0.72256631032565244</v>
      </c>
      <c r="D621">
        <f t="shared" si="48"/>
        <v>0.66131186532365183</v>
      </c>
      <c r="E621">
        <f t="shared" si="45"/>
        <v>661311.86532365181</v>
      </c>
      <c r="F621">
        <f t="shared" si="49"/>
        <v>661312</v>
      </c>
      <c r="G621" t="s">
        <v>53</v>
      </c>
    </row>
    <row r="622" spans="1:7" x14ac:dyDescent="0.25">
      <c r="A622">
        <v>616</v>
      </c>
      <c r="B622">
        <f t="shared" si="46"/>
        <v>0.23200000000000001</v>
      </c>
      <c r="C622">
        <f t="shared" si="47"/>
        <v>0.72884949563283208</v>
      </c>
      <c r="D622">
        <f t="shared" si="48"/>
        <v>0.66601186743425167</v>
      </c>
      <c r="E622">
        <f t="shared" si="45"/>
        <v>666011.8674342517</v>
      </c>
      <c r="F622">
        <f t="shared" si="49"/>
        <v>666012</v>
      </c>
      <c r="G622" t="s">
        <v>53</v>
      </c>
    </row>
    <row r="623" spans="1:7" x14ac:dyDescent="0.25">
      <c r="A623">
        <v>617</v>
      </c>
      <c r="B623">
        <f t="shared" si="46"/>
        <v>0.23400000000000001</v>
      </c>
      <c r="C623">
        <f t="shared" si="47"/>
        <v>0.73513268094001161</v>
      </c>
      <c r="D623">
        <f t="shared" si="48"/>
        <v>0.67068557653672001</v>
      </c>
      <c r="E623">
        <f t="shared" si="45"/>
        <v>670685.57653672004</v>
      </c>
      <c r="F623">
        <f t="shared" si="49"/>
        <v>670686</v>
      </c>
      <c r="G623" t="s">
        <v>53</v>
      </c>
    </row>
    <row r="624" spans="1:7" x14ac:dyDescent="0.25">
      <c r="A624">
        <v>618</v>
      </c>
      <c r="B624">
        <f t="shared" si="46"/>
        <v>0.23599999999999999</v>
      </c>
      <c r="C624">
        <f t="shared" si="47"/>
        <v>0.74141586624719114</v>
      </c>
      <c r="D624">
        <f t="shared" si="48"/>
        <v>0.67533280812102436</v>
      </c>
      <c r="E624">
        <f t="shared" si="45"/>
        <v>675332.8081210244</v>
      </c>
      <c r="F624">
        <f t="shared" si="49"/>
        <v>675333</v>
      </c>
      <c r="G624" t="s">
        <v>53</v>
      </c>
    </row>
    <row r="625" spans="1:7" x14ac:dyDescent="0.25">
      <c r="A625">
        <v>619</v>
      </c>
      <c r="B625">
        <f t="shared" si="46"/>
        <v>0.23799999999999999</v>
      </c>
      <c r="C625">
        <f t="shared" si="47"/>
        <v>0.74769905155437077</v>
      </c>
      <c r="D625">
        <f t="shared" si="48"/>
        <v>0.67995337872241923</v>
      </c>
      <c r="E625">
        <f t="shared" si="45"/>
        <v>679953.37872241926</v>
      </c>
      <c r="F625">
        <f t="shared" si="49"/>
        <v>679953</v>
      </c>
      <c r="G625" t="s">
        <v>53</v>
      </c>
    </row>
    <row r="626" spans="1:7" x14ac:dyDescent="0.25">
      <c r="A626">
        <v>620</v>
      </c>
      <c r="B626">
        <f t="shared" si="46"/>
        <v>0.24</v>
      </c>
      <c r="C626">
        <f t="shared" si="47"/>
        <v>0.7539822368615503</v>
      </c>
      <c r="D626">
        <f t="shared" si="48"/>
        <v>0.68454710592868862</v>
      </c>
      <c r="E626">
        <f t="shared" si="45"/>
        <v>684547.10592868866</v>
      </c>
      <c r="F626">
        <f t="shared" si="49"/>
        <v>684547</v>
      </c>
      <c r="G626" t="s">
        <v>53</v>
      </c>
    </row>
    <row r="627" spans="1:7" x14ac:dyDescent="0.25">
      <c r="A627">
        <v>621</v>
      </c>
      <c r="B627">
        <f t="shared" si="46"/>
        <v>0.24199999999999999</v>
      </c>
      <c r="C627">
        <f t="shared" si="47"/>
        <v>0.76026542216872994</v>
      </c>
      <c r="D627">
        <f t="shared" si="48"/>
        <v>0.68911380838734848</v>
      </c>
      <c r="E627">
        <f t="shared" si="45"/>
        <v>689113.80838734843</v>
      </c>
      <c r="F627">
        <f t="shared" si="49"/>
        <v>689114</v>
      </c>
      <c r="G627" t="s">
        <v>53</v>
      </c>
    </row>
    <row r="628" spans="1:7" x14ac:dyDescent="0.25">
      <c r="A628">
        <v>622</v>
      </c>
      <c r="B628">
        <f t="shared" si="46"/>
        <v>0.24399999999999999</v>
      </c>
      <c r="C628">
        <f t="shared" si="47"/>
        <v>0.76654860747590947</v>
      </c>
      <c r="D628">
        <f t="shared" si="48"/>
        <v>0.69365330581280493</v>
      </c>
      <c r="E628">
        <f t="shared" si="45"/>
        <v>693653.30581280496</v>
      </c>
      <c r="F628">
        <f t="shared" si="49"/>
        <v>693653</v>
      </c>
      <c r="G628" t="s">
        <v>53</v>
      </c>
    </row>
    <row r="629" spans="1:7" x14ac:dyDescent="0.25">
      <c r="A629">
        <v>623</v>
      </c>
      <c r="B629">
        <f t="shared" si="46"/>
        <v>0.246</v>
      </c>
      <c r="C629">
        <f t="shared" si="47"/>
        <v>0.77283179278308911</v>
      </c>
      <c r="D629">
        <f t="shared" si="48"/>
        <v>0.69816541899347262</v>
      </c>
      <c r="E629">
        <f t="shared" si="45"/>
        <v>698165.41899347259</v>
      </c>
      <c r="F629">
        <f t="shared" si="49"/>
        <v>698165</v>
      </c>
      <c r="G629" t="s">
        <v>53</v>
      </c>
    </row>
    <row r="630" spans="1:7" x14ac:dyDescent="0.25">
      <c r="A630">
        <v>624</v>
      </c>
      <c r="B630">
        <f t="shared" si="46"/>
        <v>0.248</v>
      </c>
      <c r="C630">
        <f t="shared" si="47"/>
        <v>0.77911497809026864</v>
      </c>
      <c r="D630">
        <f t="shared" si="48"/>
        <v>0.70264996979884919</v>
      </c>
      <c r="E630">
        <f t="shared" si="45"/>
        <v>702649.9697988492</v>
      </c>
      <c r="F630">
        <f t="shared" si="49"/>
        <v>702650</v>
      </c>
      <c r="G630" t="s">
        <v>53</v>
      </c>
    </row>
    <row r="631" spans="1:7" x14ac:dyDescent="0.25">
      <c r="A631">
        <v>625</v>
      </c>
      <c r="B631">
        <f t="shared" si="46"/>
        <v>0.25</v>
      </c>
      <c r="C631">
        <f t="shared" si="47"/>
        <v>0.78539816339744828</v>
      </c>
      <c r="D631">
        <f t="shared" si="48"/>
        <v>0.70710678118654746</v>
      </c>
      <c r="E631">
        <f t="shared" si="45"/>
        <v>707106.78118654748</v>
      </c>
      <c r="F631">
        <f t="shared" si="49"/>
        <v>707107</v>
      </c>
      <c r="G631" t="s">
        <v>53</v>
      </c>
    </row>
    <row r="632" spans="1:7" x14ac:dyDescent="0.25">
      <c r="A632">
        <v>626</v>
      </c>
      <c r="B632">
        <f t="shared" si="46"/>
        <v>0.252</v>
      </c>
      <c r="C632">
        <f t="shared" si="47"/>
        <v>0.79168134870462792</v>
      </c>
      <c r="D632">
        <f t="shared" si="48"/>
        <v>0.71153567720928534</v>
      </c>
      <c r="E632">
        <f t="shared" si="45"/>
        <v>711535.67720928532</v>
      </c>
      <c r="F632">
        <f t="shared" si="49"/>
        <v>711536</v>
      </c>
      <c r="G632" t="s">
        <v>53</v>
      </c>
    </row>
    <row r="633" spans="1:7" x14ac:dyDescent="0.25">
      <c r="A633">
        <v>627</v>
      </c>
      <c r="B633">
        <f t="shared" si="46"/>
        <v>0.254</v>
      </c>
      <c r="C633">
        <f t="shared" si="47"/>
        <v>0.79796453401180745</v>
      </c>
      <c r="D633">
        <f t="shared" si="48"/>
        <v>0.7159364830218311</v>
      </c>
      <c r="E633">
        <f t="shared" si="45"/>
        <v>715936.48302183114</v>
      </c>
      <c r="F633">
        <f t="shared" si="49"/>
        <v>715936</v>
      </c>
      <c r="G633" t="s">
        <v>53</v>
      </c>
    </row>
    <row r="634" spans="1:7" x14ac:dyDescent="0.25">
      <c r="A634">
        <v>628</v>
      </c>
      <c r="B634">
        <f t="shared" si="46"/>
        <v>0.25600000000000001</v>
      </c>
      <c r="C634">
        <f t="shared" si="47"/>
        <v>0.80424771931898709</v>
      </c>
      <c r="D634">
        <f t="shared" si="48"/>
        <v>0.72030902488790693</v>
      </c>
      <c r="E634">
        <f t="shared" si="45"/>
        <v>720309.02488790697</v>
      </c>
      <c r="F634">
        <f t="shared" si="49"/>
        <v>720309</v>
      </c>
      <c r="G634" t="s">
        <v>53</v>
      </c>
    </row>
    <row r="635" spans="1:7" x14ac:dyDescent="0.25">
      <c r="A635">
        <v>629</v>
      </c>
      <c r="B635">
        <f t="shared" si="46"/>
        <v>0.25800000000000001</v>
      </c>
      <c r="C635">
        <f t="shared" si="47"/>
        <v>0.81053090462616662</v>
      </c>
      <c r="D635">
        <f t="shared" si="48"/>
        <v>0.72465313018704658</v>
      </c>
      <c r="E635">
        <f t="shared" si="45"/>
        <v>724653.1301870466</v>
      </c>
      <c r="F635">
        <f t="shared" si="49"/>
        <v>724653</v>
      </c>
      <c r="G635" t="s">
        <v>53</v>
      </c>
    </row>
    <row r="636" spans="1:7" x14ac:dyDescent="0.25">
      <c r="A636">
        <v>630</v>
      </c>
      <c r="B636">
        <f t="shared" si="46"/>
        <v>0.26</v>
      </c>
      <c r="C636">
        <f t="shared" si="47"/>
        <v>0.81681408993334625</v>
      </c>
      <c r="D636">
        <f t="shared" si="48"/>
        <v>0.72896862742141155</v>
      </c>
      <c r="E636">
        <f t="shared" si="45"/>
        <v>728968.62742141157</v>
      </c>
      <c r="F636">
        <f t="shared" si="49"/>
        <v>728969</v>
      </c>
      <c r="G636" t="s">
        <v>53</v>
      </c>
    </row>
    <row r="637" spans="1:7" x14ac:dyDescent="0.25">
      <c r="A637">
        <v>631</v>
      </c>
      <c r="B637">
        <f t="shared" si="46"/>
        <v>0.26200000000000001</v>
      </c>
      <c r="C637">
        <f t="shared" si="47"/>
        <v>0.82309727524052578</v>
      </c>
      <c r="D637">
        <f t="shared" si="48"/>
        <v>0.73325534622255994</v>
      </c>
      <c r="E637">
        <f t="shared" si="45"/>
        <v>733255.34622255992</v>
      </c>
      <c r="F637">
        <f t="shared" si="49"/>
        <v>733255</v>
      </c>
      <c r="G637" t="s">
        <v>53</v>
      </c>
    </row>
    <row r="638" spans="1:7" x14ac:dyDescent="0.25">
      <c r="A638">
        <v>632</v>
      </c>
      <c r="B638">
        <f t="shared" si="46"/>
        <v>0.26400000000000001</v>
      </c>
      <c r="C638">
        <f t="shared" si="47"/>
        <v>0.82938046054770542</v>
      </c>
      <c r="D638">
        <f t="shared" si="48"/>
        <v>0.73751311735817393</v>
      </c>
      <c r="E638">
        <f t="shared" si="45"/>
        <v>737513.11735817394</v>
      </c>
      <c r="F638">
        <f t="shared" si="49"/>
        <v>737513</v>
      </c>
      <c r="G638" t="s">
        <v>53</v>
      </c>
    </row>
    <row r="639" spans="1:7" x14ac:dyDescent="0.25">
      <c r="A639">
        <v>633</v>
      </c>
      <c r="B639">
        <f t="shared" si="46"/>
        <v>0.26600000000000001</v>
      </c>
      <c r="C639">
        <f t="shared" si="47"/>
        <v>0.83566364585488506</v>
      </c>
      <c r="D639">
        <f t="shared" si="48"/>
        <v>0.7417417727387392</v>
      </c>
      <c r="E639">
        <f t="shared" si="45"/>
        <v>741741.77273873915</v>
      </c>
      <c r="F639">
        <f t="shared" si="49"/>
        <v>741742</v>
      </c>
      <c r="G639" t="s">
        <v>53</v>
      </c>
    </row>
    <row r="640" spans="1:7" x14ac:dyDescent="0.25">
      <c r="A640">
        <v>634</v>
      </c>
      <c r="B640">
        <f t="shared" si="46"/>
        <v>0.26800000000000002</v>
      </c>
      <c r="C640">
        <f t="shared" si="47"/>
        <v>0.84194683116206459</v>
      </c>
      <c r="D640">
        <f t="shared" si="48"/>
        <v>0.74594114542418211</v>
      </c>
      <c r="E640">
        <f t="shared" si="45"/>
        <v>745941.14542418206</v>
      </c>
      <c r="F640">
        <f t="shared" si="49"/>
        <v>745941</v>
      </c>
      <c r="G640" t="s">
        <v>53</v>
      </c>
    </row>
    <row r="641" spans="1:7" x14ac:dyDescent="0.25">
      <c r="A641">
        <v>635</v>
      </c>
      <c r="B641">
        <f t="shared" si="46"/>
        <v>0.27</v>
      </c>
      <c r="C641">
        <f t="shared" si="47"/>
        <v>0.84823001646924423</v>
      </c>
      <c r="D641">
        <f t="shared" si="48"/>
        <v>0.75011106963045959</v>
      </c>
      <c r="E641">
        <f t="shared" si="45"/>
        <v>750111.06963045965</v>
      </c>
      <c r="F641">
        <f t="shared" si="49"/>
        <v>750111</v>
      </c>
      <c r="G641" t="s">
        <v>53</v>
      </c>
    </row>
    <row r="642" spans="1:7" x14ac:dyDescent="0.25">
      <c r="A642">
        <v>636</v>
      </c>
      <c r="B642">
        <f t="shared" si="46"/>
        <v>0.27200000000000002</v>
      </c>
      <c r="C642">
        <f t="shared" si="47"/>
        <v>0.85451320177642376</v>
      </c>
      <c r="D642">
        <f t="shared" si="48"/>
        <v>0.75425138073610376</v>
      </c>
      <c r="E642">
        <f t="shared" si="45"/>
        <v>754251.38073610375</v>
      </c>
      <c r="F642">
        <f t="shared" si="49"/>
        <v>754251</v>
      </c>
      <c r="G642" t="s">
        <v>53</v>
      </c>
    </row>
    <row r="643" spans="1:7" x14ac:dyDescent="0.25">
      <c r="A643">
        <v>637</v>
      </c>
      <c r="B643">
        <f t="shared" si="46"/>
        <v>0.27400000000000002</v>
      </c>
      <c r="C643">
        <f t="shared" si="47"/>
        <v>0.8607963870836034</v>
      </c>
      <c r="D643">
        <f t="shared" si="48"/>
        <v>0.75836191528872188</v>
      </c>
      <c r="E643">
        <f t="shared" si="45"/>
        <v>758361.91528872191</v>
      </c>
      <c r="F643">
        <f t="shared" si="49"/>
        <v>758362</v>
      </c>
      <c r="G643" t="s">
        <v>53</v>
      </c>
    </row>
    <row r="644" spans="1:7" x14ac:dyDescent="0.25">
      <c r="A644">
        <v>638</v>
      </c>
      <c r="B644">
        <f t="shared" si="46"/>
        <v>0.27600000000000002</v>
      </c>
      <c r="C644">
        <f t="shared" si="47"/>
        <v>0.86707957239078293</v>
      </c>
      <c r="D644">
        <f t="shared" si="48"/>
        <v>0.76244251101144789</v>
      </c>
      <c r="E644">
        <f t="shared" si="45"/>
        <v>762442.51101144787</v>
      </c>
      <c r="F644">
        <f t="shared" si="49"/>
        <v>762443</v>
      </c>
      <c r="G644" t="s">
        <v>53</v>
      </c>
    </row>
    <row r="645" spans="1:7" x14ac:dyDescent="0.25">
      <c r="A645">
        <v>639</v>
      </c>
      <c r="B645">
        <f t="shared" si="46"/>
        <v>0.27800000000000002</v>
      </c>
      <c r="C645">
        <f t="shared" si="47"/>
        <v>0.87336275769796257</v>
      </c>
      <c r="D645">
        <f t="shared" si="48"/>
        <v>0.76649300680934984</v>
      </c>
      <c r="E645">
        <f t="shared" si="45"/>
        <v>766493.00680934987</v>
      </c>
      <c r="F645">
        <f t="shared" si="49"/>
        <v>766493</v>
      </c>
      <c r="G645" t="s">
        <v>53</v>
      </c>
    </row>
    <row r="646" spans="1:7" x14ac:dyDescent="0.25">
      <c r="A646">
        <v>640</v>
      </c>
      <c r="B646">
        <f t="shared" si="46"/>
        <v>0.28000000000000003</v>
      </c>
      <c r="C646">
        <f t="shared" si="47"/>
        <v>0.87964594300514221</v>
      </c>
      <c r="D646">
        <f t="shared" si="48"/>
        <v>0.77051324277578925</v>
      </c>
      <c r="E646">
        <f t="shared" ref="E646:E709" si="50">D646*amplitude+zerotorque</f>
        <v>770513.24277578923</v>
      </c>
      <c r="F646">
        <f t="shared" si="49"/>
        <v>770513</v>
      </c>
      <c r="G646" t="s">
        <v>53</v>
      </c>
    </row>
    <row r="647" spans="1:7" x14ac:dyDescent="0.25">
      <c r="A647">
        <v>641</v>
      </c>
      <c r="B647">
        <f t="shared" ref="B647:B710" si="51">(A647-500)/500</f>
        <v>0.28199999999999997</v>
      </c>
      <c r="C647">
        <f t="shared" ref="C647:C710" si="52">B647*(PI())</f>
        <v>0.88592912831232162</v>
      </c>
      <c r="D647">
        <f t="shared" ref="D647:D710" si="53">SIN(C647)</f>
        <v>0.77450306019873383</v>
      </c>
      <c r="E647">
        <f t="shared" si="50"/>
        <v>774503.06019873382</v>
      </c>
      <c r="F647">
        <f t="shared" ref="F647:F710" si="54">ROUND(E647,0)</f>
        <v>774503</v>
      </c>
      <c r="G647" t="s">
        <v>53</v>
      </c>
    </row>
    <row r="648" spans="1:7" x14ac:dyDescent="0.25">
      <c r="A648">
        <v>642</v>
      </c>
      <c r="B648">
        <f t="shared" si="51"/>
        <v>0.28399999999999997</v>
      </c>
      <c r="C648">
        <f t="shared" si="52"/>
        <v>0.89221231361950115</v>
      </c>
      <c r="D648">
        <f t="shared" si="53"/>
        <v>0.77846230156702334</v>
      </c>
      <c r="E648">
        <f t="shared" si="50"/>
        <v>778462.30156702339</v>
      </c>
      <c r="F648">
        <f t="shared" si="54"/>
        <v>778462</v>
      </c>
      <c r="G648" t="s">
        <v>53</v>
      </c>
    </row>
    <row r="649" spans="1:7" x14ac:dyDescent="0.25">
      <c r="A649">
        <v>643</v>
      </c>
      <c r="B649">
        <f t="shared" si="51"/>
        <v>0.28599999999999998</v>
      </c>
      <c r="C649">
        <f t="shared" si="52"/>
        <v>0.89849549892668079</v>
      </c>
      <c r="D649">
        <f t="shared" si="53"/>
        <v>0.7823908105765881</v>
      </c>
      <c r="E649">
        <f t="shared" si="50"/>
        <v>782390.81057658815</v>
      </c>
      <c r="F649">
        <f t="shared" si="54"/>
        <v>782391</v>
      </c>
      <c r="G649" t="s">
        <v>53</v>
      </c>
    </row>
    <row r="650" spans="1:7" x14ac:dyDescent="0.25">
      <c r="A650">
        <v>644</v>
      </c>
      <c r="B650">
        <f t="shared" si="51"/>
        <v>0.28799999999999998</v>
      </c>
      <c r="C650">
        <f t="shared" si="52"/>
        <v>0.90477868423386032</v>
      </c>
      <c r="D650">
        <f t="shared" si="53"/>
        <v>0.78628843213661881</v>
      </c>
      <c r="E650">
        <f t="shared" si="50"/>
        <v>786288.43213661877</v>
      </c>
      <c r="F650">
        <f t="shared" si="54"/>
        <v>786288</v>
      </c>
      <c r="G650" t="s">
        <v>53</v>
      </c>
    </row>
    <row r="651" spans="1:7" x14ac:dyDescent="0.25">
      <c r="A651">
        <v>645</v>
      </c>
      <c r="B651">
        <f t="shared" si="51"/>
        <v>0.28999999999999998</v>
      </c>
      <c r="C651">
        <f t="shared" si="52"/>
        <v>0.91106186954103996</v>
      </c>
      <c r="D651">
        <f t="shared" si="53"/>
        <v>0.7901550123756903</v>
      </c>
      <c r="E651">
        <f t="shared" si="50"/>
        <v>790155.01237569028</v>
      </c>
      <c r="F651">
        <f t="shared" si="54"/>
        <v>790155</v>
      </c>
      <c r="G651" t="s">
        <v>53</v>
      </c>
    </row>
    <row r="652" spans="1:7" x14ac:dyDescent="0.25">
      <c r="A652">
        <v>646</v>
      </c>
      <c r="B652">
        <f t="shared" si="51"/>
        <v>0.29199999999999998</v>
      </c>
      <c r="C652">
        <f t="shared" si="52"/>
        <v>0.91734505484821949</v>
      </c>
      <c r="D652">
        <f t="shared" si="53"/>
        <v>0.79399039864783527</v>
      </c>
      <c r="E652">
        <f t="shared" si="50"/>
        <v>793990.39864783525</v>
      </c>
      <c r="F652">
        <f t="shared" si="54"/>
        <v>793990</v>
      </c>
      <c r="G652" t="s">
        <v>53</v>
      </c>
    </row>
    <row r="653" spans="1:7" x14ac:dyDescent="0.25">
      <c r="A653">
        <v>647</v>
      </c>
      <c r="B653">
        <f t="shared" si="51"/>
        <v>0.29399999999999998</v>
      </c>
      <c r="C653">
        <f t="shared" si="52"/>
        <v>0.92362824015539913</v>
      </c>
      <c r="D653">
        <f t="shared" si="53"/>
        <v>0.79779443953857099</v>
      </c>
      <c r="E653">
        <f t="shared" si="50"/>
        <v>797794.43953857094</v>
      </c>
      <c r="F653">
        <f t="shared" si="54"/>
        <v>797794</v>
      </c>
      <c r="G653" t="s">
        <v>53</v>
      </c>
    </row>
    <row r="654" spans="1:7" x14ac:dyDescent="0.25">
      <c r="A654">
        <v>648</v>
      </c>
      <c r="B654">
        <f t="shared" si="51"/>
        <v>0.29599999999999999</v>
      </c>
      <c r="C654">
        <f t="shared" si="52"/>
        <v>0.92991142546257877</v>
      </c>
      <c r="D654">
        <f t="shared" si="53"/>
        <v>0.80156698487087652</v>
      </c>
      <c r="E654">
        <f t="shared" si="50"/>
        <v>801566.98487087653</v>
      </c>
      <c r="F654">
        <f t="shared" si="54"/>
        <v>801567</v>
      </c>
      <c r="G654" t="s">
        <v>53</v>
      </c>
    </row>
    <row r="655" spans="1:7" x14ac:dyDescent="0.25">
      <c r="A655">
        <v>649</v>
      </c>
      <c r="B655">
        <f t="shared" si="51"/>
        <v>0.29799999999999999</v>
      </c>
      <c r="C655">
        <f t="shared" si="52"/>
        <v>0.9361946107697583</v>
      </c>
      <c r="D655">
        <f t="shared" si="53"/>
        <v>0.80530788571112188</v>
      </c>
      <c r="E655">
        <f t="shared" si="50"/>
        <v>805307.88571112184</v>
      </c>
      <c r="F655">
        <f t="shared" si="54"/>
        <v>805308</v>
      </c>
      <c r="G655" t="s">
        <v>53</v>
      </c>
    </row>
    <row r="656" spans="1:7" x14ac:dyDescent="0.25">
      <c r="A656">
        <v>650</v>
      </c>
      <c r="B656">
        <f t="shared" si="51"/>
        <v>0.3</v>
      </c>
      <c r="C656">
        <f t="shared" si="52"/>
        <v>0.94247779607693793</v>
      </c>
      <c r="D656">
        <f t="shared" si="53"/>
        <v>0.80901699437494745</v>
      </c>
      <c r="E656">
        <f t="shared" si="50"/>
        <v>809016.99437494751</v>
      </c>
      <c r="F656">
        <f t="shared" si="54"/>
        <v>809017</v>
      </c>
      <c r="G656" t="s">
        <v>53</v>
      </c>
    </row>
    <row r="657" spans="1:7" x14ac:dyDescent="0.25">
      <c r="A657">
        <v>651</v>
      </c>
      <c r="B657">
        <f t="shared" si="51"/>
        <v>0.30199999999999999</v>
      </c>
      <c r="C657">
        <f t="shared" si="52"/>
        <v>0.94876098138411746</v>
      </c>
      <c r="D657">
        <f t="shared" si="53"/>
        <v>0.81269416443309395</v>
      </c>
      <c r="E657">
        <f t="shared" si="50"/>
        <v>812694.16443309397</v>
      </c>
      <c r="F657">
        <f t="shared" si="54"/>
        <v>812694</v>
      </c>
      <c r="G657" t="s">
        <v>53</v>
      </c>
    </row>
    <row r="658" spans="1:7" x14ac:dyDescent="0.25">
      <c r="A658">
        <v>652</v>
      </c>
      <c r="B658">
        <f t="shared" si="51"/>
        <v>0.30399999999999999</v>
      </c>
      <c r="C658">
        <f t="shared" si="52"/>
        <v>0.9550441666912971</v>
      </c>
      <c r="D658">
        <f t="shared" si="53"/>
        <v>0.81633925071718394</v>
      </c>
      <c r="E658">
        <f t="shared" si="50"/>
        <v>816339.25071718392</v>
      </c>
      <c r="F658">
        <f t="shared" si="54"/>
        <v>816339</v>
      </c>
      <c r="G658" t="s">
        <v>53</v>
      </c>
    </row>
    <row r="659" spans="1:7" x14ac:dyDescent="0.25">
      <c r="A659">
        <v>653</v>
      </c>
      <c r="B659">
        <f t="shared" si="51"/>
        <v>0.30599999999999999</v>
      </c>
      <c r="C659">
        <f t="shared" si="52"/>
        <v>0.96132735199847663</v>
      </c>
      <c r="D659">
        <f t="shared" si="53"/>
        <v>0.81995210932545226</v>
      </c>
      <c r="E659">
        <f t="shared" si="50"/>
        <v>819952.10932545224</v>
      </c>
      <c r="F659">
        <f t="shared" si="54"/>
        <v>819952</v>
      </c>
      <c r="G659" t="s">
        <v>53</v>
      </c>
    </row>
    <row r="660" spans="1:7" x14ac:dyDescent="0.25">
      <c r="A660">
        <v>654</v>
      </c>
      <c r="B660">
        <f t="shared" si="51"/>
        <v>0.308</v>
      </c>
      <c r="C660">
        <f t="shared" si="52"/>
        <v>0.96761053730565627</v>
      </c>
      <c r="D660">
        <f t="shared" si="53"/>
        <v>0.82353259762842745</v>
      </c>
      <c r="E660">
        <f t="shared" si="50"/>
        <v>823532.59762842744</v>
      </c>
      <c r="F660">
        <f t="shared" si="54"/>
        <v>823533</v>
      </c>
      <c r="G660" t="s">
        <v>53</v>
      </c>
    </row>
    <row r="661" spans="1:7" x14ac:dyDescent="0.25">
      <c r="A661">
        <v>655</v>
      </c>
      <c r="B661">
        <f t="shared" si="51"/>
        <v>0.31</v>
      </c>
      <c r="C661">
        <f t="shared" si="52"/>
        <v>0.97389372261283591</v>
      </c>
      <c r="D661">
        <f t="shared" si="53"/>
        <v>0.82708057427456183</v>
      </c>
      <c r="E661">
        <f t="shared" si="50"/>
        <v>827080.57427456183</v>
      </c>
      <c r="F661">
        <f t="shared" si="54"/>
        <v>827081</v>
      </c>
      <c r="G661" t="s">
        <v>53</v>
      </c>
    </row>
    <row r="662" spans="1:7" x14ac:dyDescent="0.25">
      <c r="A662">
        <v>656</v>
      </c>
      <c r="B662">
        <f t="shared" si="51"/>
        <v>0.312</v>
      </c>
      <c r="C662">
        <f t="shared" si="52"/>
        <v>0.98017690792001544</v>
      </c>
      <c r="D662">
        <f t="shared" si="53"/>
        <v>0.83059589919581256</v>
      </c>
      <c r="E662">
        <f t="shared" si="50"/>
        <v>830595.89919581253</v>
      </c>
      <c r="F662">
        <f t="shared" si="54"/>
        <v>830596</v>
      </c>
      <c r="G662" t="s">
        <v>53</v>
      </c>
    </row>
    <row r="663" spans="1:7" x14ac:dyDescent="0.25">
      <c r="A663">
        <v>657</v>
      </c>
      <c r="B663">
        <f t="shared" si="51"/>
        <v>0.314</v>
      </c>
      <c r="C663">
        <f t="shared" si="52"/>
        <v>0.98646009322719508</v>
      </c>
      <c r="D663">
        <f t="shared" si="53"/>
        <v>0.83407843361317113</v>
      </c>
      <c r="E663">
        <f t="shared" si="50"/>
        <v>834078.4336131711</v>
      </c>
      <c r="F663">
        <f t="shared" si="54"/>
        <v>834078</v>
      </c>
      <c r="G663" t="s">
        <v>53</v>
      </c>
    </row>
    <row r="664" spans="1:7" x14ac:dyDescent="0.25">
      <c r="A664">
        <v>658</v>
      </c>
      <c r="B664">
        <f t="shared" si="51"/>
        <v>0.316</v>
      </c>
      <c r="C664">
        <f t="shared" si="52"/>
        <v>0.99274327853437461</v>
      </c>
      <c r="D664">
        <f t="shared" si="53"/>
        <v>0.83752804004214165</v>
      </c>
      <c r="E664">
        <f t="shared" si="50"/>
        <v>837528.04004214169</v>
      </c>
      <c r="F664">
        <f t="shared" si="54"/>
        <v>837528</v>
      </c>
      <c r="G664" t="s">
        <v>53</v>
      </c>
    </row>
    <row r="665" spans="1:7" x14ac:dyDescent="0.25">
      <c r="A665">
        <v>659</v>
      </c>
      <c r="B665">
        <f t="shared" si="51"/>
        <v>0.318</v>
      </c>
      <c r="C665">
        <f t="shared" si="52"/>
        <v>0.99902646384155425</v>
      </c>
      <c r="D665">
        <f t="shared" si="53"/>
        <v>0.84094458229816904</v>
      </c>
      <c r="E665">
        <f t="shared" si="50"/>
        <v>840944.58229816903</v>
      </c>
      <c r="F665">
        <f t="shared" si="54"/>
        <v>840945</v>
      </c>
      <c r="G665" t="s">
        <v>53</v>
      </c>
    </row>
    <row r="666" spans="1:7" x14ac:dyDescent="0.25">
      <c r="A666">
        <v>660</v>
      </c>
      <c r="B666">
        <f t="shared" si="51"/>
        <v>0.32</v>
      </c>
      <c r="C666">
        <f t="shared" si="52"/>
        <v>1.0053096491487339</v>
      </c>
      <c r="D666">
        <f t="shared" si="53"/>
        <v>0.84432792550201508</v>
      </c>
      <c r="E666">
        <f t="shared" si="50"/>
        <v>844327.92550201504</v>
      </c>
      <c r="F666">
        <f t="shared" si="54"/>
        <v>844328</v>
      </c>
      <c r="G666" t="s">
        <v>53</v>
      </c>
    </row>
    <row r="667" spans="1:7" x14ac:dyDescent="0.25">
      <c r="A667">
        <v>661</v>
      </c>
      <c r="B667">
        <f t="shared" si="51"/>
        <v>0.32200000000000001</v>
      </c>
      <c r="C667">
        <f t="shared" si="52"/>
        <v>1.0115928344559133</v>
      </c>
      <c r="D667">
        <f t="shared" si="53"/>
        <v>0.84767793608508313</v>
      </c>
      <c r="E667">
        <f t="shared" si="50"/>
        <v>847677.93608508317</v>
      </c>
      <c r="F667">
        <f t="shared" si="54"/>
        <v>847678</v>
      </c>
      <c r="G667" t="s">
        <v>53</v>
      </c>
    </row>
    <row r="668" spans="1:7" x14ac:dyDescent="0.25">
      <c r="A668">
        <v>662</v>
      </c>
      <c r="B668">
        <f t="shared" si="51"/>
        <v>0.32400000000000001</v>
      </c>
      <c r="C668">
        <f t="shared" si="52"/>
        <v>1.0178760197630929</v>
      </c>
      <c r="D668">
        <f t="shared" si="53"/>
        <v>0.85099448179469184</v>
      </c>
      <c r="E668">
        <f t="shared" si="50"/>
        <v>850994.48179469188</v>
      </c>
      <c r="F668">
        <f t="shared" si="54"/>
        <v>850994</v>
      </c>
      <c r="G668" t="s">
        <v>53</v>
      </c>
    </row>
    <row r="669" spans="1:7" x14ac:dyDescent="0.25">
      <c r="A669">
        <v>663</v>
      </c>
      <c r="B669">
        <f t="shared" si="51"/>
        <v>0.32600000000000001</v>
      </c>
      <c r="C669">
        <f t="shared" si="52"/>
        <v>1.0241592050702726</v>
      </c>
      <c r="D669">
        <f t="shared" si="53"/>
        <v>0.85427743169929515</v>
      </c>
      <c r="E669">
        <f t="shared" si="50"/>
        <v>854277.43169929518</v>
      </c>
      <c r="F669">
        <f t="shared" si="54"/>
        <v>854277</v>
      </c>
      <c r="G669" t="s">
        <v>53</v>
      </c>
    </row>
    <row r="670" spans="1:7" x14ac:dyDescent="0.25">
      <c r="A670">
        <v>664</v>
      </c>
      <c r="B670">
        <f t="shared" si="51"/>
        <v>0.32800000000000001</v>
      </c>
      <c r="C670">
        <f t="shared" si="52"/>
        <v>1.0304423903774522</v>
      </c>
      <c r="D670">
        <f t="shared" si="53"/>
        <v>0.85752665619365231</v>
      </c>
      <c r="E670">
        <f t="shared" si="50"/>
        <v>857526.65619365231</v>
      </c>
      <c r="F670">
        <f t="shared" si="54"/>
        <v>857527</v>
      </c>
      <c r="G670" t="s">
        <v>53</v>
      </c>
    </row>
    <row r="671" spans="1:7" x14ac:dyDescent="0.25">
      <c r="A671">
        <v>665</v>
      </c>
      <c r="B671">
        <f t="shared" si="51"/>
        <v>0.33</v>
      </c>
      <c r="C671">
        <f t="shared" si="52"/>
        <v>1.0367255756846319</v>
      </c>
      <c r="D671">
        <f t="shared" si="53"/>
        <v>0.86074202700394364</v>
      </c>
      <c r="E671">
        <f t="shared" si="50"/>
        <v>860742.02700394369</v>
      </c>
      <c r="F671">
        <f t="shared" si="54"/>
        <v>860742</v>
      </c>
      <c r="G671" t="s">
        <v>53</v>
      </c>
    </row>
    <row r="672" spans="1:7" x14ac:dyDescent="0.25">
      <c r="A672">
        <v>666</v>
      </c>
      <c r="B672">
        <f t="shared" si="51"/>
        <v>0.33200000000000002</v>
      </c>
      <c r="C672">
        <f t="shared" si="52"/>
        <v>1.0430087609918113</v>
      </c>
      <c r="D672">
        <f t="shared" si="53"/>
        <v>0.86392341719283527</v>
      </c>
      <c r="E672">
        <f t="shared" si="50"/>
        <v>863923.41719283524</v>
      </c>
      <c r="F672">
        <f t="shared" si="54"/>
        <v>863923</v>
      </c>
      <c r="G672" t="s">
        <v>53</v>
      </c>
    </row>
    <row r="673" spans="1:7" x14ac:dyDescent="0.25">
      <c r="A673">
        <v>667</v>
      </c>
      <c r="B673">
        <f t="shared" si="51"/>
        <v>0.33400000000000002</v>
      </c>
      <c r="C673">
        <f t="shared" si="52"/>
        <v>1.0492919462989909</v>
      </c>
      <c r="D673">
        <f t="shared" si="53"/>
        <v>0.86707070116449003</v>
      </c>
      <c r="E673">
        <f t="shared" si="50"/>
        <v>867070.70116449008</v>
      </c>
      <c r="F673">
        <f t="shared" si="54"/>
        <v>867071</v>
      </c>
      <c r="G673" t="s">
        <v>53</v>
      </c>
    </row>
    <row r="674" spans="1:7" x14ac:dyDescent="0.25">
      <c r="A674">
        <v>668</v>
      </c>
      <c r="B674">
        <f t="shared" si="51"/>
        <v>0.33600000000000002</v>
      </c>
      <c r="C674">
        <f t="shared" si="52"/>
        <v>1.0555751316061706</v>
      </c>
      <c r="D674">
        <f t="shared" si="53"/>
        <v>0.87018375466952569</v>
      </c>
      <c r="E674">
        <f t="shared" si="50"/>
        <v>870183.75466952566</v>
      </c>
      <c r="F674">
        <f t="shared" si="54"/>
        <v>870184</v>
      </c>
      <c r="G674" t="s">
        <v>53</v>
      </c>
    </row>
    <row r="675" spans="1:7" x14ac:dyDescent="0.25">
      <c r="A675">
        <v>669</v>
      </c>
      <c r="B675">
        <f t="shared" si="51"/>
        <v>0.33800000000000002</v>
      </c>
      <c r="C675">
        <f t="shared" si="52"/>
        <v>1.0618583169133502</v>
      </c>
      <c r="D675">
        <f t="shared" si="53"/>
        <v>0.87326245480992015</v>
      </c>
      <c r="E675">
        <f t="shared" si="50"/>
        <v>873262.45480992016</v>
      </c>
      <c r="F675">
        <f t="shared" si="54"/>
        <v>873262</v>
      </c>
      <c r="G675" t="s">
        <v>53</v>
      </c>
    </row>
    <row r="676" spans="1:7" x14ac:dyDescent="0.25">
      <c r="A676">
        <v>670</v>
      </c>
      <c r="B676">
        <f t="shared" si="51"/>
        <v>0.34</v>
      </c>
      <c r="C676">
        <f t="shared" si="52"/>
        <v>1.0681415022205298</v>
      </c>
      <c r="D676">
        <f t="shared" si="53"/>
        <v>0.87630668004386369</v>
      </c>
      <c r="E676">
        <f t="shared" si="50"/>
        <v>876306.68004386371</v>
      </c>
      <c r="F676">
        <f t="shared" si="54"/>
        <v>876307</v>
      </c>
      <c r="G676" t="s">
        <v>53</v>
      </c>
    </row>
    <row r="677" spans="1:7" x14ac:dyDescent="0.25">
      <c r="A677">
        <v>671</v>
      </c>
      <c r="B677">
        <f t="shared" si="51"/>
        <v>0.34200000000000003</v>
      </c>
      <c r="C677">
        <f t="shared" si="52"/>
        <v>1.0744246875277093</v>
      </c>
      <c r="D677">
        <f t="shared" si="53"/>
        <v>0.87931631019055623</v>
      </c>
      <c r="E677">
        <f t="shared" si="50"/>
        <v>879316.31019055622</v>
      </c>
      <c r="F677">
        <f t="shared" si="54"/>
        <v>879316</v>
      </c>
      <c r="G677" t="s">
        <v>53</v>
      </c>
    </row>
    <row r="678" spans="1:7" x14ac:dyDescent="0.25">
      <c r="A678">
        <v>672</v>
      </c>
      <c r="B678">
        <f t="shared" si="51"/>
        <v>0.34399999999999997</v>
      </c>
      <c r="C678">
        <f t="shared" si="52"/>
        <v>1.0807078728348887</v>
      </c>
      <c r="D678">
        <f t="shared" si="53"/>
        <v>0.88229122643495317</v>
      </c>
      <c r="E678">
        <f t="shared" si="50"/>
        <v>882291.22643495316</v>
      </c>
      <c r="F678">
        <f t="shared" si="54"/>
        <v>882291</v>
      </c>
      <c r="G678" t="s">
        <v>53</v>
      </c>
    </row>
    <row r="679" spans="1:7" x14ac:dyDescent="0.25">
      <c r="A679">
        <v>673</v>
      </c>
      <c r="B679">
        <f t="shared" si="51"/>
        <v>0.34599999999999997</v>
      </c>
      <c r="C679">
        <f t="shared" si="52"/>
        <v>1.0869910581420683</v>
      </c>
      <c r="D679">
        <f t="shared" si="53"/>
        <v>0.88523131133245514</v>
      </c>
      <c r="E679">
        <f t="shared" si="50"/>
        <v>885231.31133245514</v>
      </c>
      <c r="F679">
        <f t="shared" si="54"/>
        <v>885231</v>
      </c>
      <c r="G679" t="s">
        <v>53</v>
      </c>
    </row>
    <row r="680" spans="1:7" x14ac:dyDescent="0.25">
      <c r="A680">
        <v>674</v>
      </c>
      <c r="B680">
        <f t="shared" si="51"/>
        <v>0.34799999999999998</v>
      </c>
      <c r="C680">
        <f t="shared" si="52"/>
        <v>1.093274243449248</v>
      </c>
      <c r="D680">
        <f t="shared" si="53"/>
        <v>0.88813644881354448</v>
      </c>
      <c r="E680">
        <f t="shared" si="50"/>
        <v>888136.44881354447</v>
      </c>
      <c r="F680">
        <f t="shared" si="54"/>
        <v>888136</v>
      </c>
      <c r="G680" t="s">
        <v>53</v>
      </c>
    </row>
    <row r="681" spans="1:7" x14ac:dyDescent="0.25">
      <c r="A681">
        <v>675</v>
      </c>
      <c r="B681">
        <f t="shared" si="51"/>
        <v>0.35</v>
      </c>
      <c r="C681">
        <f t="shared" si="52"/>
        <v>1.0995574287564276</v>
      </c>
      <c r="D681">
        <f t="shared" si="53"/>
        <v>0.89100652418836779</v>
      </c>
      <c r="E681">
        <f t="shared" si="50"/>
        <v>891006.52418836777</v>
      </c>
      <c r="F681">
        <f t="shared" si="54"/>
        <v>891007</v>
      </c>
      <c r="G681" t="s">
        <v>53</v>
      </c>
    </row>
    <row r="682" spans="1:7" x14ac:dyDescent="0.25">
      <c r="A682">
        <v>676</v>
      </c>
      <c r="B682">
        <f t="shared" si="51"/>
        <v>0.35199999999999998</v>
      </c>
      <c r="C682">
        <f t="shared" si="52"/>
        <v>1.105840614063607</v>
      </c>
      <c r="D682">
        <f t="shared" si="53"/>
        <v>0.89384142415126366</v>
      </c>
      <c r="E682">
        <f t="shared" si="50"/>
        <v>893841.42415126367</v>
      </c>
      <c r="F682">
        <f t="shared" si="54"/>
        <v>893841</v>
      </c>
      <c r="G682" t="s">
        <v>53</v>
      </c>
    </row>
    <row r="683" spans="1:7" x14ac:dyDescent="0.25">
      <c r="A683">
        <v>677</v>
      </c>
      <c r="B683">
        <f t="shared" si="51"/>
        <v>0.35399999999999998</v>
      </c>
      <c r="C683">
        <f t="shared" si="52"/>
        <v>1.1121237993707866</v>
      </c>
      <c r="D683">
        <f t="shared" si="53"/>
        <v>0.89664103678523577</v>
      </c>
      <c r="E683">
        <f t="shared" si="50"/>
        <v>896641.03678523574</v>
      </c>
      <c r="F683">
        <f t="shared" si="54"/>
        <v>896641</v>
      </c>
      <c r="G683" t="s">
        <v>53</v>
      </c>
    </row>
    <row r="684" spans="1:7" x14ac:dyDescent="0.25">
      <c r="A684">
        <v>678</v>
      </c>
      <c r="B684">
        <f t="shared" si="51"/>
        <v>0.35599999999999998</v>
      </c>
      <c r="C684">
        <f t="shared" si="52"/>
        <v>1.1184069846779663</v>
      </c>
      <c r="D684">
        <f t="shared" si="53"/>
        <v>0.89940525156637097</v>
      </c>
      <c r="E684">
        <f t="shared" si="50"/>
        <v>899405.25156637095</v>
      </c>
      <c r="F684">
        <f t="shared" si="54"/>
        <v>899405</v>
      </c>
      <c r="G684" t="s">
        <v>53</v>
      </c>
    </row>
    <row r="685" spans="1:7" x14ac:dyDescent="0.25">
      <c r="A685">
        <v>679</v>
      </c>
      <c r="B685">
        <f t="shared" si="51"/>
        <v>0.35799999999999998</v>
      </c>
      <c r="C685">
        <f t="shared" si="52"/>
        <v>1.1246901699851459</v>
      </c>
      <c r="D685">
        <f t="shared" si="53"/>
        <v>0.90213395936820284</v>
      </c>
      <c r="E685">
        <f t="shared" si="50"/>
        <v>902133.95936820284</v>
      </c>
      <c r="F685">
        <f t="shared" si="54"/>
        <v>902134</v>
      </c>
      <c r="G685" t="s">
        <v>53</v>
      </c>
    </row>
    <row r="686" spans="1:7" x14ac:dyDescent="0.25">
      <c r="A686">
        <v>680</v>
      </c>
      <c r="B686">
        <f t="shared" si="51"/>
        <v>0.36</v>
      </c>
      <c r="C686">
        <f t="shared" si="52"/>
        <v>1.1309733552923256</v>
      </c>
      <c r="D686">
        <f t="shared" si="53"/>
        <v>0.90482705246601958</v>
      </c>
      <c r="E686">
        <f t="shared" si="50"/>
        <v>904827.05246601952</v>
      </c>
      <c r="F686">
        <f t="shared" si="54"/>
        <v>904827</v>
      </c>
      <c r="G686" t="s">
        <v>53</v>
      </c>
    </row>
    <row r="687" spans="1:7" x14ac:dyDescent="0.25">
      <c r="A687">
        <v>681</v>
      </c>
      <c r="B687">
        <f t="shared" si="51"/>
        <v>0.36199999999999999</v>
      </c>
      <c r="C687">
        <f t="shared" si="52"/>
        <v>1.137256540599505</v>
      </c>
      <c r="D687">
        <f t="shared" si="53"/>
        <v>0.90748442454111689</v>
      </c>
      <c r="E687">
        <f t="shared" si="50"/>
        <v>907484.42454111692</v>
      </c>
      <c r="F687">
        <f t="shared" si="54"/>
        <v>907484</v>
      </c>
      <c r="G687" t="s">
        <v>53</v>
      </c>
    </row>
    <row r="688" spans="1:7" x14ac:dyDescent="0.25">
      <c r="A688">
        <v>682</v>
      </c>
      <c r="B688">
        <f t="shared" si="51"/>
        <v>0.36399999999999999</v>
      </c>
      <c r="C688">
        <f t="shared" si="52"/>
        <v>1.1435397259066846</v>
      </c>
      <c r="D688">
        <f t="shared" si="53"/>
        <v>0.91010597068499566</v>
      </c>
      <c r="E688">
        <f t="shared" si="50"/>
        <v>910105.97068499564</v>
      </c>
      <c r="F688">
        <f t="shared" si="54"/>
        <v>910106</v>
      </c>
      <c r="G688" t="s">
        <v>53</v>
      </c>
    </row>
    <row r="689" spans="1:7" x14ac:dyDescent="0.25">
      <c r="A689">
        <v>683</v>
      </c>
      <c r="B689">
        <f t="shared" si="51"/>
        <v>0.36599999999999999</v>
      </c>
      <c r="C689">
        <f t="shared" si="52"/>
        <v>1.1498229112138643</v>
      </c>
      <c r="D689">
        <f t="shared" si="53"/>
        <v>0.91269158740350276</v>
      </c>
      <c r="E689">
        <f t="shared" si="50"/>
        <v>912691.58740350278</v>
      </c>
      <c r="F689">
        <f t="shared" si="54"/>
        <v>912692</v>
      </c>
      <c r="G689" t="s">
        <v>53</v>
      </c>
    </row>
    <row r="690" spans="1:7" x14ac:dyDescent="0.25">
      <c r="A690">
        <v>684</v>
      </c>
      <c r="B690">
        <f t="shared" si="51"/>
        <v>0.36799999999999999</v>
      </c>
      <c r="C690">
        <f t="shared" si="52"/>
        <v>1.1561060965210439</v>
      </c>
      <c r="D690">
        <f t="shared" si="53"/>
        <v>0.91524117262091753</v>
      </c>
      <c r="E690">
        <f t="shared" si="50"/>
        <v>915241.17262091755</v>
      </c>
      <c r="F690">
        <f t="shared" si="54"/>
        <v>915241</v>
      </c>
      <c r="G690" t="s">
        <v>53</v>
      </c>
    </row>
    <row r="691" spans="1:7" x14ac:dyDescent="0.25">
      <c r="A691">
        <v>685</v>
      </c>
      <c r="B691">
        <f t="shared" si="51"/>
        <v>0.37</v>
      </c>
      <c r="C691">
        <f t="shared" si="52"/>
        <v>1.1623892818282235</v>
      </c>
      <c r="D691">
        <f t="shared" si="53"/>
        <v>0.91775462568398114</v>
      </c>
      <c r="E691">
        <f t="shared" si="50"/>
        <v>917754.62568398111</v>
      </c>
      <c r="F691">
        <f t="shared" si="54"/>
        <v>917755</v>
      </c>
      <c r="G691" t="s">
        <v>53</v>
      </c>
    </row>
    <row r="692" spans="1:7" x14ac:dyDescent="0.25">
      <c r="A692">
        <v>686</v>
      </c>
      <c r="B692">
        <f t="shared" si="51"/>
        <v>0.372</v>
      </c>
      <c r="C692">
        <f t="shared" si="52"/>
        <v>1.168672467135403</v>
      </c>
      <c r="D692">
        <f t="shared" si="53"/>
        <v>0.92023184736587027</v>
      </c>
      <c r="E692">
        <f t="shared" si="50"/>
        <v>920231.84736587026</v>
      </c>
      <c r="F692">
        <f t="shared" si="54"/>
        <v>920232</v>
      </c>
      <c r="G692" t="s">
        <v>53</v>
      </c>
    </row>
    <row r="693" spans="1:7" x14ac:dyDescent="0.25">
      <c r="A693">
        <v>687</v>
      </c>
      <c r="B693">
        <f t="shared" si="51"/>
        <v>0.374</v>
      </c>
      <c r="C693">
        <f t="shared" si="52"/>
        <v>1.1749556524425826</v>
      </c>
      <c r="D693">
        <f t="shared" si="53"/>
        <v>0.92267273987011478</v>
      </c>
      <c r="E693">
        <f t="shared" si="50"/>
        <v>922672.73987011483</v>
      </c>
      <c r="F693">
        <f t="shared" si="54"/>
        <v>922673</v>
      </c>
      <c r="G693" t="s">
        <v>53</v>
      </c>
    </row>
    <row r="694" spans="1:7" x14ac:dyDescent="0.25">
      <c r="A694">
        <v>688</v>
      </c>
      <c r="B694">
        <f t="shared" si="51"/>
        <v>0.376</v>
      </c>
      <c r="C694">
        <f t="shared" si="52"/>
        <v>1.1812388377497622</v>
      </c>
      <c r="D694">
        <f t="shared" si="53"/>
        <v>0.92507720683445804</v>
      </c>
      <c r="E694">
        <f t="shared" si="50"/>
        <v>925077.20683445805</v>
      </c>
      <c r="F694">
        <f t="shared" si="54"/>
        <v>925077</v>
      </c>
      <c r="G694" t="s">
        <v>53</v>
      </c>
    </row>
    <row r="695" spans="1:7" x14ac:dyDescent="0.25">
      <c r="A695">
        <v>689</v>
      </c>
      <c r="B695">
        <f t="shared" si="51"/>
        <v>0.378</v>
      </c>
      <c r="C695">
        <f t="shared" si="52"/>
        <v>1.1875220230569419</v>
      </c>
      <c r="D695">
        <f t="shared" si="53"/>
        <v>0.92744515333466138</v>
      </c>
      <c r="E695">
        <f t="shared" si="50"/>
        <v>927445.15333466139</v>
      </c>
      <c r="F695">
        <f t="shared" si="54"/>
        <v>927445</v>
      </c>
      <c r="G695" t="s">
        <v>53</v>
      </c>
    </row>
    <row r="696" spans="1:7" x14ac:dyDescent="0.25">
      <c r="A696">
        <v>690</v>
      </c>
      <c r="B696">
        <f t="shared" si="51"/>
        <v>0.38</v>
      </c>
      <c r="C696">
        <f t="shared" si="52"/>
        <v>1.1938052083641213</v>
      </c>
      <c r="D696">
        <f t="shared" si="53"/>
        <v>0.92977648588825135</v>
      </c>
      <c r="E696">
        <f t="shared" si="50"/>
        <v>929776.48588825134</v>
      </c>
      <c r="F696">
        <f t="shared" si="54"/>
        <v>929776</v>
      </c>
      <c r="G696" t="s">
        <v>53</v>
      </c>
    </row>
    <row r="697" spans="1:7" x14ac:dyDescent="0.25">
      <c r="A697">
        <v>691</v>
      </c>
      <c r="B697">
        <f t="shared" si="51"/>
        <v>0.38200000000000001</v>
      </c>
      <c r="C697">
        <f t="shared" si="52"/>
        <v>1.2000883936713009</v>
      </c>
      <c r="D697">
        <f t="shared" si="53"/>
        <v>0.93207111245821095</v>
      </c>
      <c r="E697">
        <f t="shared" si="50"/>
        <v>932071.1124582109</v>
      </c>
      <c r="F697">
        <f t="shared" si="54"/>
        <v>932071</v>
      </c>
      <c r="G697" t="s">
        <v>53</v>
      </c>
    </row>
    <row r="698" spans="1:7" x14ac:dyDescent="0.25">
      <c r="A698">
        <v>692</v>
      </c>
      <c r="B698">
        <f t="shared" si="51"/>
        <v>0.38400000000000001</v>
      </c>
      <c r="C698">
        <f t="shared" si="52"/>
        <v>1.2063715789784806</v>
      </c>
      <c r="D698">
        <f t="shared" si="53"/>
        <v>0.93432894245661202</v>
      </c>
      <c r="E698">
        <f t="shared" si="50"/>
        <v>934328.94245661201</v>
      </c>
      <c r="F698">
        <f t="shared" si="54"/>
        <v>934329</v>
      </c>
      <c r="G698" t="s">
        <v>53</v>
      </c>
    </row>
    <row r="699" spans="1:7" x14ac:dyDescent="0.25">
      <c r="A699">
        <v>693</v>
      </c>
      <c r="B699">
        <f t="shared" si="51"/>
        <v>0.38600000000000001</v>
      </c>
      <c r="C699">
        <f t="shared" si="52"/>
        <v>1.2126547642856602</v>
      </c>
      <c r="D699">
        <f t="shared" si="53"/>
        <v>0.9365498867481924</v>
      </c>
      <c r="E699">
        <f t="shared" si="50"/>
        <v>936549.88674819237</v>
      </c>
      <c r="F699">
        <f t="shared" si="54"/>
        <v>936550</v>
      </c>
      <c r="G699" t="s">
        <v>53</v>
      </c>
    </row>
    <row r="700" spans="1:7" x14ac:dyDescent="0.25">
      <c r="A700">
        <v>694</v>
      </c>
      <c r="B700">
        <f t="shared" si="51"/>
        <v>0.38800000000000001</v>
      </c>
      <c r="C700">
        <f t="shared" si="52"/>
        <v>1.2189379495928399</v>
      </c>
      <c r="D700">
        <f t="shared" si="53"/>
        <v>0.93873385765387407</v>
      </c>
      <c r="E700">
        <f t="shared" si="50"/>
        <v>938733.85765387409</v>
      </c>
      <c r="F700">
        <f t="shared" si="54"/>
        <v>938734</v>
      </c>
      <c r="G700" t="s">
        <v>53</v>
      </c>
    </row>
    <row r="701" spans="1:7" x14ac:dyDescent="0.25">
      <c r="A701">
        <v>695</v>
      </c>
      <c r="B701">
        <f t="shared" si="51"/>
        <v>0.39</v>
      </c>
      <c r="C701">
        <f t="shared" si="52"/>
        <v>1.2252211349000193</v>
      </c>
      <c r="D701">
        <f t="shared" si="53"/>
        <v>0.94088076895422545</v>
      </c>
      <c r="E701">
        <f t="shared" si="50"/>
        <v>940880.76895422547</v>
      </c>
      <c r="F701">
        <f t="shared" si="54"/>
        <v>940881</v>
      </c>
      <c r="G701" t="s">
        <v>53</v>
      </c>
    </row>
    <row r="702" spans="1:7" x14ac:dyDescent="0.25">
      <c r="A702">
        <v>696</v>
      </c>
      <c r="B702">
        <f t="shared" si="51"/>
        <v>0.39200000000000002</v>
      </c>
      <c r="C702">
        <f t="shared" si="52"/>
        <v>1.2315043202071989</v>
      </c>
      <c r="D702">
        <f t="shared" si="53"/>
        <v>0.94299053589286441</v>
      </c>
      <c r="E702">
        <f t="shared" si="50"/>
        <v>942990.53589286446</v>
      </c>
      <c r="F702">
        <f t="shared" si="54"/>
        <v>942991</v>
      </c>
      <c r="G702" t="s">
        <v>53</v>
      </c>
    </row>
    <row r="703" spans="1:7" x14ac:dyDescent="0.25">
      <c r="A703">
        <v>697</v>
      </c>
      <c r="B703">
        <f t="shared" si="51"/>
        <v>0.39400000000000002</v>
      </c>
      <c r="C703">
        <f t="shared" si="52"/>
        <v>1.2377875055143785</v>
      </c>
      <c r="D703">
        <f t="shared" si="53"/>
        <v>0.94506307517980481</v>
      </c>
      <c r="E703">
        <f t="shared" si="50"/>
        <v>945063.07517980481</v>
      </c>
      <c r="F703">
        <f t="shared" si="54"/>
        <v>945063</v>
      </c>
      <c r="G703" t="s">
        <v>53</v>
      </c>
    </row>
    <row r="704" spans="1:7" x14ac:dyDescent="0.25">
      <c r="A704">
        <v>698</v>
      </c>
      <c r="B704">
        <f t="shared" si="51"/>
        <v>0.39600000000000002</v>
      </c>
      <c r="C704">
        <f t="shared" si="52"/>
        <v>1.2440706908215582</v>
      </c>
      <c r="D704">
        <f t="shared" si="53"/>
        <v>0.94709830499474434</v>
      </c>
      <c r="E704">
        <f t="shared" si="50"/>
        <v>947098.30499474437</v>
      </c>
      <c r="F704">
        <f t="shared" si="54"/>
        <v>947098</v>
      </c>
      <c r="G704" t="s">
        <v>53</v>
      </c>
    </row>
    <row r="705" spans="1:7" x14ac:dyDescent="0.25">
      <c r="A705">
        <v>699</v>
      </c>
      <c r="B705">
        <f t="shared" si="51"/>
        <v>0.39800000000000002</v>
      </c>
      <c r="C705">
        <f t="shared" si="52"/>
        <v>1.2503538761287378</v>
      </c>
      <c r="D705">
        <f t="shared" si="53"/>
        <v>0.9490961449902946</v>
      </c>
      <c r="E705">
        <f t="shared" si="50"/>
        <v>949096.14499029459</v>
      </c>
      <c r="F705">
        <f t="shared" si="54"/>
        <v>949096</v>
      </c>
      <c r="G705" t="s">
        <v>53</v>
      </c>
    </row>
    <row r="706" spans="1:7" x14ac:dyDescent="0.25">
      <c r="A706">
        <v>700</v>
      </c>
      <c r="B706">
        <f t="shared" si="51"/>
        <v>0.4</v>
      </c>
      <c r="C706">
        <f t="shared" si="52"/>
        <v>1.2566370614359172</v>
      </c>
      <c r="D706">
        <f t="shared" si="53"/>
        <v>0.95105651629515353</v>
      </c>
      <c r="E706">
        <f t="shared" si="50"/>
        <v>951056.51629515353</v>
      </c>
      <c r="F706">
        <f t="shared" si="54"/>
        <v>951057</v>
      </c>
      <c r="G706" t="s">
        <v>53</v>
      </c>
    </row>
    <row r="707" spans="1:7" x14ac:dyDescent="0.25">
      <c r="A707">
        <v>701</v>
      </c>
      <c r="B707">
        <f t="shared" si="51"/>
        <v>0.40200000000000002</v>
      </c>
      <c r="C707">
        <f t="shared" si="52"/>
        <v>1.2629202467430969</v>
      </c>
      <c r="D707">
        <f t="shared" si="53"/>
        <v>0.95297934151721886</v>
      </c>
      <c r="E707">
        <f t="shared" si="50"/>
        <v>952979.34151721885</v>
      </c>
      <c r="F707">
        <f t="shared" si="54"/>
        <v>952979</v>
      </c>
      <c r="G707" t="s">
        <v>53</v>
      </c>
    </row>
    <row r="708" spans="1:7" x14ac:dyDescent="0.25">
      <c r="A708">
        <v>702</v>
      </c>
      <c r="B708">
        <f t="shared" si="51"/>
        <v>0.40400000000000003</v>
      </c>
      <c r="C708">
        <f t="shared" si="52"/>
        <v>1.2692034320502765</v>
      </c>
      <c r="D708">
        <f t="shared" si="53"/>
        <v>0.95486454474664295</v>
      </c>
      <c r="E708">
        <f t="shared" si="50"/>
        <v>954864.54474664293</v>
      </c>
      <c r="F708">
        <f t="shared" si="54"/>
        <v>954865</v>
      </c>
      <c r="G708" t="s">
        <v>53</v>
      </c>
    </row>
    <row r="709" spans="1:7" x14ac:dyDescent="0.25">
      <c r="A709">
        <v>703</v>
      </c>
      <c r="B709">
        <f t="shared" si="51"/>
        <v>0.40600000000000003</v>
      </c>
      <c r="C709">
        <f t="shared" si="52"/>
        <v>1.2754866173574562</v>
      </c>
      <c r="D709">
        <f t="shared" si="53"/>
        <v>0.95671205155883055</v>
      </c>
      <c r="E709">
        <f t="shared" si="50"/>
        <v>956712.05155883054</v>
      </c>
      <c r="F709">
        <f t="shared" si="54"/>
        <v>956712</v>
      </c>
      <c r="G709" t="s">
        <v>53</v>
      </c>
    </row>
    <row r="710" spans="1:7" x14ac:dyDescent="0.25">
      <c r="A710">
        <v>704</v>
      </c>
      <c r="B710">
        <f t="shared" si="51"/>
        <v>0.40799999999999997</v>
      </c>
      <c r="C710">
        <f t="shared" si="52"/>
        <v>1.2817698026646356</v>
      </c>
      <c r="D710">
        <f t="shared" si="53"/>
        <v>0.95852178901737584</v>
      </c>
      <c r="E710">
        <f t="shared" ref="E710:E773" si="55">D710*amplitude+zerotorque</f>
        <v>958521.78901737579</v>
      </c>
      <c r="F710">
        <f t="shared" si="54"/>
        <v>958522</v>
      </c>
      <c r="G710" t="s">
        <v>53</v>
      </c>
    </row>
    <row r="711" spans="1:7" x14ac:dyDescent="0.25">
      <c r="A711">
        <v>705</v>
      </c>
      <c r="B711">
        <f t="shared" ref="B711:B774" si="56">(A711-500)/500</f>
        <v>0.41</v>
      </c>
      <c r="C711">
        <f t="shared" ref="C711:C774" si="57">B711*(PI())</f>
        <v>1.288052987971815</v>
      </c>
      <c r="D711">
        <f t="shared" ref="D711:D774" si="58">SIN(C711)</f>
        <v>0.96029368567694295</v>
      </c>
      <c r="E711">
        <f t="shared" si="55"/>
        <v>960293.68567694293</v>
      </c>
      <c r="F711">
        <f t="shared" ref="F711:F774" si="59">ROUND(E711,0)</f>
        <v>960294</v>
      </c>
      <c r="G711" t="s">
        <v>53</v>
      </c>
    </row>
    <row r="712" spans="1:7" x14ac:dyDescent="0.25">
      <c r="A712">
        <v>706</v>
      </c>
      <c r="B712">
        <f t="shared" si="56"/>
        <v>0.41199999999999998</v>
      </c>
      <c r="C712">
        <f t="shared" si="57"/>
        <v>1.2943361732789946</v>
      </c>
      <c r="D712">
        <f t="shared" si="58"/>
        <v>0.96202767158608582</v>
      </c>
      <c r="E712">
        <f t="shared" si="55"/>
        <v>962027.67158608581</v>
      </c>
      <c r="F712">
        <f t="shared" si="59"/>
        <v>962028</v>
      </c>
      <c r="G712" t="s">
        <v>53</v>
      </c>
    </row>
    <row r="713" spans="1:7" x14ac:dyDescent="0.25">
      <c r="A713">
        <v>707</v>
      </c>
      <c r="B713">
        <f t="shared" si="56"/>
        <v>0.41399999999999998</v>
      </c>
      <c r="C713">
        <f t="shared" si="57"/>
        <v>1.3006193585861743</v>
      </c>
      <c r="D713">
        <f t="shared" si="58"/>
        <v>0.96372367829000971</v>
      </c>
      <c r="E713">
        <f t="shared" si="55"/>
        <v>963723.67829000973</v>
      </c>
      <c r="F713">
        <f t="shared" si="59"/>
        <v>963724</v>
      </c>
      <c r="G713" t="s">
        <v>53</v>
      </c>
    </row>
    <row r="714" spans="1:7" x14ac:dyDescent="0.25">
      <c r="A714">
        <v>708</v>
      </c>
      <c r="B714">
        <f t="shared" si="56"/>
        <v>0.41599999999999998</v>
      </c>
      <c r="C714">
        <f t="shared" si="57"/>
        <v>1.3069025438933539</v>
      </c>
      <c r="D714">
        <f t="shared" si="58"/>
        <v>0.96538163883327388</v>
      </c>
      <c r="E714">
        <f t="shared" si="55"/>
        <v>965381.6388332739</v>
      </c>
      <c r="F714">
        <f t="shared" si="59"/>
        <v>965382</v>
      </c>
      <c r="G714" t="s">
        <v>53</v>
      </c>
    </row>
    <row r="715" spans="1:7" x14ac:dyDescent="0.25">
      <c r="A715">
        <v>709</v>
      </c>
      <c r="B715">
        <f t="shared" si="56"/>
        <v>0.41799999999999998</v>
      </c>
      <c r="C715">
        <f t="shared" si="57"/>
        <v>1.3131857292005336</v>
      </c>
      <c r="D715">
        <f t="shared" si="58"/>
        <v>0.967001487762435</v>
      </c>
      <c r="E715">
        <f t="shared" si="55"/>
        <v>967001.48776243499</v>
      </c>
      <c r="F715">
        <f t="shared" si="59"/>
        <v>967001</v>
      </c>
      <c r="G715" t="s">
        <v>53</v>
      </c>
    </row>
    <row r="716" spans="1:7" x14ac:dyDescent="0.25">
      <c r="A716">
        <v>710</v>
      </c>
      <c r="B716">
        <f t="shared" si="56"/>
        <v>0.42</v>
      </c>
      <c r="C716">
        <f t="shared" si="57"/>
        <v>1.319468914507713</v>
      </c>
      <c r="D716">
        <f t="shared" si="58"/>
        <v>0.96858316112863108</v>
      </c>
      <c r="E716">
        <f t="shared" si="55"/>
        <v>968583.16112863109</v>
      </c>
      <c r="F716">
        <f t="shared" si="59"/>
        <v>968583</v>
      </c>
      <c r="G716" t="s">
        <v>53</v>
      </c>
    </row>
    <row r="717" spans="1:7" x14ac:dyDescent="0.25">
      <c r="A717">
        <v>711</v>
      </c>
      <c r="B717">
        <f t="shared" si="56"/>
        <v>0.42199999999999999</v>
      </c>
      <c r="C717">
        <f t="shared" si="57"/>
        <v>1.3257520998148926</v>
      </c>
      <c r="D717">
        <f t="shared" si="58"/>
        <v>0.9701265964901058</v>
      </c>
      <c r="E717">
        <f t="shared" si="55"/>
        <v>970126.59649010585</v>
      </c>
      <c r="F717">
        <f t="shared" si="59"/>
        <v>970127</v>
      </c>
      <c r="G717" t="s">
        <v>53</v>
      </c>
    </row>
    <row r="718" spans="1:7" x14ac:dyDescent="0.25">
      <c r="A718">
        <v>712</v>
      </c>
      <c r="B718">
        <f t="shared" si="56"/>
        <v>0.42399999999999999</v>
      </c>
      <c r="C718">
        <f t="shared" si="57"/>
        <v>1.3320352851220723</v>
      </c>
      <c r="D718">
        <f t="shared" si="58"/>
        <v>0.97163173291467386</v>
      </c>
      <c r="E718">
        <f t="shared" si="55"/>
        <v>971631.73291467386</v>
      </c>
      <c r="F718">
        <f t="shared" si="59"/>
        <v>971632</v>
      </c>
      <c r="G718" t="s">
        <v>53</v>
      </c>
    </row>
    <row r="719" spans="1:7" x14ac:dyDescent="0.25">
      <c r="A719">
        <v>713</v>
      </c>
      <c r="B719">
        <f t="shared" si="56"/>
        <v>0.42599999999999999</v>
      </c>
      <c r="C719">
        <f t="shared" si="57"/>
        <v>1.3383184704292519</v>
      </c>
      <c r="D719">
        <f t="shared" si="58"/>
        <v>0.97309851098212652</v>
      </c>
      <c r="E719">
        <f t="shared" si="55"/>
        <v>973098.51098212646</v>
      </c>
      <c r="F719">
        <f t="shared" si="59"/>
        <v>973099</v>
      </c>
      <c r="G719" t="s">
        <v>53</v>
      </c>
    </row>
    <row r="720" spans="1:7" x14ac:dyDescent="0.25">
      <c r="A720">
        <v>714</v>
      </c>
      <c r="B720">
        <f t="shared" si="56"/>
        <v>0.42799999999999999</v>
      </c>
      <c r="C720">
        <f t="shared" si="57"/>
        <v>1.3446016557364315</v>
      </c>
      <c r="D720">
        <f t="shared" si="58"/>
        <v>0.97452687278657713</v>
      </c>
      <c r="E720">
        <f t="shared" si="55"/>
        <v>974526.87278657709</v>
      </c>
      <c r="F720">
        <f t="shared" si="59"/>
        <v>974527</v>
      </c>
      <c r="G720" t="s">
        <v>53</v>
      </c>
    </row>
    <row r="721" spans="1:7" x14ac:dyDescent="0.25">
      <c r="A721">
        <v>715</v>
      </c>
      <c r="B721">
        <f t="shared" si="56"/>
        <v>0.43</v>
      </c>
      <c r="C721">
        <f t="shared" si="57"/>
        <v>1.350884841043611</v>
      </c>
      <c r="D721">
        <f t="shared" si="58"/>
        <v>0.97591676193874732</v>
      </c>
      <c r="E721">
        <f t="shared" si="55"/>
        <v>975916.76193874737</v>
      </c>
      <c r="F721">
        <f t="shared" si="59"/>
        <v>975917</v>
      </c>
      <c r="G721" t="s">
        <v>53</v>
      </c>
    </row>
    <row r="722" spans="1:7" x14ac:dyDescent="0.25">
      <c r="A722">
        <v>716</v>
      </c>
      <c r="B722">
        <f t="shared" si="56"/>
        <v>0.432</v>
      </c>
      <c r="C722">
        <f t="shared" si="57"/>
        <v>1.3571680263507906</v>
      </c>
      <c r="D722">
        <f t="shared" si="58"/>
        <v>0.97726812356819348</v>
      </c>
      <c r="E722">
        <f t="shared" si="55"/>
        <v>977268.12356819352</v>
      </c>
      <c r="F722">
        <f t="shared" si="59"/>
        <v>977268</v>
      </c>
      <c r="G722" t="s">
        <v>53</v>
      </c>
    </row>
    <row r="723" spans="1:7" x14ac:dyDescent="0.25">
      <c r="A723">
        <v>717</v>
      </c>
      <c r="B723">
        <f t="shared" si="56"/>
        <v>0.434</v>
      </c>
      <c r="C723">
        <f t="shared" si="57"/>
        <v>1.3634512116579702</v>
      </c>
      <c r="D723">
        <f t="shared" si="58"/>
        <v>0.97858090432547207</v>
      </c>
      <c r="E723">
        <f t="shared" si="55"/>
        <v>978580.90432547207</v>
      </c>
      <c r="F723">
        <f t="shared" si="59"/>
        <v>978581</v>
      </c>
      <c r="G723" t="s">
        <v>53</v>
      </c>
    </row>
    <row r="724" spans="1:7" x14ac:dyDescent="0.25">
      <c r="A724">
        <v>718</v>
      </c>
      <c r="B724">
        <f t="shared" si="56"/>
        <v>0.436</v>
      </c>
      <c r="C724">
        <f t="shared" si="57"/>
        <v>1.3697343969651499</v>
      </c>
      <c r="D724">
        <f t="shared" si="58"/>
        <v>0.97985505238424686</v>
      </c>
      <c r="E724">
        <f t="shared" si="55"/>
        <v>979855.05238424684</v>
      </c>
      <c r="F724">
        <f t="shared" si="59"/>
        <v>979855</v>
      </c>
      <c r="G724" t="s">
        <v>53</v>
      </c>
    </row>
    <row r="725" spans="1:7" x14ac:dyDescent="0.25">
      <c r="A725">
        <v>719</v>
      </c>
      <c r="B725">
        <f t="shared" si="56"/>
        <v>0.438</v>
      </c>
      <c r="C725">
        <f t="shared" si="57"/>
        <v>1.3760175822723293</v>
      </c>
      <c r="D725">
        <f t="shared" si="58"/>
        <v>0.98109051744333409</v>
      </c>
      <c r="E725">
        <f t="shared" si="55"/>
        <v>981090.5174433341</v>
      </c>
      <c r="F725">
        <f t="shared" si="59"/>
        <v>981091</v>
      </c>
      <c r="G725" t="s">
        <v>53</v>
      </c>
    </row>
    <row r="726" spans="1:7" x14ac:dyDescent="0.25">
      <c r="A726">
        <v>720</v>
      </c>
      <c r="B726">
        <f t="shared" si="56"/>
        <v>0.44</v>
      </c>
      <c r="C726">
        <f t="shared" si="57"/>
        <v>1.3823007675795089</v>
      </c>
      <c r="D726">
        <f t="shared" si="58"/>
        <v>0.98228725072868861</v>
      </c>
      <c r="E726">
        <f t="shared" si="55"/>
        <v>982287.25072868855</v>
      </c>
      <c r="F726">
        <f t="shared" si="59"/>
        <v>982287</v>
      </c>
      <c r="G726" t="s">
        <v>53</v>
      </c>
    </row>
    <row r="727" spans="1:7" x14ac:dyDescent="0.25">
      <c r="A727">
        <v>721</v>
      </c>
      <c r="B727">
        <f t="shared" si="56"/>
        <v>0.442</v>
      </c>
      <c r="C727">
        <f t="shared" si="57"/>
        <v>1.3885839528866886</v>
      </c>
      <c r="D727">
        <f t="shared" si="58"/>
        <v>0.98344520499532972</v>
      </c>
      <c r="E727">
        <f t="shared" si="55"/>
        <v>983445.20499532972</v>
      </c>
      <c r="F727">
        <f t="shared" si="59"/>
        <v>983445</v>
      </c>
      <c r="G727" t="s">
        <v>53</v>
      </c>
    </row>
    <row r="728" spans="1:7" x14ac:dyDescent="0.25">
      <c r="A728">
        <v>722</v>
      </c>
      <c r="B728">
        <f t="shared" si="56"/>
        <v>0.44400000000000001</v>
      </c>
      <c r="C728">
        <f t="shared" si="57"/>
        <v>1.3948671381938682</v>
      </c>
      <c r="D728">
        <f t="shared" si="58"/>
        <v>0.98456433452920533</v>
      </c>
      <c r="E728">
        <f t="shared" si="55"/>
        <v>984564.33452920534</v>
      </c>
      <c r="F728">
        <f t="shared" si="59"/>
        <v>984564</v>
      </c>
      <c r="G728" t="s">
        <v>53</v>
      </c>
    </row>
    <row r="729" spans="1:7" x14ac:dyDescent="0.25">
      <c r="A729">
        <v>723</v>
      </c>
      <c r="B729">
        <f t="shared" si="56"/>
        <v>0.44600000000000001</v>
      </c>
      <c r="C729">
        <f t="shared" si="57"/>
        <v>1.4011503235010478</v>
      </c>
      <c r="D729">
        <f t="shared" si="58"/>
        <v>0.98564459514899805</v>
      </c>
      <c r="E729">
        <f t="shared" si="55"/>
        <v>985644.59514899808</v>
      </c>
      <c r="F729">
        <f t="shared" si="59"/>
        <v>985645</v>
      </c>
      <c r="G729" t="s">
        <v>53</v>
      </c>
    </row>
    <row r="730" spans="1:7" x14ac:dyDescent="0.25">
      <c r="A730">
        <v>724</v>
      </c>
      <c r="B730">
        <f t="shared" si="56"/>
        <v>0.44800000000000001</v>
      </c>
      <c r="C730">
        <f t="shared" si="57"/>
        <v>1.4074335088082273</v>
      </c>
      <c r="D730">
        <f t="shared" si="58"/>
        <v>0.98668594420786804</v>
      </c>
      <c r="E730">
        <f t="shared" si="55"/>
        <v>986685.94420786807</v>
      </c>
      <c r="F730">
        <f t="shared" si="59"/>
        <v>986686</v>
      </c>
      <c r="G730" t="s">
        <v>53</v>
      </c>
    </row>
    <row r="731" spans="1:7" x14ac:dyDescent="0.25">
      <c r="A731">
        <v>725</v>
      </c>
      <c r="B731">
        <f t="shared" si="56"/>
        <v>0.45</v>
      </c>
      <c r="C731">
        <f t="shared" si="57"/>
        <v>1.4137166941154069</v>
      </c>
      <c r="D731">
        <f t="shared" si="58"/>
        <v>0.98768834059513777</v>
      </c>
      <c r="E731">
        <f t="shared" si="55"/>
        <v>987688.34059513779</v>
      </c>
      <c r="F731">
        <f t="shared" si="59"/>
        <v>987688</v>
      </c>
      <c r="G731" t="s">
        <v>53</v>
      </c>
    </row>
    <row r="732" spans="1:7" x14ac:dyDescent="0.25">
      <c r="A732">
        <v>726</v>
      </c>
      <c r="B732">
        <f t="shared" si="56"/>
        <v>0.45200000000000001</v>
      </c>
      <c r="C732">
        <f t="shared" si="57"/>
        <v>1.4199998794225865</v>
      </c>
      <c r="D732">
        <f t="shared" si="58"/>
        <v>0.98865174473791406</v>
      </c>
      <c r="E732">
        <f t="shared" si="55"/>
        <v>988651.74473791406</v>
      </c>
      <c r="F732">
        <f t="shared" si="59"/>
        <v>988652</v>
      </c>
      <c r="G732" t="s">
        <v>53</v>
      </c>
    </row>
    <row r="733" spans="1:7" x14ac:dyDescent="0.25">
      <c r="A733">
        <v>727</v>
      </c>
      <c r="B733">
        <f t="shared" si="56"/>
        <v>0.45400000000000001</v>
      </c>
      <c r="C733">
        <f t="shared" si="57"/>
        <v>1.4262830647297662</v>
      </c>
      <c r="D733">
        <f t="shared" si="58"/>
        <v>0.98957611860265093</v>
      </c>
      <c r="E733">
        <f t="shared" si="55"/>
        <v>989576.11860265094</v>
      </c>
      <c r="F733">
        <f t="shared" si="59"/>
        <v>989576</v>
      </c>
      <c r="G733" t="s">
        <v>53</v>
      </c>
    </row>
    <row r="734" spans="1:7" x14ac:dyDescent="0.25">
      <c r="A734">
        <v>728</v>
      </c>
      <c r="B734">
        <f t="shared" si="56"/>
        <v>0.45600000000000002</v>
      </c>
      <c r="C734">
        <f t="shared" si="57"/>
        <v>1.4325662500369458</v>
      </c>
      <c r="D734">
        <f t="shared" si="58"/>
        <v>0.99046142569665119</v>
      </c>
      <c r="E734">
        <f t="shared" si="55"/>
        <v>990461.42569665122</v>
      </c>
      <c r="F734">
        <f t="shared" si="59"/>
        <v>990461</v>
      </c>
      <c r="G734" t="s">
        <v>53</v>
      </c>
    </row>
    <row r="735" spans="1:7" x14ac:dyDescent="0.25">
      <c r="A735">
        <v>729</v>
      </c>
      <c r="B735">
        <f t="shared" si="56"/>
        <v>0.45800000000000002</v>
      </c>
      <c r="C735">
        <f t="shared" si="57"/>
        <v>1.4388494353441252</v>
      </c>
      <c r="D735">
        <f t="shared" si="58"/>
        <v>0.99130763106950659</v>
      </c>
      <c r="E735">
        <f t="shared" si="55"/>
        <v>991307.63106950663</v>
      </c>
      <c r="F735">
        <f t="shared" si="59"/>
        <v>991308</v>
      </c>
      <c r="G735" t="s">
        <v>53</v>
      </c>
    </row>
    <row r="736" spans="1:7" x14ac:dyDescent="0.25">
      <c r="A736">
        <v>730</v>
      </c>
      <c r="B736">
        <f t="shared" si="56"/>
        <v>0.46</v>
      </c>
      <c r="C736">
        <f t="shared" si="57"/>
        <v>1.4451326206513049</v>
      </c>
      <c r="D736">
        <f t="shared" si="58"/>
        <v>0.99211470131447788</v>
      </c>
      <c r="E736">
        <f t="shared" si="55"/>
        <v>992114.70131447783</v>
      </c>
      <c r="F736">
        <f t="shared" si="59"/>
        <v>992115</v>
      </c>
      <c r="G736" t="s">
        <v>53</v>
      </c>
    </row>
    <row r="737" spans="1:7" x14ac:dyDescent="0.25">
      <c r="A737">
        <v>731</v>
      </c>
      <c r="B737">
        <f t="shared" si="56"/>
        <v>0.46200000000000002</v>
      </c>
      <c r="C737">
        <f t="shared" si="57"/>
        <v>1.4514158059584845</v>
      </c>
      <c r="D737">
        <f t="shared" si="58"/>
        <v>0.9928826045698137</v>
      </c>
      <c r="E737">
        <f t="shared" si="55"/>
        <v>992882.6045698137</v>
      </c>
      <c r="F737">
        <f t="shared" si="59"/>
        <v>992883</v>
      </c>
      <c r="G737" t="s">
        <v>53</v>
      </c>
    </row>
    <row r="738" spans="1:7" x14ac:dyDescent="0.25">
      <c r="A738">
        <v>732</v>
      </c>
      <c r="B738">
        <f t="shared" si="56"/>
        <v>0.46400000000000002</v>
      </c>
      <c r="C738">
        <f t="shared" si="57"/>
        <v>1.4576989912656642</v>
      </c>
      <c r="D738">
        <f t="shared" si="58"/>
        <v>0.9936113105200084</v>
      </c>
      <c r="E738">
        <f t="shared" si="55"/>
        <v>993611.31052000844</v>
      </c>
      <c r="F738">
        <f t="shared" si="59"/>
        <v>993611</v>
      </c>
      <c r="G738" t="s">
        <v>53</v>
      </c>
    </row>
    <row r="739" spans="1:7" x14ac:dyDescent="0.25">
      <c r="A739">
        <v>733</v>
      </c>
      <c r="B739">
        <f t="shared" si="56"/>
        <v>0.46600000000000003</v>
      </c>
      <c r="C739">
        <f t="shared" si="57"/>
        <v>1.4639821765728436</v>
      </c>
      <c r="D739">
        <f t="shared" si="58"/>
        <v>0.99430079039699892</v>
      </c>
      <c r="E739">
        <f t="shared" si="55"/>
        <v>994300.79039699887</v>
      </c>
      <c r="F739">
        <f t="shared" si="59"/>
        <v>994301</v>
      </c>
      <c r="G739" t="s">
        <v>53</v>
      </c>
    </row>
    <row r="740" spans="1:7" x14ac:dyDescent="0.25">
      <c r="A740">
        <v>734</v>
      </c>
      <c r="B740">
        <f t="shared" si="56"/>
        <v>0.46800000000000003</v>
      </c>
      <c r="C740">
        <f t="shared" si="57"/>
        <v>1.4702653618800232</v>
      </c>
      <c r="D740">
        <f t="shared" si="58"/>
        <v>0.99495101698130017</v>
      </c>
      <c r="E740">
        <f t="shared" si="55"/>
        <v>994951.0169813002</v>
      </c>
      <c r="F740">
        <f t="shared" si="59"/>
        <v>994951</v>
      </c>
      <c r="G740" t="s">
        <v>53</v>
      </c>
    </row>
    <row r="741" spans="1:7" x14ac:dyDescent="0.25">
      <c r="A741">
        <v>735</v>
      </c>
      <c r="B741">
        <f t="shared" si="56"/>
        <v>0.47</v>
      </c>
      <c r="C741">
        <f t="shared" si="57"/>
        <v>1.4765485471872026</v>
      </c>
      <c r="D741">
        <f t="shared" si="58"/>
        <v>0.99556196460308</v>
      </c>
      <c r="E741">
        <f t="shared" si="55"/>
        <v>995561.96460307995</v>
      </c>
      <c r="F741">
        <f t="shared" si="59"/>
        <v>995562</v>
      </c>
      <c r="G741" t="s">
        <v>53</v>
      </c>
    </row>
    <row r="742" spans="1:7" x14ac:dyDescent="0.25">
      <c r="A742">
        <v>736</v>
      </c>
      <c r="B742">
        <f t="shared" si="56"/>
        <v>0.47199999999999998</v>
      </c>
      <c r="C742">
        <f t="shared" si="57"/>
        <v>1.4828317324943823</v>
      </c>
      <c r="D742">
        <f t="shared" si="58"/>
        <v>0.9961336091431725</v>
      </c>
      <c r="E742">
        <f t="shared" si="55"/>
        <v>996133.60914317251</v>
      </c>
      <c r="F742">
        <f t="shared" si="59"/>
        <v>996134</v>
      </c>
      <c r="G742" t="s">
        <v>53</v>
      </c>
    </row>
    <row r="743" spans="1:7" x14ac:dyDescent="0.25">
      <c r="A743">
        <v>737</v>
      </c>
      <c r="B743">
        <f t="shared" si="56"/>
        <v>0.47399999999999998</v>
      </c>
      <c r="C743">
        <f t="shared" si="57"/>
        <v>1.4891149178015619</v>
      </c>
      <c r="D743">
        <f t="shared" si="58"/>
        <v>0.99666592803402987</v>
      </c>
      <c r="E743">
        <f t="shared" si="55"/>
        <v>996665.9280340299</v>
      </c>
      <c r="F743">
        <f t="shared" si="59"/>
        <v>996666</v>
      </c>
      <c r="G743" t="s">
        <v>53</v>
      </c>
    </row>
    <row r="744" spans="1:7" x14ac:dyDescent="0.25">
      <c r="A744">
        <v>738</v>
      </c>
      <c r="B744">
        <f t="shared" si="56"/>
        <v>0.47599999999999998</v>
      </c>
      <c r="C744">
        <f t="shared" si="57"/>
        <v>1.4953981031087415</v>
      </c>
      <c r="D744">
        <f t="shared" si="58"/>
        <v>0.99715890026061393</v>
      </c>
      <c r="E744">
        <f t="shared" si="55"/>
        <v>997158.90026061388</v>
      </c>
      <c r="F744">
        <f t="shared" si="59"/>
        <v>997159</v>
      </c>
      <c r="G744" t="s">
        <v>53</v>
      </c>
    </row>
    <row r="745" spans="1:7" x14ac:dyDescent="0.25">
      <c r="A745">
        <v>739</v>
      </c>
      <c r="B745">
        <f t="shared" si="56"/>
        <v>0.47799999999999998</v>
      </c>
      <c r="C745">
        <f t="shared" si="57"/>
        <v>1.501681288415921</v>
      </c>
      <c r="D745">
        <f t="shared" si="58"/>
        <v>0.99761250636122523</v>
      </c>
      <c r="E745">
        <f t="shared" si="55"/>
        <v>997612.50636122527</v>
      </c>
      <c r="F745">
        <f t="shared" si="59"/>
        <v>997613</v>
      </c>
      <c r="G745" t="s">
        <v>53</v>
      </c>
    </row>
    <row r="746" spans="1:7" x14ac:dyDescent="0.25">
      <c r="A746">
        <v>740</v>
      </c>
      <c r="B746">
        <f t="shared" si="56"/>
        <v>0.48</v>
      </c>
      <c r="C746">
        <f t="shared" si="57"/>
        <v>1.5079644737231006</v>
      </c>
      <c r="D746">
        <f t="shared" si="58"/>
        <v>0.99802672842827156</v>
      </c>
      <c r="E746">
        <f t="shared" si="55"/>
        <v>998026.7284282716</v>
      </c>
      <c r="F746">
        <f t="shared" si="59"/>
        <v>998027</v>
      </c>
      <c r="G746" t="s">
        <v>53</v>
      </c>
    </row>
    <row r="747" spans="1:7" x14ac:dyDescent="0.25">
      <c r="A747">
        <v>741</v>
      </c>
      <c r="B747">
        <f t="shared" si="56"/>
        <v>0.48199999999999998</v>
      </c>
      <c r="C747">
        <f t="shared" si="57"/>
        <v>1.5142476590302802</v>
      </c>
      <c r="D747">
        <f t="shared" si="58"/>
        <v>0.99840155010897502</v>
      </c>
      <c r="E747">
        <f t="shared" si="55"/>
        <v>998401.55010897503</v>
      </c>
      <c r="F747">
        <f t="shared" si="59"/>
        <v>998402</v>
      </c>
      <c r="G747" t="s">
        <v>53</v>
      </c>
    </row>
    <row r="748" spans="1:7" x14ac:dyDescent="0.25">
      <c r="A748">
        <v>742</v>
      </c>
      <c r="B748">
        <f t="shared" si="56"/>
        <v>0.48399999999999999</v>
      </c>
      <c r="C748">
        <f t="shared" si="57"/>
        <v>1.5205308443374599</v>
      </c>
      <c r="D748">
        <f t="shared" si="58"/>
        <v>0.99873695660601747</v>
      </c>
      <c r="E748">
        <f t="shared" si="55"/>
        <v>998736.95660601743</v>
      </c>
      <c r="F748">
        <f t="shared" si="59"/>
        <v>998737</v>
      </c>
      <c r="G748" t="s">
        <v>53</v>
      </c>
    </row>
    <row r="749" spans="1:7" x14ac:dyDescent="0.25">
      <c r="A749">
        <v>743</v>
      </c>
      <c r="B749">
        <f t="shared" si="56"/>
        <v>0.48599999999999999</v>
      </c>
      <c r="C749">
        <f t="shared" si="57"/>
        <v>1.5268140296446395</v>
      </c>
      <c r="D749">
        <f t="shared" si="58"/>
        <v>0.99903293467812471</v>
      </c>
      <c r="E749">
        <f t="shared" si="55"/>
        <v>999032.93467812473</v>
      </c>
      <c r="F749">
        <f t="shared" si="59"/>
        <v>999033</v>
      </c>
      <c r="G749" t="s">
        <v>53</v>
      </c>
    </row>
    <row r="750" spans="1:7" x14ac:dyDescent="0.25">
      <c r="A750">
        <v>744</v>
      </c>
      <c r="B750">
        <f t="shared" si="56"/>
        <v>0.48799999999999999</v>
      </c>
      <c r="C750">
        <f t="shared" si="57"/>
        <v>1.5330972149518189</v>
      </c>
      <c r="D750">
        <f t="shared" si="58"/>
        <v>0.9992894726405892</v>
      </c>
      <c r="E750">
        <f t="shared" si="55"/>
        <v>999289.47264058923</v>
      </c>
      <c r="F750">
        <f t="shared" si="59"/>
        <v>999289</v>
      </c>
      <c r="G750" t="s">
        <v>53</v>
      </c>
    </row>
    <row r="751" spans="1:7" x14ac:dyDescent="0.25">
      <c r="A751">
        <v>745</v>
      </c>
      <c r="B751">
        <f t="shared" si="56"/>
        <v>0.49</v>
      </c>
      <c r="C751">
        <f t="shared" si="57"/>
        <v>1.5393804002589986</v>
      </c>
      <c r="D751">
        <f t="shared" si="58"/>
        <v>0.9995065603657316</v>
      </c>
      <c r="E751">
        <f t="shared" si="55"/>
        <v>999506.5603657316</v>
      </c>
      <c r="F751">
        <f t="shared" si="59"/>
        <v>999507</v>
      </c>
      <c r="G751" t="s">
        <v>53</v>
      </c>
    </row>
    <row r="752" spans="1:7" x14ac:dyDescent="0.25">
      <c r="A752">
        <v>746</v>
      </c>
      <c r="B752">
        <f t="shared" si="56"/>
        <v>0.49199999999999999</v>
      </c>
      <c r="C752">
        <f t="shared" si="57"/>
        <v>1.5456635855661782</v>
      </c>
      <c r="D752">
        <f t="shared" si="58"/>
        <v>0.99968418928329994</v>
      </c>
      <c r="E752">
        <f t="shared" si="55"/>
        <v>999684.18928329996</v>
      </c>
      <c r="F752">
        <f t="shared" si="59"/>
        <v>999684</v>
      </c>
      <c r="G752" t="s">
        <v>53</v>
      </c>
    </row>
    <row r="753" spans="1:7" x14ac:dyDescent="0.25">
      <c r="A753">
        <v>747</v>
      </c>
      <c r="B753">
        <f t="shared" si="56"/>
        <v>0.49399999999999999</v>
      </c>
      <c r="C753">
        <f t="shared" si="57"/>
        <v>1.5519467708733579</v>
      </c>
      <c r="D753">
        <f t="shared" si="58"/>
        <v>0.99982235238080897</v>
      </c>
      <c r="E753">
        <f t="shared" si="55"/>
        <v>999822.35238080891</v>
      </c>
      <c r="F753">
        <f t="shared" si="59"/>
        <v>999822</v>
      </c>
      <c r="G753" t="s">
        <v>53</v>
      </c>
    </row>
    <row r="754" spans="1:7" x14ac:dyDescent="0.25">
      <c r="A754">
        <v>748</v>
      </c>
      <c r="B754">
        <f t="shared" si="56"/>
        <v>0.496</v>
      </c>
      <c r="C754">
        <f t="shared" si="57"/>
        <v>1.5582299561805373</v>
      </c>
      <c r="D754">
        <f t="shared" si="58"/>
        <v>0.99992104420381611</v>
      </c>
      <c r="E754">
        <f t="shared" si="55"/>
        <v>999921.0442038161</v>
      </c>
      <c r="F754">
        <f t="shared" si="59"/>
        <v>999921</v>
      </c>
      <c r="G754" t="s">
        <v>53</v>
      </c>
    </row>
    <row r="755" spans="1:7" x14ac:dyDescent="0.25">
      <c r="A755">
        <v>749</v>
      </c>
      <c r="B755">
        <f t="shared" si="56"/>
        <v>0.498</v>
      </c>
      <c r="C755">
        <f t="shared" si="57"/>
        <v>1.5645131414877169</v>
      </c>
      <c r="D755">
        <f t="shared" si="58"/>
        <v>0.99998026085613712</v>
      </c>
      <c r="E755">
        <f t="shared" si="55"/>
        <v>999980.26085613715</v>
      </c>
      <c r="F755">
        <f t="shared" si="59"/>
        <v>999980</v>
      </c>
      <c r="G755" t="s">
        <v>53</v>
      </c>
    </row>
    <row r="756" spans="1:7" x14ac:dyDescent="0.25">
      <c r="A756">
        <v>750</v>
      </c>
      <c r="B756">
        <f t="shared" si="56"/>
        <v>0.5</v>
      </c>
      <c r="C756">
        <f t="shared" si="57"/>
        <v>1.5707963267948966</v>
      </c>
      <c r="D756">
        <f t="shared" si="58"/>
        <v>1</v>
      </c>
      <c r="E756">
        <f t="shared" si="55"/>
        <v>1000000</v>
      </c>
      <c r="F756">
        <f t="shared" si="59"/>
        <v>1000000</v>
      </c>
      <c r="G756" t="s">
        <v>53</v>
      </c>
    </row>
    <row r="757" spans="1:7" x14ac:dyDescent="0.25">
      <c r="A757">
        <v>751</v>
      </c>
      <c r="B757">
        <f t="shared" si="56"/>
        <v>0.502</v>
      </c>
      <c r="C757">
        <f t="shared" si="57"/>
        <v>1.5770795121020762</v>
      </c>
      <c r="D757">
        <f t="shared" si="58"/>
        <v>0.99998026085613712</v>
      </c>
      <c r="E757">
        <f t="shared" si="55"/>
        <v>999980.26085613715</v>
      </c>
      <c r="F757">
        <f t="shared" si="59"/>
        <v>999980</v>
      </c>
      <c r="G757" t="s">
        <v>53</v>
      </c>
    </row>
    <row r="758" spans="1:7" x14ac:dyDescent="0.25">
      <c r="A758">
        <v>752</v>
      </c>
      <c r="B758">
        <f t="shared" si="56"/>
        <v>0.504</v>
      </c>
      <c r="C758">
        <f t="shared" si="57"/>
        <v>1.5833626974092558</v>
      </c>
      <c r="D758">
        <f t="shared" si="58"/>
        <v>0.99992104420381611</v>
      </c>
      <c r="E758">
        <f t="shared" si="55"/>
        <v>999921.0442038161</v>
      </c>
      <c r="F758">
        <f t="shared" si="59"/>
        <v>999921</v>
      </c>
      <c r="G758" t="s">
        <v>53</v>
      </c>
    </row>
    <row r="759" spans="1:7" x14ac:dyDescent="0.25">
      <c r="A759">
        <v>753</v>
      </c>
      <c r="B759">
        <f t="shared" si="56"/>
        <v>0.50600000000000001</v>
      </c>
      <c r="C759">
        <f t="shared" si="57"/>
        <v>1.5896458827164353</v>
      </c>
      <c r="D759">
        <f t="shared" si="58"/>
        <v>0.99982235238080897</v>
      </c>
      <c r="E759">
        <f t="shared" si="55"/>
        <v>999822.35238080891</v>
      </c>
      <c r="F759">
        <f t="shared" si="59"/>
        <v>999822</v>
      </c>
      <c r="G759" t="s">
        <v>53</v>
      </c>
    </row>
    <row r="760" spans="1:7" x14ac:dyDescent="0.25">
      <c r="A760">
        <v>754</v>
      </c>
      <c r="B760">
        <f t="shared" si="56"/>
        <v>0.50800000000000001</v>
      </c>
      <c r="C760">
        <f t="shared" si="57"/>
        <v>1.5959290680236149</v>
      </c>
      <c r="D760">
        <f t="shared" si="58"/>
        <v>0.99968418928329994</v>
      </c>
      <c r="E760">
        <f t="shared" si="55"/>
        <v>999684.18928329996</v>
      </c>
      <c r="F760">
        <f t="shared" si="59"/>
        <v>999684</v>
      </c>
      <c r="G760" t="s">
        <v>53</v>
      </c>
    </row>
    <row r="761" spans="1:7" x14ac:dyDescent="0.25">
      <c r="A761">
        <v>755</v>
      </c>
      <c r="B761">
        <f t="shared" si="56"/>
        <v>0.51</v>
      </c>
      <c r="C761">
        <f t="shared" si="57"/>
        <v>1.6022122533307945</v>
      </c>
      <c r="D761">
        <f t="shared" si="58"/>
        <v>0.9995065603657316</v>
      </c>
      <c r="E761">
        <f t="shared" si="55"/>
        <v>999506.5603657316</v>
      </c>
      <c r="F761">
        <f t="shared" si="59"/>
        <v>999507</v>
      </c>
      <c r="G761" t="s">
        <v>53</v>
      </c>
    </row>
    <row r="762" spans="1:7" x14ac:dyDescent="0.25">
      <c r="A762">
        <v>756</v>
      </c>
      <c r="B762">
        <f t="shared" si="56"/>
        <v>0.51200000000000001</v>
      </c>
      <c r="C762">
        <f t="shared" si="57"/>
        <v>1.6084954386379742</v>
      </c>
      <c r="D762">
        <f t="shared" si="58"/>
        <v>0.9992894726405892</v>
      </c>
      <c r="E762">
        <f t="shared" si="55"/>
        <v>999289.47264058923</v>
      </c>
      <c r="F762">
        <f t="shared" si="59"/>
        <v>999289</v>
      </c>
      <c r="G762" t="s">
        <v>53</v>
      </c>
    </row>
    <row r="763" spans="1:7" x14ac:dyDescent="0.25">
      <c r="A763">
        <v>757</v>
      </c>
      <c r="B763">
        <f t="shared" si="56"/>
        <v>0.51400000000000001</v>
      </c>
      <c r="C763">
        <f t="shared" si="57"/>
        <v>1.6147786239451536</v>
      </c>
      <c r="D763">
        <f t="shared" si="58"/>
        <v>0.99903293467812471</v>
      </c>
      <c r="E763">
        <f t="shared" si="55"/>
        <v>999032.93467812473</v>
      </c>
      <c r="F763">
        <f t="shared" si="59"/>
        <v>999033</v>
      </c>
      <c r="G763" t="s">
        <v>53</v>
      </c>
    </row>
    <row r="764" spans="1:7" x14ac:dyDescent="0.25">
      <c r="A764">
        <v>758</v>
      </c>
      <c r="B764">
        <f t="shared" si="56"/>
        <v>0.51600000000000001</v>
      </c>
      <c r="C764">
        <f t="shared" si="57"/>
        <v>1.6210618092523332</v>
      </c>
      <c r="D764">
        <f t="shared" si="58"/>
        <v>0.99873695660601747</v>
      </c>
      <c r="E764">
        <f t="shared" si="55"/>
        <v>998736.95660601743</v>
      </c>
      <c r="F764">
        <f t="shared" si="59"/>
        <v>998737</v>
      </c>
      <c r="G764" t="s">
        <v>53</v>
      </c>
    </row>
    <row r="765" spans="1:7" x14ac:dyDescent="0.25">
      <c r="A765">
        <v>759</v>
      </c>
      <c r="B765">
        <f t="shared" si="56"/>
        <v>0.51800000000000002</v>
      </c>
      <c r="C765">
        <f t="shared" si="57"/>
        <v>1.6273449945595129</v>
      </c>
      <c r="D765">
        <f t="shared" si="58"/>
        <v>0.99840155010897502</v>
      </c>
      <c r="E765">
        <f t="shared" si="55"/>
        <v>998401.55010897503</v>
      </c>
      <c r="F765">
        <f t="shared" si="59"/>
        <v>998402</v>
      </c>
      <c r="G765" t="s">
        <v>53</v>
      </c>
    </row>
    <row r="766" spans="1:7" x14ac:dyDescent="0.25">
      <c r="A766">
        <v>760</v>
      </c>
      <c r="B766">
        <f t="shared" si="56"/>
        <v>0.52</v>
      </c>
      <c r="C766">
        <f t="shared" si="57"/>
        <v>1.6336281798666925</v>
      </c>
      <c r="D766">
        <f t="shared" si="58"/>
        <v>0.99802672842827156</v>
      </c>
      <c r="E766">
        <f t="shared" si="55"/>
        <v>998026.7284282716</v>
      </c>
      <c r="F766">
        <f t="shared" si="59"/>
        <v>998027</v>
      </c>
      <c r="G766" t="s">
        <v>53</v>
      </c>
    </row>
    <row r="767" spans="1:7" x14ac:dyDescent="0.25">
      <c r="A767">
        <v>761</v>
      </c>
      <c r="B767">
        <f t="shared" si="56"/>
        <v>0.52200000000000002</v>
      </c>
      <c r="C767">
        <f t="shared" si="57"/>
        <v>1.6399113651738721</v>
      </c>
      <c r="D767">
        <f t="shared" si="58"/>
        <v>0.99761250636122523</v>
      </c>
      <c r="E767">
        <f t="shared" si="55"/>
        <v>997612.50636122527</v>
      </c>
      <c r="F767">
        <f t="shared" si="59"/>
        <v>997613</v>
      </c>
      <c r="G767" t="s">
        <v>53</v>
      </c>
    </row>
    <row r="768" spans="1:7" x14ac:dyDescent="0.25">
      <c r="A768">
        <v>762</v>
      </c>
      <c r="B768">
        <f t="shared" si="56"/>
        <v>0.52400000000000002</v>
      </c>
      <c r="C768">
        <f t="shared" si="57"/>
        <v>1.6461945504810516</v>
      </c>
      <c r="D768">
        <f t="shared" si="58"/>
        <v>0.99715890026061393</v>
      </c>
      <c r="E768">
        <f t="shared" si="55"/>
        <v>997158.90026061388</v>
      </c>
      <c r="F768">
        <f t="shared" si="59"/>
        <v>997159</v>
      </c>
      <c r="G768" t="s">
        <v>53</v>
      </c>
    </row>
    <row r="769" spans="1:7" x14ac:dyDescent="0.25">
      <c r="A769">
        <v>763</v>
      </c>
      <c r="B769">
        <f t="shared" si="56"/>
        <v>0.52600000000000002</v>
      </c>
      <c r="C769">
        <f t="shared" si="57"/>
        <v>1.6524777357882312</v>
      </c>
      <c r="D769">
        <f t="shared" si="58"/>
        <v>0.99666592803402987</v>
      </c>
      <c r="E769">
        <f t="shared" si="55"/>
        <v>996665.9280340299</v>
      </c>
      <c r="F769">
        <f t="shared" si="59"/>
        <v>996666</v>
      </c>
      <c r="G769" t="s">
        <v>53</v>
      </c>
    </row>
    <row r="770" spans="1:7" x14ac:dyDescent="0.25">
      <c r="A770">
        <v>764</v>
      </c>
      <c r="B770">
        <f t="shared" si="56"/>
        <v>0.52800000000000002</v>
      </c>
      <c r="C770">
        <f t="shared" si="57"/>
        <v>1.6587609210954108</v>
      </c>
      <c r="D770">
        <f t="shared" si="58"/>
        <v>0.9961336091431725</v>
      </c>
      <c r="E770">
        <f t="shared" si="55"/>
        <v>996133.60914317251</v>
      </c>
      <c r="F770">
        <f t="shared" si="59"/>
        <v>996134</v>
      </c>
      <c r="G770" t="s">
        <v>53</v>
      </c>
    </row>
    <row r="771" spans="1:7" x14ac:dyDescent="0.25">
      <c r="A771">
        <v>765</v>
      </c>
      <c r="B771">
        <f t="shared" si="56"/>
        <v>0.53</v>
      </c>
      <c r="C771">
        <f t="shared" si="57"/>
        <v>1.6650441064025905</v>
      </c>
      <c r="D771">
        <f t="shared" si="58"/>
        <v>0.99556196460308</v>
      </c>
      <c r="E771">
        <f t="shared" si="55"/>
        <v>995561.96460307995</v>
      </c>
      <c r="F771">
        <f t="shared" si="59"/>
        <v>995562</v>
      </c>
      <c r="G771" t="s">
        <v>53</v>
      </c>
    </row>
    <row r="772" spans="1:7" x14ac:dyDescent="0.25">
      <c r="A772">
        <v>766</v>
      </c>
      <c r="B772">
        <f t="shared" si="56"/>
        <v>0.53200000000000003</v>
      </c>
      <c r="C772">
        <f t="shared" si="57"/>
        <v>1.6713272917097701</v>
      </c>
      <c r="D772">
        <f t="shared" si="58"/>
        <v>0.99495101698130017</v>
      </c>
      <c r="E772">
        <f t="shared" si="55"/>
        <v>994951.0169813002</v>
      </c>
      <c r="F772">
        <f t="shared" si="59"/>
        <v>994951</v>
      </c>
      <c r="G772" t="s">
        <v>53</v>
      </c>
    </row>
    <row r="773" spans="1:7" x14ac:dyDescent="0.25">
      <c r="A773">
        <v>767</v>
      </c>
      <c r="B773">
        <f t="shared" si="56"/>
        <v>0.53400000000000003</v>
      </c>
      <c r="C773">
        <f t="shared" si="57"/>
        <v>1.6776104770169495</v>
      </c>
      <c r="D773">
        <f t="shared" si="58"/>
        <v>0.99430079039699892</v>
      </c>
      <c r="E773">
        <f t="shared" si="55"/>
        <v>994300.79039699887</v>
      </c>
      <c r="F773">
        <f t="shared" si="59"/>
        <v>994301</v>
      </c>
      <c r="G773" t="s">
        <v>53</v>
      </c>
    </row>
    <row r="774" spans="1:7" x14ac:dyDescent="0.25">
      <c r="A774">
        <v>768</v>
      </c>
      <c r="B774">
        <f t="shared" si="56"/>
        <v>0.53600000000000003</v>
      </c>
      <c r="C774">
        <f t="shared" si="57"/>
        <v>1.6838936623241292</v>
      </c>
      <c r="D774">
        <f t="shared" si="58"/>
        <v>0.9936113105200084</v>
      </c>
      <c r="E774">
        <f t="shared" ref="E774:E837" si="60">D774*amplitude+zerotorque</f>
        <v>993611.31052000844</v>
      </c>
      <c r="F774">
        <f t="shared" si="59"/>
        <v>993611</v>
      </c>
      <c r="G774" t="s">
        <v>53</v>
      </c>
    </row>
    <row r="775" spans="1:7" x14ac:dyDescent="0.25">
      <c r="A775">
        <v>769</v>
      </c>
      <c r="B775">
        <f t="shared" ref="B775:B838" si="61">(A775-500)/500</f>
        <v>0.53800000000000003</v>
      </c>
      <c r="C775">
        <f t="shared" ref="C775:C838" si="62">B775*(PI())</f>
        <v>1.6901768476313088</v>
      </c>
      <c r="D775">
        <f t="shared" ref="D775:D838" si="63">SIN(C775)</f>
        <v>0.9928826045698137</v>
      </c>
      <c r="E775">
        <f t="shared" si="60"/>
        <v>992882.6045698137</v>
      </c>
      <c r="F775">
        <f t="shared" ref="F775:F838" si="64">ROUND(E775,0)</f>
        <v>992883</v>
      </c>
      <c r="G775" t="s">
        <v>53</v>
      </c>
    </row>
    <row r="776" spans="1:7" x14ac:dyDescent="0.25">
      <c r="A776">
        <v>770</v>
      </c>
      <c r="B776">
        <f t="shared" si="61"/>
        <v>0.54</v>
      </c>
      <c r="C776">
        <f t="shared" si="62"/>
        <v>1.6964600329384885</v>
      </c>
      <c r="D776">
        <f t="shared" si="63"/>
        <v>0.99211470131447776</v>
      </c>
      <c r="E776">
        <f t="shared" si="60"/>
        <v>992114.70131447772</v>
      </c>
      <c r="F776">
        <f t="shared" si="64"/>
        <v>992115</v>
      </c>
      <c r="G776" t="s">
        <v>53</v>
      </c>
    </row>
    <row r="777" spans="1:7" x14ac:dyDescent="0.25">
      <c r="A777">
        <v>771</v>
      </c>
      <c r="B777">
        <f t="shared" si="61"/>
        <v>0.54200000000000004</v>
      </c>
      <c r="C777">
        <f t="shared" si="62"/>
        <v>1.7027432182456679</v>
      </c>
      <c r="D777">
        <f t="shared" si="63"/>
        <v>0.99130763106950659</v>
      </c>
      <c r="E777">
        <f t="shared" si="60"/>
        <v>991307.63106950663</v>
      </c>
      <c r="F777">
        <f t="shared" si="64"/>
        <v>991308</v>
      </c>
      <c r="G777" t="s">
        <v>53</v>
      </c>
    </row>
    <row r="778" spans="1:7" x14ac:dyDescent="0.25">
      <c r="A778">
        <v>772</v>
      </c>
      <c r="B778">
        <f t="shared" si="61"/>
        <v>0.54400000000000004</v>
      </c>
      <c r="C778">
        <f t="shared" si="62"/>
        <v>1.7090264035528475</v>
      </c>
      <c r="D778">
        <f t="shared" si="63"/>
        <v>0.99046142569665119</v>
      </c>
      <c r="E778">
        <f t="shared" si="60"/>
        <v>990461.42569665122</v>
      </c>
      <c r="F778">
        <f t="shared" si="64"/>
        <v>990461</v>
      </c>
      <c r="G778" t="s">
        <v>53</v>
      </c>
    </row>
    <row r="779" spans="1:7" x14ac:dyDescent="0.25">
      <c r="A779">
        <v>773</v>
      </c>
      <c r="B779">
        <f t="shared" si="61"/>
        <v>0.54600000000000004</v>
      </c>
      <c r="C779">
        <f t="shared" si="62"/>
        <v>1.7153095888600272</v>
      </c>
      <c r="D779">
        <f t="shared" si="63"/>
        <v>0.98957611860265093</v>
      </c>
      <c r="E779">
        <f t="shared" si="60"/>
        <v>989576.11860265094</v>
      </c>
      <c r="F779">
        <f t="shared" si="64"/>
        <v>989576</v>
      </c>
      <c r="G779" t="s">
        <v>53</v>
      </c>
    </row>
    <row r="780" spans="1:7" x14ac:dyDescent="0.25">
      <c r="A780">
        <v>774</v>
      </c>
      <c r="B780">
        <f t="shared" si="61"/>
        <v>0.54800000000000004</v>
      </c>
      <c r="C780">
        <f t="shared" si="62"/>
        <v>1.7215927741672068</v>
      </c>
      <c r="D780">
        <f t="shared" si="63"/>
        <v>0.98865174473791395</v>
      </c>
      <c r="E780">
        <f t="shared" si="60"/>
        <v>988651.74473791395</v>
      </c>
      <c r="F780">
        <f t="shared" si="64"/>
        <v>988652</v>
      </c>
      <c r="G780" t="s">
        <v>53</v>
      </c>
    </row>
    <row r="781" spans="1:7" x14ac:dyDescent="0.25">
      <c r="A781">
        <v>775</v>
      </c>
      <c r="B781">
        <f t="shared" si="61"/>
        <v>0.55000000000000004</v>
      </c>
      <c r="C781">
        <f t="shared" si="62"/>
        <v>1.7278759594743864</v>
      </c>
      <c r="D781">
        <f t="shared" si="63"/>
        <v>0.98768834059513766</v>
      </c>
      <c r="E781">
        <f t="shared" si="60"/>
        <v>987688.34059513768</v>
      </c>
      <c r="F781">
        <f t="shared" si="64"/>
        <v>987688</v>
      </c>
      <c r="G781" t="s">
        <v>53</v>
      </c>
    </row>
    <row r="782" spans="1:7" x14ac:dyDescent="0.25">
      <c r="A782">
        <v>776</v>
      </c>
      <c r="B782">
        <f t="shared" si="61"/>
        <v>0.55200000000000005</v>
      </c>
      <c r="C782">
        <f t="shared" si="62"/>
        <v>1.7341591447815659</v>
      </c>
      <c r="D782">
        <f t="shared" si="63"/>
        <v>0.98668594420786804</v>
      </c>
      <c r="E782">
        <f t="shared" si="60"/>
        <v>986685.94420786807</v>
      </c>
      <c r="F782">
        <f t="shared" si="64"/>
        <v>986686</v>
      </c>
      <c r="G782" t="s">
        <v>53</v>
      </c>
    </row>
    <row r="783" spans="1:7" x14ac:dyDescent="0.25">
      <c r="A783">
        <v>777</v>
      </c>
      <c r="B783">
        <f t="shared" si="61"/>
        <v>0.55400000000000005</v>
      </c>
      <c r="C783">
        <f t="shared" si="62"/>
        <v>1.7404423300887455</v>
      </c>
      <c r="D783">
        <f t="shared" si="63"/>
        <v>0.98564459514899805</v>
      </c>
      <c r="E783">
        <f t="shared" si="60"/>
        <v>985644.59514899808</v>
      </c>
      <c r="F783">
        <f t="shared" si="64"/>
        <v>985645</v>
      </c>
      <c r="G783" t="s">
        <v>53</v>
      </c>
    </row>
    <row r="784" spans="1:7" x14ac:dyDescent="0.25">
      <c r="A784">
        <v>778</v>
      </c>
      <c r="B784">
        <f t="shared" si="61"/>
        <v>0.55600000000000005</v>
      </c>
      <c r="C784">
        <f t="shared" si="62"/>
        <v>1.7467255153959251</v>
      </c>
      <c r="D784">
        <f t="shared" si="63"/>
        <v>0.98456433452920533</v>
      </c>
      <c r="E784">
        <f t="shared" si="60"/>
        <v>984564.33452920534</v>
      </c>
      <c r="F784">
        <f t="shared" si="64"/>
        <v>984564</v>
      </c>
      <c r="G784" t="s">
        <v>53</v>
      </c>
    </row>
    <row r="785" spans="1:7" x14ac:dyDescent="0.25">
      <c r="A785">
        <v>779</v>
      </c>
      <c r="B785">
        <f t="shared" si="61"/>
        <v>0.55800000000000005</v>
      </c>
      <c r="C785">
        <f t="shared" si="62"/>
        <v>1.7530087007031048</v>
      </c>
      <c r="D785">
        <f t="shared" si="63"/>
        <v>0.98344520499532961</v>
      </c>
      <c r="E785">
        <f t="shared" si="60"/>
        <v>983445.20499532961</v>
      </c>
      <c r="F785">
        <f t="shared" si="64"/>
        <v>983445</v>
      </c>
      <c r="G785" t="s">
        <v>53</v>
      </c>
    </row>
    <row r="786" spans="1:7" x14ac:dyDescent="0.25">
      <c r="A786">
        <v>780</v>
      </c>
      <c r="B786">
        <f t="shared" si="61"/>
        <v>0.56000000000000005</v>
      </c>
      <c r="C786">
        <f t="shared" si="62"/>
        <v>1.7592918860102844</v>
      </c>
      <c r="D786">
        <f t="shared" si="63"/>
        <v>0.98228725072868861</v>
      </c>
      <c r="E786">
        <f t="shared" si="60"/>
        <v>982287.25072868855</v>
      </c>
      <c r="F786">
        <f t="shared" si="64"/>
        <v>982287</v>
      </c>
      <c r="G786" t="s">
        <v>53</v>
      </c>
    </row>
    <row r="787" spans="1:7" x14ac:dyDescent="0.25">
      <c r="A787">
        <v>781</v>
      </c>
      <c r="B787">
        <f t="shared" si="61"/>
        <v>0.56200000000000006</v>
      </c>
      <c r="C787">
        <f t="shared" si="62"/>
        <v>1.7655750713174638</v>
      </c>
      <c r="D787">
        <f t="shared" si="63"/>
        <v>0.98109051744333409</v>
      </c>
      <c r="E787">
        <f t="shared" si="60"/>
        <v>981090.5174433341</v>
      </c>
      <c r="F787">
        <f t="shared" si="64"/>
        <v>981091</v>
      </c>
      <c r="G787" t="s">
        <v>53</v>
      </c>
    </row>
    <row r="788" spans="1:7" x14ac:dyDescent="0.25">
      <c r="A788">
        <v>782</v>
      </c>
      <c r="B788">
        <f t="shared" si="61"/>
        <v>0.56399999999999995</v>
      </c>
      <c r="C788">
        <f t="shared" si="62"/>
        <v>1.7718582566246432</v>
      </c>
      <c r="D788">
        <f t="shared" si="63"/>
        <v>0.97985505238424686</v>
      </c>
      <c r="E788">
        <f t="shared" si="60"/>
        <v>979855.05238424684</v>
      </c>
      <c r="F788">
        <f t="shared" si="64"/>
        <v>979855</v>
      </c>
      <c r="G788" t="s">
        <v>53</v>
      </c>
    </row>
    <row r="789" spans="1:7" x14ac:dyDescent="0.25">
      <c r="A789">
        <v>783</v>
      </c>
      <c r="B789">
        <f t="shared" si="61"/>
        <v>0.56599999999999995</v>
      </c>
      <c r="C789">
        <f t="shared" si="62"/>
        <v>1.7781414419318227</v>
      </c>
      <c r="D789">
        <f t="shared" si="63"/>
        <v>0.97858090432547218</v>
      </c>
      <c r="E789">
        <f t="shared" si="60"/>
        <v>978580.90432547219</v>
      </c>
      <c r="F789">
        <f t="shared" si="64"/>
        <v>978581</v>
      </c>
      <c r="G789" t="s">
        <v>53</v>
      </c>
    </row>
    <row r="790" spans="1:7" x14ac:dyDescent="0.25">
      <c r="A790">
        <v>784</v>
      </c>
      <c r="B790">
        <f t="shared" si="61"/>
        <v>0.56799999999999995</v>
      </c>
      <c r="C790">
        <f t="shared" si="62"/>
        <v>1.7844246272390023</v>
      </c>
      <c r="D790">
        <f t="shared" si="63"/>
        <v>0.97726812356819348</v>
      </c>
      <c r="E790">
        <f t="shared" si="60"/>
        <v>977268.12356819352</v>
      </c>
      <c r="F790">
        <f t="shared" si="64"/>
        <v>977268</v>
      </c>
      <c r="G790" t="s">
        <v>53</v>
      </c>
    </row>
    <row r="791" spans="1:7" x14ac:dyDescent="0.25">
      <c r="A791">
        <v>785</v>
      </c>
      <c r="B791">
        <f t="shared" si="61"/>
        <v>0.56999999999999995</v>
      </c>
      <c r="C791">
        <f t="shared" si="62"/>
        <v>1.7907078125461819</v>
      </c>
      <c r="D791">
        <f t="shared" si="63"/>
        <v>0.97591676193874743</v>
      </c>
      <c r="E791">
        <f t="shared" si="60"/>
        <v>975916.76193874748</v>
      </c>
      <c r="F791">
        <f t="shared" si="64"/>
        <v>975917</v>
      </c>
      <c r="G791" t="s">
        <v>53</v>
      </c>
    </row>
    <row r="792" spans="1:7" x14ac:dyDescent="0.25">
      <c r="A792">
        <v>786</v>
      </c>
      <c r="B792">
        <f t="shared" si="61"/>
        <v>0.57199999999999995</v>
      </c>
      <c r="C792">
        <f t="shared" si="62"/>
        <v>1.7969909978533616</v>
      </c>
      <c r="D792">
        <f t="shared" si="63"/>
        <v>0.97452687278657724</v>
      </c>
      <c r="E792">
        <f t="shared" si="60"/>
        <v>974526.87278657721</v>
      </c>
      <c r="F792">
        <f t="shared" si="64"/>
        <v>974527</v>
      </c>
      <c r="G792" t="s">
        <v>53</v>
      </c>
    </row>
    <row r="793" spans="1:7" x14ac:dyDescent="0.25">
      <c r="A793">
        <v>787</v>
      </c>
      <c r="B793">
        <f t="shared" si="61"/>
        <v>0.57399999999999995</v>
      </c>
      <c r="C793">
        <f t="shared" si="62"/>
        <v>1.803274183160541</v>
      </c>
      <c r="D793">
        <f t="shared" si="63"/>
        <v>0.97309851098212663</v>
      </c>
      <c r="E793">
        <f t="shared" si="60"/>
        <v>973098.51098212658</v>
      </c>
      <c r="F793">
        <f t="shared" si="64"/>
        <v>973099</v>
      </c>
      <c r="G793" t="s">
        <v>53</v>
      </c>
    </row>
    <row r="794" spans="1:7" x14ac:dyDescent="0.25">
      <c r="A794">
        <v>788</v>
      </c>
      <c r="B794">
        <f t="shared" si="61"/>
        <v>0.57599999999999996</v>
      </c>
      <c r="C794">
        <f t="shared" si="62"/>
        <v>1.8095573684677206</v>
      </c>
      <c r="D794">
        <f t="shared" si="63"/>
        <v>0.97163173291467397</v>
      </c>
      <c r="E794">
        <f t="shared" si="60"/>
        <v>971631.73291467398</v>
      </c>
      <c r="F794">
        <f t="shared" si="64"/>
        <v>971632</v>
      </c>
      <c r="G794" t="s">
        <v>53</v>
      </c>
    </row>
    <row r="795" spans="1:7" x14ac:dyDescent="0.25">
      <c r="A795">
        <v>789</v>
      </c>
      <c r="B795">
        <f t="shared" si="61"/>
        <v>0.57799999999999996</v>
      </c>
      <c r="C795">
        <f t="shared" si="62"/>
        <v>1.8158405537749003</v>
      </c>
      <c r="D795">
        <f t="shared" si="63"/>
        <v>0.97012659649010591</v>
      </c>
      <c r="E795">
        <f t="shared" si="60"/>
        <v>970126.59649010596</v>
      </c>
      <c r="F795">
        <f t="shared" si="64"/>
        <v>970127</v>
      </c>
      <c r="G795" t="s">
        <v>53</v>
      </c>
    </row>
    <row r="796" spans="1:7" x14ac:dyDescent="0.25">
      <c r="A796">
        <v>790</v>
      </c>
      <c r="B796">
        <f t="shared" si="61"/>
        <v>0.57999999999999996</v>
      </c>
      <c r="C796">
        <f t="shared" si="62"/>
        <v>1.8221237390820799</v>
      </c>
      <c r="D796">
        <f t="shared" si="63"/>
        <v>0.96858316112863119</v>
      </c>
      <c r="E796">
        <f t="shared" si="60"/>
        <v>968583.16112863121</v>
      </c>
      <c r="F796">
        <f t="shared" si="64"/>
        <v>968583</v>
      </c>
      <c r="G796" t="s">
        <v>53</v>
      </c>
    </row>
    <row r="797" spans="1:7" x14ac:dyDescent="0.25">
      <c r="A797">
        <v>791</v>
      </c>
      <c r="B797">
        <f t="shared" si="61"/>
        <v>0.58199999999999996</v>
      </c>
      <c r="C797">
        <f t="shared" si="62"/>
        <v>1.8284069243892596</v>
      </c>
      <c r="D797">
        <f t="shared" si="63"/>
        <v>0.96700148776243511</v>
      </c>
      <c r="E797">
        <f t="shared" si="60"/>
        <v>967001.48776243511</v>
      </c>
      <c r="F797">
        <f t="shared" si="64"/>
        <v>967001</v>
      </c>
      <c r="G797" t="s">
        <v>53</v>
      </c>
    </row>
    <row r="798" spans="1:7" x14ac:dyDescent="0.25">
      <c r="A798">
        <v>792</v>
      </c>
      <c r="B798">
        <f t="shared" si="61"/>
        <v>0.58399999999999996</v>
      </c>
      <c r="C798">
        <f t="shared" si="62"/>
        <v>1.834690109696439</v>
      </c>
      <c r="D798">
        <f t="shared" si="63"/>
        <v>0.96538163883327399</v>
      </c>
      <c r="E798">
        <f t="shared" si="60"/>
        <v>965381.63883327402</v>
      </c>
      <c r="F798">
        <f t="shared" si="64"/>
        <v>965382</v>
      </c>
      <c r="G798" t="s">
        <v>53</v>
      </c>
    </row>
    <row r="799" spans="1:7" x14ac:dyDescent="0.25">
      <c r="A799">
        <v>793</v>
      </c>
      <c r="B799">
        <f t="shared" si="61"/>
        <v>0.58599999999999997</v>
      </c>
      <c r="C799">
        <f t="shared" si="62"/>
        <v>1.8409732950036186</v>
      </c>
      <c r="D799">
        <f t="shared" si="63"/>
        <v>0.96372367829000982</v>
      </c>
      <c r="E799">
        <f t="shared" si="60"/>
        <v>963723.67829000985</v>
      </c>
      <c r="F799">
        <f t="shared" si="64"/>
        <v>963724</v>
      </c>
      <c r="G799" t="s">
        <v>53</v>
      </c>
    </row>
    <row r="800" spans="1:7" x14ac:dyDescent="0.25">
      <c r="A800">
        <v>794</v>
      </c>
      <c r="B800">
        <f t="shared" si="61"/>
        <v>0.58799999999999997</v>
      </c>
      <c r="C800">
        <f t="shared" si="62"/>
        <v>1.8472564803107983</v>
      </c>
      <c r="D800">
        <f t="shared" si="63"/>
        <v>0.96202767158608593</v>
      </c>
      <c r="E800">
        <f t="shared" si="60"/>
        <v>962027.67158608593</v>
      </c>
      <c r="F800">
        <f t="shared" si="64"/>
        <v>962028</v>
      </c>
      <c r="G800" t="s">
        <v>53</v>
      </c>
    </row>
    <row r="801" spans="1:7" x14ac:dyDescent="0.25">
      <c r="A801">
        <v>795</v>
      </c>
      <c r="B801">
        <f t="shared" si="61"/>
        <v>0.59</v>
      </c>
      <c r="C801">
        <f t="shared" si="62"/>
        <v>1.8535396656179779</v>
      </c>
      <c r="D801">
        <f t="shared" si="63"/>
        <v>0.96029368567694307</v>
      </c>
      <c r="E801">
        <f t="shared" si="60"/>
        <v>960293.68567694305</v>
      </c>
      <c r="F801">
        <f t="shared" si="64"/>
        <v>960294</v>
      </c>
      <c r="G801" t="s">
        <v>53</v>
      </c>
    </row>
    <row r="802" spans="1:7" x14ac:dyDescent="0.25">
      <c r="A802">
        <v>796</v>
      </c>
      <c r="B802">
        <f t="shared" si="61"/>
        <v>0.59199999999999997</v>
      </c>
      <c r="C802">
        <f t="shared" si="62"/>
        <v>1.8598228509251575</v>
      </c>
      <c r="D802">
        <f t="shared" si="63"/>
        <v>0.95852178901737595</v>
      </c>
      <c r="E802">
        <f t="shared" si="60"/>
        <v>958521.78901737591</v>
      </c>
      <c r="F802">
        <f t="shared" si="64"/>
        <v>958522</v>
      </c>
      <c r="G802" t="s">
        <v>53</v>
      </c>
    </row>
    <row r="803" spans="1:7" x14ac:dyDescent="0.25">
      <c r="A803">
        <v>797</v>
      </c>
      <c r="B803">
        <f t="shared" si="61"/>
        <v>0.59399999999999997</v>
      </c>
      <c r="C803">
        <f t="shared" si="62"/>
        <v>1.866106036232337</v>
      </c>
      <c r="D803">
        <f t="shared" si="63"/>
        <v>0.95671205155883055</v>
      </c>
      <c r="E803">
        <f t="shared" si="60"/>
        <v>956712.05155883054</v>
      </c>
      <c r="F803">
        <f t="shared" si="64"/>
        <v>956712</v>
      </c>
      <c r="G803" t="s">
        <v>53</v>
      </c>
    </row>
    <row r="804" spans="1:7" x14ac:dyDescent="0.25">
      <c r="A804">
        <v>798</v>
      </c>
      <c r="B804">
        <f t="shared" si="61"/>
        <v>0.59599999999999997</v>
      </c>
      <c r="C804">
        <f t="shared" si="62"/>
        <v>1.8723892215395166</v>
      </c>
      <c r="D804">
        <f t="shared" si="63"/>
        <v>0.95486454474664306</v>
      </c>
      <c r="E804">
        <f t="shared" si="60"/>
        <v>954864.54474664305</v>
      </c>
      <c r="F804">
        <f t="shared" si="64"/>
        <v>954865</v>
      </c>
      <c r="G804" t="s">
        <v>53</v>
      </c>
    </row>
    <row r="805" spans="1:7" x14ac:dyDescent="0.25">
      <c r="A805">
        <v>799</v>
      </c>
      <c r="B805">
        <f t="shared" si="61"/>
        <v>0.59799999999999998</v>
      </c>
      <c r="C805">
        <f t="shared" si="62"/>
        <v>1.8786724068466962</v>
      </c>
      <c r="D805">
        <f t="shared" si="63"/>
        <v>0.95297934151721886</v>
      </c>
      <c r="E805">
        <f t="shared" si="60"/>
        <v>952979.34151721885</v>
      </c>
      <c r="F805">
        <f t="shared" si="64"/>
        <v>952979</v>
      </c>
      <c r="G805" t="s">
        <v>53</v>
      </c>
    </row>
    <row r="806" spans="1:7" x14ac:dyDescent="0.25">
      <c r="A806">
        <v>800</v>
      </c>
      <c r="B806">
        <f t="shared" si="61"/>
        <v>0.6</v>
      </c>
      <c r="C806">
        <f t="shared" si="62"/>
        <v>1.8849555921538759</v>
      </c>
      <c r="D806">
        <f t="shared" si="63"/>
        <v>0.95105651629515364</v>
      </c>
      <c r="E806">
        <f t="shared" si="60"/>
        <v>951056.51629515365</v>
      </c>
      <c r="F806">
        <f t="shared" si="64"/>
        <v>951057</v>
      </c>
      <c r="G806" t="s">
        <v>53</v>
      </c>
    </row>
    <row r="807" spans="1:7" x14ac:dyDescent="0.25">
      <c r="A807">
        <v>801</v>
      </c>
      <c r="B807">
        <f t="shared" si="61"/>
        <v>0.60199999999999998</v>
      </c>
      <c r="C807">
        <f t="shared" si="62"/>
        <v>1.8912387774610553</v>
      </c>
      <c r="D807">
        <f t="shared" si="63"/>
        <v>0.94909614499029471</v>
      </c>
      <c r="E807">
        <f t="shared" si="60"/>
        <v>949096.14499029471</v>
      </c>
      <c r="F807">
        <f t="shared" si="64"/>
        <v>949096</v>
      </c>
      <c r="G807" t="s">
        <v>53</v>
      </c>
    </row>
    <row r="808" spans="1:7" x14ac:dyDescent="0.25">
      <c r="A808">
        <v>802</v>
      </c>
      <c r="B808">
        <f t="shared" si="61"/>
        <v>0.60399999999999998</v>
      </c>
      <c r="C808">
        <f t="shared" si="62"/>
        <v>1.8975219627682349</v>
      </c>
      <c r="D808">
        <f t="shared" si="63"/>
        <v>0.94709830499474434</v>
      </c>
      <c r="E808">
        <f t="shared" si="60"/>
        <v>947098.30499474437</v>
      </c>
      <c r="F808">
        <f t="shared" si="64"/>
        <v>947098</v>
      </c>
      <c r="G808" t="s">
        <v>53</v>
      </c>
    </row>
    <row r="809" spans="1:7" x14ac:dyDescent="0.25">
      <c r="A809">
        <v>803</v>
      </c>
      <c r="B809">
        <f t="shared" si="61"/>
        <v>0.60599999999999998</v>
      </c>
      <c r="C809">
        <f t="shared" si="62"/>
        <v>1.9038051480754146</v>
      </c>
      <c r="D809">
        <f t="shared" si="63"/>
        <v>0.94506307517980492</v>
      </c>
      <c r="E809">
        <f t="shared" si="60"/>
        <v>945063.07517980493</v>
      </c>
      <c r="F809">
        <f t="shared" si="64"/>
        <v>945063</v>
      </c>
      <c r="G809" t="s">
        <v>53</v>
      </c>
    </row>
    <row r="810" spans="1:7" x14ac:dyDescent="0.25">
      <c r="A810">
        <v>804</v>
      </c>
      <c r="B810">
        <f t="shared" si="61"/>
        <v>0.60799999999999998</v>
      </c>
      <c r="C810">
        <f t="shared" si="62"/>
        <v>1.9100883333825942</v>
      </c>
      <c r="D810">
        <f t="shared" si="63"/>
        <v>0.94299053589286452</v>
      </c>
      <c r="E810">
        <f t="shared" si="60"/>
        <v>942990.53589286457</v>
      </c>
      <c r="F810">
        <f t="shared" si="64"/>
        <v>942991</v>
      </c>
      <c r="G810" t="s">
        <v>53</v>
      </c>
    </row>
    <row r="811" spans="1:7" x14ac:dyDescent="0.25">
      <c r="A811">
        <v>805</v>
      </c>
      <c r="B811">
        <f t="shared" si="61"/>
        <v>0.61</v>
      </c>
      <c r="C811">
        <f t="shared" si="62"/>
        <v>1.9163715186897738</v>
      </c>
      <c r="D811">
        <f t="shared" si="63"/>
        <v>0.94088076895422545</v>
      </c>
      <c r="E811">
        <f t="shared" si="60"/>
        <v>940880.76895422547</v>
      </c>
      <c r="F811">
        <f t="shared" si="64"/>
        <v>940881</v>
      </c>
      <c r="G811" t="s">
        <v>53</v>
      </c>
    </row>
    <row r="812" spans="1:7" x14ac:dyDescent="0.25">
      <c r="A812">
        <v>806</v>
      </c>
      <c r="B812">
        <f t="shared" si="61"/>
        <v>0.61199999999999999</v>
      </c>
      <c r="C812">
        <f t="shared" si="62"/>
        <v>1.9226547039969533</v>
      </c>
      <c r="D812">
        <f t="shared" si="63"/>
        <v>0.93873385765387418</v>
      </c>
      <c r="E812">
        <f t="shared" si="60"/>
        <v>938733.85765387421</v>
      </c>
      <c r="F812">
        <f t="shared" si="64"/>
        <v>938734</v>
      </c>
      <c r="G812" t="s">
        <v>53</v>
      </c>
    </row>
    <row r="813" spans="1:7" x14ac:dyDescent="0.25">
      <c r="A813">
        <v>807</v>
      </c>
      <c r="B813">
        <f t="shared" si="61"/>
        <v>0.61399999999999999</v>
      </c>
      <c r="C813">
        <f t="shared" si="62"/>
        <v>1.9289378893041329</v>
      </c>
      <c r="D813">
        <f t="shared" si="63"/>
        <v>0.9365498867481924</v>
      </c>
      <c r="E813">
        <f t="shared" si="60"/>
        <v>936549.88674819237</v>
      </c>
      <c r="F813">
        <f t="shared" si="64"/>
        <v>936550</v>
      </c>
      <c r="G813" t="s">
        <v>53</v>
      </c>
    </row>
    <row r="814" spans="1:7" x14ac:dyDescent="0.25">
      <c r="A814">
        <v>808</v>
      </c>
      <c r="B814">
        <f t="shared" si="61"/>
        <v>0.61599999999999999</v>
      </c>
      <c r="C814">
        <f t="shared" si="62"/>
        <v>1.9352210746113125</v>
      </c>
      <c r="D814">
        <f t="shared" si="63"/>
        <v>0.93432894245661213</v>
      </c>
      <c r="E814">
        <f t="shared" si="60"/>
        <v>934328.94245661213</v>
      </c>
      <c r="F814">
        <f t="shared" si="64"/>
        <v>934329</v>
      </c>
      <c r="G814" t="s">
        <v>53</v>
      </c>
    </row>
    <row r="815" spans="1:7" x14ac:dyDescent="0.25">
      <c r="A815">
        <v>809</v>
      </c>
      <c r="B815">
        <f t="shared" si="61"/>
        <v>0.61799999999999999</v>
      </c>
      <c r="C815">
        <f t="shared" si="62"/>
        <v>1.9415042599184922</v>
      </c>
      <c r="D815">
        <f t="shared" si="63"/>
        <v>0.93207111245821095</v>
      </c>
      <c r="E815">
        <f t="shared" si="60"/>
        <v>932071.1124582109</v>
      </c>
      <c r="F815">
        <f t="shared" si="64"/>
        <v>932071</v>
      </c>
      <c r="G815" t="s">
        <v>53</v>
      </c>
    </row>
    <row r="816" spans="1:7" x14ac:dyDescent="0.25">
      <c r="A816">
        <v>810</v>
      </c>
      <c r="B816">
        <f t="shared" si="61"/>
        <v>0.62</v>
      </c>
      <c r="C816">
        <f t="shared" si="62"/>
        <v>1.9477874452256718</v>
      </c>
      <c r="D816">
        <f t="shared" si="63"/>
        <v>0.92977648588825135</v>
      </c>
      <c r="E816">
        <f t="shared" si="60"/>
        <v>929776.48588825134</v>
      </c>
      <c r="F816">
        <f t="shared" si="64"/>
        <v>929776</v>
      </c>
      <c r="G816" t="s">
        <v>53</v>
      </c>
    </row>
    <row r="817" spans="1:7" x14ac:dyDescent="0.25">
      <c r="A817">
        <v>811</v>
      </c>
      <c r="B817">
        <f t="shared" si="61"/>
        <v>0.622</v>
      </c>
      <c r="C817">
        <f t="shared" si="62"/>
        <v>1.9540706305328512</v>
      </c>
      <c r="D817">
        <f t="shared" si="63"/>
        <v>0.92744515333466138</v>
      </c>
      <c r="E817">
        <f t="shared" si="60"/>
        <v>927445.15333466139</v>
      </c>
      <c r="F817">
        <f t="shared" si="64"/>
        <v>927445</v>
      </c>
      <c r="G817" t="s">
        <v>53</v>
      </c>
    </row>
    <row r="818" spans="1:7" x14ac:dyDescent="0.25">
      <c r="A818">
        <v>812</v>
      </c>
      <c r="B818">
        <f t="shared" si="61"/>
        <v>0.624</v>
      </c>
      <c r="C818">
        <f t="shared" si="62"/>
        <v>1.9603538158400309</v>
      </c>
      <c r="D818">
        <f t="shared" si="63"/>
        <v>0.92507720683445804</v>
      </c>
      <c r="E818">
        <f t="shared" si="60"/>
        <v>925077.20683445805</v>
      </c>
      <c r="F818">
        <f t="shared" si="64"/>
        <v>925077</v>
      </c>
      <c r="G818" t="s">
        <v>53</v>
      </c>
    </row>
    <row r="819" spans="1:7" x14ac:dyDescent="0.25">
      <c r="A819">
        <v>813</v>
      </c>
      <c r="B819">
        <f t="shared" si="61"/>
        <v>0.626</v>
      </c>
      <c r="C819">
        <f t="shared" si="62"/>
        <v>1.9666370011472105</v>
      </c>
      <c r="D819">
        <f t="shared" si="63"/>
        <v>0.92267273987011489</v>
      </c>
      <c r="E819">
        <f t="shared" si="60"/>
        <v>922672.73987011483</v>
      </c>
      <c r="F819">
        <f t="shared" si="64"/>
        <v>922673</v>
      </c>
      <c r="G819" t="s">
        <v>53</v>
      </c>
    </row>
    <row r="820" spans="1:7" x14ac:dyDescent="0.25">
      <c r="A820">
        <v>814</v>
      </c>
      <c r="B820">
        <f t="shared" si="61"/>
        <v>0.628</v>
      </c>
      <c r="C820">
        <f t="shared" si="62"/>
        <v>1.9729201864543902</v>
      </c>
      <c r="D820">
        <f t="shared" si="63"/>
        <v>0.92023184736587038</v>
      </c>
      <c r="E820">
        <f t="shared" si="60"/>
        <v>920231.84736587037</v>
      </c>
      <c r="F820">
        <f t="shared" si="64"/>
        <v>920232</v>
      </c>
      <c r="G820" t="s">
        <v>53</v>
      </c>
    </row>
    <row r="821" spans="1:7" x14ac:dyDescent="0.25">
      <c r="A821">
        <v>815</v>
      </c>
      <c r="B821">
        <f t="shared" si="61"/>
        <v>0.63</v>
      </c>
      <c r="C821">
        <f t="shared" si="62"/>
        <v>1.9792033717615696</v>
      </c>
      <c r="D821">
        <f t="shared" si="63"/>
        <v>0.91775462568398125</v>
      </c>
      <c r="E821">
        <f t="shared" si="60"/>
        <v>917754.62568398123</v>
      </c>
      <c r="F821">
        <f t="shared" si="64"/>
        <v>917755</v>
      </c>
      <c r="G821" t="s">
        <v>53</v>
      </c>
    </row>
    <row r="822" spans="1:7" x14ac:dyDescent="0.25">
      <c r="A822">
        <v>816</v>
      </c>
      <c r="B822">
        <f t="shared" si="61"/>
        <v>0.63200000000000001</v>
      </c>
      <c r="C822">
        <f t="shared" si="62"/>
        <v>1.9854865570687492</v>
      </c>
      <c r="D822">
        <f t="shared" si="63"/>
        <v>0.91524117262091764</v>
      </c>
      <c r="E822">
        <f t="shared" si="60"/>
        <v>915241.17262091767</v>
      </c>
      <c r="F822">
        <f t="shared" si="64"/>
        <v>915241</v>
      </c>
      <c r="G822" t="s">
        <v>53</v>
      </c>
    </row>
    <row r="823" spans="1:7" x14ac:dyDescent="0.25">
      <c r="A823">
        <v>817</v>
      </c>
      <c r="B823">
        <f t="shared" si="61"/>
        <v>0.63400000000000001</v>
      </c>
      <c r="C823">
        <f t="shared" si="62"/>
        <v>1.9917697423759289</v>
      </c>
      <c r="D823">
        <f t="shared" si="63"/>
        <v>0.91269158740350287</v>
      </c>
      <c r="E823">
        <f t="shared" si="60"/>
        <v>912691.5874035029</v>
      </c>
      <c r="F823">
        <f t="shared" si="64"/>
        <v>912692</v>
      </c>
      <c r="G823" t="s">
        <v>53</v>
      </c>
    </row>
    <row r="824" spans="1:7" x14ac:dyDescent="0.25">
      <c r="A824">
        <v>818</v>
      </c>
      <c r="B824">
        <f t="shared" si="61"/>
        <v>0.63600000000000001</v>
      </c>
      <c r="C824">
        <f t="shared" si="62"/>
        <v>1.9980529276831085</v>
      </c>
      <c r="D824">
        <f t="shared" si="63"/>
        <v>0.91010597068499566</v>
      </c>
      <c r="E824">
        <f t="shared" si="60"/>
        <v>910105.97068499564</v>
      </c>
      <c r="F824">
        <f t="shared" si="64"/>
        <v>910106</v>
      </c>
      <c r="G824" t="s">
        <v>53</v>
      </c>
    </row>
    <row r="825" spans="1:7" x14ac:dyDescent="0.25">
      <c r="A825">
        <v>819</v>
      </c>
      <c r="B825">
        <f t="shared" si="61"/>
        <v>0.63800000000000001</v>
      </c>
      <c r="C825">
        <f t="shared" si="62"/>
        <v>2.0043361129902881</v>
      </c>
      <c r="D825">
        <f t="shared" si="63"/>
        <v>0.90748442454111689</v>
      </c>
      <c r="E825">
        <f t="shared" si="60"/>
        <v>907484.42454111692</v>
      </c>
      <c r="F825">
        <f t="shared" si="64"/>
        <v>907484</v>
      </c>
      <c r="G825" t="s">
        <v>53</v>
      </c>
    </row>
    <row r="826" spans="1:7" x14ac:dyDescent="0.25">
      <c r="A826">
        <v>820</v>
      </c>
      <c r="B826">
        <f t="shared" si="61"/>
        <v>0.64</v>
      </c>
      <c r="C826">
        <f t="shared" si="62"/>
        <v>2.0106192982974678</v>
      </c>
      <c r="D826">
        <f t="shared" si="63"/>
        <v>0.90482705246601947</v>
      </c>
      <c r="E826">
        <f t="shared" si="60"/>
        <v>904827.05246601952</v>
      </c>
      <c r="F826">
        <f t="shared" si="64"/>
        <v>904827</v>
      </c>
      <c r="G826" t="s">
        <v>53</v>
      </c>
    </row>
    <row r="827" spans="1:7" x14ac:dyDescent="0.25">
      <c r="A827">
        <v>821</v>
      </c>
      <c r="B827">
        <f t="shared" si="61"/>
        <v>0.64200000000000002</v>
      </c>
      <c r="C827">
        <f t="shared" si="62"/>
        <v>2.0169024836046474</v>
      </c>
      <c r="D827">
        <f t="shared" si="63"/>
        <v>0.90213395936820273</v>
      </c>
      <c r="E827">
        <f t="shared" si="60"/>
        <v>902133.95936820272</v>
      </c>
      <c r="F827">
        <f t="shared" si="64"/>
        <v>902134</v>
      </c>
      <c r="G827" t="s">
        <v>53</v>
      </c>
    </row>
    <row r="828" spans="1:7" x14ac:dyDescent="0.25">
      <c r="A828">
        <v>822</v>
      </c>
      <c r="B828">
        <f t="shared" si="61"/>
        <v>0.64400000000000002</v>
      </c>
      <c r="C828">
        <f t="shared" si="62"/>
        <v>2.0231856689118266</v>
      </c>
      <c r="D828">
        <f t="shared" si="63"/>
        <v>0.89940525156637119</v>
      </c>
      <c r="E828">
        <f t="shared" si="60"/>
        <v>899405.25156637118</v>
      </c>
      <c r="F828">
        <f t="shared" si="64"/>
        <v>899405</v>
      </c>
      <c r="G828" t="s">
        <v>53</v>
      </c>
    </row>
    <row r="829" spans="1:7" x14ac:dyDescent="0.25">
      <c r="A829">
        <v>823</v>
      </c>
      <c r="B829">
        <f t="shared" si="61"/>
        <v>0.64600000000000002</v>
      </c>
      <c r="C829">
        <f t="shared" si="62"/>
        <v>2.0294688542190062</v>
      </c>
      <c r="D829">
        <f t="shared" si="63"/>
        <v>0.89664103678523599</v>
      </c>
      <c r="E829">
        <f t="shared" si="60"/>
        <v>896641.03678523598</v>
      </c>
      <c r="F829">
        <f t="shared" si="64"/>
        <v>896641</v>
      </c>
      <c r="G829" t="s">
        <v>53</v>
      </c>
    </row>
    <row r="830" spans="1:7" x14ac:dyDescent="0.25">
      <c r="A830">
        <v>824</v>
      </c>
      <c r="B830">
        <f t="shared" si="61"/>
        <v>0.64800000000000002</v>
      </c>
      <c r="C830">
        <f t="shared" si="62"/>
        <v>2.0357520395261859</v>
      </c>
      <c r="D830">
        <f t="shared" si="63"/>
        <v>0.89384142415126389</v>
      </c>
      <c r="E830">
        <f t="shared" si="60"/>
        <v>893841.4241512639</v>
      </c>
      <c r="F830">
        <f t="shared" si="64"/>
        <v>893841</v>
      </c>
      <c r="G830" t="s">
        <v>53</v>
      </c>
    </row>
    <row r="831" spans="1:7" x14ac:dyDescent="0.25">
      <c r="A831">
        <v>825</v>
      </c>
      <c r="B831">
        <f t="shared" si="61"/>
        <v>0.65</v>
      </c>
      <c r="C831">
        <f t="shared" si="62"/>
        <v>2.0420352248333655</v>
      </c>
      <c r="D831">
        <f t="shared" si="63"/>
        <v>0.8910065241883679</v>
      </c>
      <c r="E831">
        <f t="shared" si="60"/>
        <v>891006.52418836788</v>
      </c>
      <c r="F831">
        <f t="shared" si="64"/>
        <v>891007</v>
      </c>
      <c r="G831" t="s">
        <v>53</v>
      </c>
    </row>
    <row r="832" spans="1:7" x14ac:dyDescent="0.25">
      <c r="A832">
        <v>826</v>
      </c>
      <c r="B832">
        <f t="shared" si="61"/>
        <v>0.65200000000000002</v>
      </c>
      <c r="C832">
        <f t="shared" si="62"/>
        <v>2.0483184101405452</v>
      </c>
      <c r="D832">
        <f t="shared" si="63"/>
        <v>0.88813644881354459</v>
      </c>
      <c r="E832">
        <f t="shared" si="60"/>
        <v>888136.44881354459</v>
      </c>
      <c r="F832">
        <f t="shared" si="64"/>
        <v>888136</v>
      </c>
      <c r="G832" t="s">
        <v>53</v>
      </c>
    </row>
    <row r="833" spans="1:7" x14ac:dyDescent="0.25">
      <c r="A833">
        <v>827</v>
      </c>
      <c r="B833">
        <f t="shared" si="61"/>
        <v>0.65400000000000003</v>
      </c>
      <c r="C833">
        <f t="shared" si="62"/>
        <v>2.0546015954477248</v>
      </c>
      <c r="D833">
        <f t="shared" si="63"/>
        <v>0.88523131133245525</v>
      </c>
      <c r="E833">
        <f t="shared" si="60"/>
        <v>885231.31133245525</v>
      </c>
      <c r="F833">
        <f t="shared" si="64"/>
        <v>885231</v>
      </c>
      <c r="G833" t="s">
        <v>53</v>
      </c>
    </row>
    <row r="834" spans="1:7" x14ac:dyDescent="0.25">
      <c r="A834">
        <v>828</v>
      </c>
      <c r="B834">
        <f t="shared" si="61"/>
        <v>0.65600000000000003</v>
      </c>
      <c r="C834">
        <f t="shared" si="62"/>
        <v>2.0608847807549044</v>
      </c>
      <c r="D834">
        <f t="shared" si="63"/>
        <v>0.88229122643495328</v>
      </c>
      <c r="E834">
        <f t="shared" si="60"/>
        <v>882291.22643495328</v>
      </c>
      <c r="F834">
        <f t="shared" si="64"/>
        <v>882291</v>
      </c>
      <c r="G834" t="s">
        <v>53</v>
      </c>
    </row>
    <row r="835" spans="1:7" x14ac:dyDescent="0.25">
      <c r="A835">
        <v>829</v>
      </c>
      <c r="B835">
        <f t="shared" si="61"/>
        <v>0.65800000000000003</v>
      </c>
      <c r="C835">
        <f t="shared" si="62"/>
        <v>2.0671679660620841</v>
      </c>
      <c r="D835">
        <f t="shared" si="63"/>
        <v>0.87931631019055623</v>
      </c>
      <c r="E835">
        <f t="shared" si="60"/>
        <v>879316.31019055622</v>
      </c>
      <c r="F835">
        <f t="shared" si="64"/>
        <v>879316</v>
      </c>
      <c r="G835" t="s">
        <v>53</v>
      </c>
    </row>
    <row r="836" spans="1:7" x14ac:dyDescent="0.25">
      <c r="A836">
        <v>830</v>
      </c>
      <c r="B836">
        <f t="shared" si="61"/>
        <v>0.66</v>
      </c>
      <c r="C836">
        <f t="shared" si="62"/>
        <v>2.0734511513692637</v>
      </c>
      <c r="D836">
        <f t="shared" si="63"/>
        <v>0.87630668004386347</v>
      </c>
      <c r="E836">
        <f t="shared" si="60"/>
        <v>876306.68004386348</v>
      </c>
      <c r="F836">
        <f t="shared" si="64"/>
        <v>876307</v>
      </c>
      <c r="G836" t="s">
        <v>53</v>
      </c>
    </row>
    <row r="837" spans="1:7" x14ac:dyDescent="0.25">
      <c r="A837">
        <v>831</v>
      </c>
      <c r="B837">
        <f t="shared" si="61"/>
        <v>0.66200000000000003</v>
      </c>
      <c r="C837">
        <f t="shared" si="62"/>
        <v>2.0797343366764434</v>
      </c>
      <c r="D837">
        <f t="shared" si="63"/>
        <v>0.87326245480992004</v>
      </c>
      <c r="E837">
        <f t="shared" si="60"/>
        <v>873262.45480992005</v>
      </c>
      <c r="F837">
        <f t="shared" si="64"/>
        <v>873262</v>
      </c>
      <c r="G837" t="s">
        <v>53</v>
      </c>
    </row>
    <row r="838" spans="1:7" x14ac:dyDescent="0.25">
      <c r="A838">
        <v>832</v>
      </c>
      <c r="B838">
        <f t="shared" si="61"/>
        <v>0.66400000000000003</v>
      </c>
      <c r="C838">
        <f t="shared" si="62"/>
        <v>2.0860175219836226</v>
      </c>
      <c r="D838">
        <f t="shared" si="63"/>
        <v>0.87018375466952569</v>
      </c>
      <c r="E838">
        <f t="shared" ref="E838:E901" si="65">D838*amplitude+zerotorque</f>
        <v>870183.75466952566</v>
      </c>
      <c r="F838">
        <f t="shared" si="64"/>
        <v>870184</v>
      </c>
      <c r="G838" t="s">
        <v>53</v>
      </c>
    </row>
    <row r="839" spans="1:7" x14ac:dyDescent="0.25">
      <c r="A839">
        <v>833</v>
      </c>
      <c r="B839">
        <f t="shared" ref="B839:B902" si="66">(A839-500)/500</f>
        <v>0.66600000000000004</v>
      </c>
      <c r="C839">
        <f t="shared" ref="C839:C902" si="67">B839*(PI())</f>
        <v>2.0923007072908022</v>
      </c>
      <c r="D839">
        <f t="shared" ref="D839:D902" si="68">SIN(C839)</f>
        <v>0.86707070116449014</v>
      </c>
      <c r="E839">
        <f t="shared" si="65"/>
        <v>867070.70116449019</v>
      </c>
      <c r="F839">
        <f t="shared" ref="F839:F902" si="69">ROUND(E839,0)</f>
        <v>867071</v>
      </c>
      <c r="G839" t="s">
        <v>53</v>
      </c>
    </row>
    <row r="840" spans="1:7" x14ac:dyDescent="0.25">
      <c r="A840">
        <v>834</v>
      </c>
      <c r="B840">
        <f t="shared" si="66"/>
        <v>0.66800000000000004</v>
      </c>
      <c r="C840">
        <f t="shared" si="67"/>
        <v>2.0985838925979818</v>
      </c>
      <c r="D840">
        <f t="shared" si="68"/>
        <v>0.86392341719283539</v>
      </c>
      <c r="E840">
        <f t="shared" si="65"/>
        <v>863923.41719283536</v>
      </c>
      <c r="F840">
        <f t="shared" si="69"/>
        <v>863923</v>
      </c>
      <c r="G840" t="s">
        <v>53</v>
      </c>
    </row>
    <row r="841" spans="1:7" x14ac:dyDescent="0.25">
      <c r="A841">
        <v>835</v>
      </c>
      <c r="B841">
        <f t="shared" si="66"/>
        <v>0.67</v>
      </c>
      <c r="C841">
        <f t="shared" si="67"/>
        <v>2.1048670779051615</v>
      </c>
      <c r="D841">
        <f t="shared" si="68"/>
        <v>0.86074202700394364</v>
      </c>
      <c r="E841">
        <f t="shared" si="65"/>
        <v>860742.02700394369</v>
      </c>
      <c r="F841">
        <f t="shared" si="69"/>
        <v>860742</v>
      </c>
      <c r="G841" t="s">
        <v>53</v>
      </c>
    </row>
    <row r="842" spans="1:7" x14ac:dyDescent="0.25">
      <c r="A842">
        <v>836</v>
      </c>
      <c r="B842">
        <f t="shared" si="66"/>
        <v>0.67200000000000004</v>
      </c>
      <c r="C842">
        <f t="shared" si="67"/>
        <v>2.1111502632123411</v>
      </c>
      <c r="D842">
        <f t="shared" si="68"/>
        <v>0.8575266561936522</v>
      </c>
      <c r="E842">
        <f t="shared" si="65"/>
        <v>857526.65619365219</v>
      </c>
      <c r="F842">
        <f t="shared" si="69"/>
        <v>857527</v>
      </c>
      <c r="G842" t="s">
        <v>53</v>
      </c>
    </row>
    <row r="843" spans="1:7" x14ac:dyDescent="0.25">
      <c r="A843">
        <v>837</v>
      </c>
      <c r="B843">
        <f t="shared" si="66"/>
        <v>0.67400000000000004</v>
      </c>
      <c r="C843">
        <f t="shared" si="67"/>
        <v>2.1174334485195208</v>
      </c>
      <c r="D843">
        <f t="shared" si="68"/>
        <v>0.85427743169929515</v>
      </c>
      <c r="E843">
        <f t="shared" si="65"/>
        <v>854277.43169929518</v>
      </c>
      <c r="F843">
        <f t="shared" si="69"/>
        <v>854277</v>
      </c>
      <c r="G843" t="s">
        <v>53</v>
      </c>
    </row>
    <row r="844" spans="1:7" x14ac:dyDescent="0.25">
      <c r="A844">
        <v>838</v>
      </c>
      <c r="B844">
        <f t="shared" si="66"/>
        <v>0.67600000000000005</v>
      </c>
      <c r="C844">
        <f t="shared" si="67"/>
        <v>2.1237166338267004</v>
      </c>
      <c r="D844">
        <f t="shared" si="68"/>
        <v>0.85099448179469173</v>
      </c>
      <c r="E844">
        <f t="shared" si="65"/>
        <v>850994.48179469176</v>
      </c>
      <c r="F844">
        <f t="shared" si="69"/>
        <v>850994</v>
      </c>
      <c r="G844" t="s">
        <v>53</v>
      </c>
    </row>
    <row r="845" spans="1:7" x14ac:dyDescent="0.25">
      <c r="A845">
        <v>839</v>
      </c>
      <c r="B845">
        <f t="shared" si="66"/>
        <v>0.67800000000000005</v>
      </c>
      <c r="C845">
        <f t="shared" si="67"/>
        <v>2.12999981913388</v>
      </c>
      <c r="D845">
        <f t="shared" si="68"/>
        <v>0.84767793608508313</v>
      </c>
      <c r="E845">
        <f t="shared" si="65"/>
        <v>847677.93608508317</v>
      </c>
      <c r="F845">
        <f t="shared" si="69"/>
        <v>847678</v>
      </c>
      <c r="G845" t="s">
        <v>53</v>
      </c>
    </row>
    <row r="846" spans="1:7" x14ac:dyDescent="0.25">
      <c r="A846">
        <v>840</v>
      </c>
      <c r="B846">
        <f t="shared" si="66"/>
        <v>0.68</v>
      </c>
      <c r="C846">
        <f t="shared" si="67"/>
        <v>2.1362830044410597</v>
      </c>
      <c r="D846">
        <f t="shared" si="68"/>
        <v>0.84432792550201496</v>
      </c>
      <c r="E846">
        <f t="shared" si="65"/>
        <v>844327.92550201493</v>
      </c>
      <c r="F846">
        <f t="shared" si="69"/>
        <v>844328</v>
      </c>
      <c r="G846" t="s">
        <v>53</v>
      </c>
    </row>
    <row r="847" spans="1:7" x14ac:dyDescent="0.25">
      <c r="A847">
        <v>841</v>
      </c>
      <c r="B847">
        <f t="shared" si="66"/>
        <v>0.68200000000000005</v>
      </c>
      <c r="C847">
        <f t="shared" si="67"/>
        <v>2.1425661897482389</v>
      </c>
      <c r="D847">
        <f t="shared" si="68"/>
        <v>0.84094458229816915</v>
      </c>
      <c r="E847">
        <f t="shared" si="65"/>
        <v>840944.58229816915</v>
      </c>
      <c r="F847">
        <f t="shared" si="69"/>
        <v>840945</v>
      </c>
      <c r="G847" t="s">
        <v>53</v>
      </c>
    </row>
    <row r="848" spans="1:7" x14ac:dyDescent="0.25">
      <c r="A848">
        <v>842</v>
      </c>
      <c r="B848">
        <f t="shared" si="66"/>
        <v>0.68400000000000005</v>
      </c>
      <c r="C848">
        <f t="shared" si="67"/>
        <v>2.1488493750554185</v>
      </c>
      <c r="D848">
        <f t="shared" si="68"/>
        <v>0.83752804004214176</v>
      </c>
      <c r="E848">
        <f t="shared" si="65"/>
        <v>837528.0400421418</v>
      </c>
      <c r="F848">
        <f t="shared" si="69"/>
        <v>837528</v>
      </c>
      <c r="G848" t="s">
        <v>53</v>
      </c>
    </row>
    <row r="849" spans="1:7" x14ac:dyDescent="0.25">
      <c r="A849">
        <v>843</v>
      </c>
      <c r="B849">
        <f t="shared" si="66"/>
        <v>0.68600000000000005</v>
      </c>
      <c r="C849">
        <f t="shared" si="67"/>
        <v>2.1551325603625981</v>
      </c>
      <c r="D849">
        <f t="shared" si="68"/>
        <v>0.83407843361317124</v>
      </c>
      <c r="E849">
        <f t="shared" si="65"/>
        <v>834078.43361317122</v>
      </c>
      <c r="F849">
        <f t="shared" si="69"/>
        <v>834078</v>
      </c>
      <c r="G849" t="s">
        <v>53</v>
      </c>
    </row>
    <row r="850" spans="1:7" x14ac:dyDescent="0.25">
      <c r="A850">
        <v>844</v>
      </c>
      <c r="B850">
        <f t="shared" si="66"/>
        <v>0.68799999999999994</v>
      </c>
      <c r="C850">
        <f t="shared" si="67"/>
        <v>2.1614157456697773</v>
      </c>
      <c r="D850">
        <f t="shared" si="68"/>
        <v>0.83059589919581289</v>
      </c>
      <c r="E850">
        <f t="shared" si="65"/>
        <v>830595.89919581288</v>
      </c>
      <c r="F850">
        <f t="shared" si="69"/>
        <v>830596</v>
      </c>
      <c r="G850" t="s">
        <v>53</v>
      </c>
    </row>
    <row r="851" spans="1:7" x14ac:dyDescent="0.25">
      <c r="A851">
        <v>845</v>
      </c>
      <c r="B851">
        <f t="shared" si="66"/>
        <v>0.69</v>
      </c>
      <c r="C851">
        <f t="shared" si="67"/>
        <v>2.167698930976957</v>
      </c>
      <c r="D851">
        <f t="shared" si="68"/>
        <v>0.82708057427456205</v>
      </c>
      <c r="E851">
        <f t="shared" si="65"/>
        <v>827080.57427456207</v>
      </c>
      <c r="F851">
        <f t="shared" si="69"/>
        <v>827081</v>
      </c>
      <c r="G851" t="s">
        <v>53</v>
      </c>
    </row>
    <row r="852" spans="1:7" x14ac:dyDescent="0.25">
      <c r="A852">
        <v>846</v>
      </c>
      <c r="B852">
        <f t="shared" si="66"/>
        <v>0.69199999999999995</v>
      </c>
      <c r="C852">
        <f t="shared" si="67"/>
        <v>2.1739821162841366</v>
      </c>
      <c r="D852">
        <f t="shared" si="68"/>
        <v>0.82353259762842757</v>
      </c>
      <c r="E852">
        <f t="shared" si="65"/>
        <v>823532.59762842755</v>
      </c>
      <c r="F852">
        <f t="shared" si="69"/>
        <v>823533</v>
      </c>
      <c r="G852" t="s">
        <v>53</v>
      </c>
    </row>
    <row r="853" spans="1:7" x14ac:dyDescent="0.25">
      <c r="A853">
        <v>847</v>
      </c>
      <c r="B853">
        <f t="shared" si="66"/>
        <v>0.69399999999999995</v>
      </c>
      <c r="C853">
        <f t="shared" si="67"/>
        <v>2.1802653015913163</v>
      </c>
      <c r="D853">
        <f t="shared" si="68"/>
        <v>0.81995210932545248</v>
      </c>
      <c r="E853">
        <f t="shared" si="65"/>
        <v>819952.10932545247</v>
      </c>
      <c r="F853">
        <f t="shared" si="69"/>
        <v>819952</v>
      </c>
      <c r="G853" t="s">
        <v>53</v>
      </c>
    </row>
    <row r="854" spans="1:7" x14ac:dyDescent="0.25">
      <c r="A854">
        <v>848</v>
      </c>
      <c r="B854">
        <f t="shared" si="66"/>
        <v>0.69599999999999995</v>
      </c>
      <c r="C854">
        <f t="shared" si="67"/>
        <v>2.1865484868984959</v>
      </c>
      <c r="D854">
        <f t="shared" si="68"/>
        <v>0.81633925071718405</v>
      </c>
      <c r="E854">
        <f t="shared" si="65"/>
        <v>816339.25071718404</v>
      </c>
      <c r="F854">
        <f t="shared" si="69"/>
        <v>816339</v>
      </c>
      <c r="G854" t="s">
        <v>53</v>
      </c>
    </row>
    <row r="855" spans="1:7" x14ac:dyDescent="0.25">
      <c r="A855">
        <v>849</v>
      </c>
      <c r="B855">
        <f t="shared" si="66"/>
        <v>0.69799999999999995</v>
      </c>
      <c r="C855">
        <f t="shared" si="67"/>
        <v>2.1928316722056755</v>
      </c>
      <c r="D855">
        <f t="shared" si="68"/>
        <v>0.81269416443309406</v>
      </c>
      <c r="E855">
        <f t="shared" si="65"/>
        <v>812694.16443309409</v>
      </c>
      <c r="F855">
        <f t="shared" si="69"/>
        <v>812694</v>
      </c>
      <c r="G855" t="s">
        <v>53</v>
      </c>
    </row>
    <row r="856" spans="1:7" x14ac:dyDescent="0.25">
      <c r="A856">
        <v>850</v>
      </c>
      <c r="B856">
        <f t="shared" si="66"/>
        <v>0.7</v>
      </c>
      <c r="C856">
        <f t="shared" si="67"/>
        <v>2.1991148575128552</v>
      </c>
      <c r="D856">
        <f t="shared" si="68"/>
        <v>0.80901699437494745</v>
      </c>
      <c r="E856">
        <f t="shared" si="65"/>
        <v>809016.99437494751</v>
      </c>
      <c r="F856">
        <f t="shared" si="69"/>
        <v>809017</v>
      </c>
      <c r="G856" t="s">
        <v>53</v>
      </c>
    </row>
    <row r="857" spans="1:7" x14ac:dyDescent="0.25">
      <c r="A857">
        <v>851</v>
      </c>
      <c r="B857">
        <f t="shared" si="66"/>
        <v>0.70199999999999996</v>
      </c>
      <c r="C857">
        <f t="shared" si="67"/>
        <v>2.2053980428200348</v>
      </c>
      <c r="D857">
        <f t="shared" si="68"/>
        <v>0.805307885711122</v>
      </c>
      <c r="E857">
        <f t="shared" si="65"/>
        <v>805307.88571112195</v>
      </c>
      <c r="F857">
        <f t="shared" si="69"/>
        <v>805308</v>
      </c>
      <c r="G857" t="s">
        <v>53</v>
      </c>
    </row>
    <row r="858" spans="1:7" x14ac:dyDescent="0.25">
      <c r="A858">
        <v>852</v>
      </c>
      <c r="B858">
        <f t="shared" si="66"/>
        <v>0.70399999999999996</v>
      </c>
      <c r="C858">
        <f t="shared" si="67"/>
        <v>2.211681228127214</v>
      </c>
      <c r="D858">
        <f t="shared" si="68"/>
        <v>0.80156698487087685</v>
      </c>
      <c r="E858">
        <f t="shared" si="65"/>
        <v>801566.98487087688</v>
      </c>
      <c r="F858">
        <f t="shared" si="69"/>
        <v>801567</v>
      </c>
      <c r="G858" t="s">
        <v>53</v>
      </c>
    </row>
    <row r="859" spans="1:7" x14ac:dyDescent="0.25">
      <c r="A859">
        <v>853</v>
      </c>
      <c r="B859">
        <f t="shared" si="66"/>
        <v>0.70599999999999996</v>
      </c>
      <c r="C859">
        <f t="shared" si="67"/>
        <v>2.2179644134343937</v>
      </c>
      <c r="D859">
        <f t="shared" si="68"/>
        <v>0.79779443953857121</v>
      </c>
      <c r="E859">
        <f t="shared" si="65"/>
        <v>797794.43953857117</v>
      </c>
      <c r="F859">
        <f t="shared" si="69"/>
        <v>797794</v>
      </c>
      <c r="G859" t="s">
        <v>53</v>
      </c>
    </row>
    <row r="860" spans="1:7" x14ac:dyDescent="0.25">
      <c r="A860">
        <v>854</v>
      </c>
      <c r="B860">
        <f t="shared" si="66"/>
        <v>0.70799999999999996</v>
      </c>
      <c r="C860">
        <f t="shared" si="67"/>
        <v>2.2242475987415733</v>
      </c>
      <c r="D860">
        <f t="shared" si="68"/>
        <v>0.79399039864783549</v>
      </c>
      <c r="E860">
        <f t="shared" si="65"/>
        <v>793990.39864783548</v>
      </c>
      <c r="F860">
        <f t="shared" si="69"/>
        <v>793990</v>
      </c>
      <c r="G860" t="s">
        <v>53</v>
      </c>
    </row>
    <row r="861" spans="1:7" x14ac:dyDescent="0.25">
      <c r="A861">
        <v>855</v>
      </c>
      <c r="B861">
        <f t="shared" si="66"/>
        <v>0.71</v>
      </c>
      <c r="C861">
        <f t="shared" si="67"/>
        <v>2.2305307840487529</v>
      </c>
      <c r="D861">
        <f t="shared" si="68"/>
        <v>0.79015501237569052</v>
      </c>
      <c r="E861">
        <f t="shared" si="65"/>
        <v>790155.01237569051</v>
      </c>
      <c r="F861">
        <f t="shared" si="69"/>
        <v>790155</v>
      </c>
      <c r="G861" t="s">
        <v>53</v>
      </c>
    </row>
    <row r="862" spans="1:7" x14ac:dyDescent="0.25">
      <c r="A862">
        <v>856</v>
      </c>
      <c r="B862">
        <f t="shared" si="66"/>
        <v>0.71199999999999997</v>
      </c>
      <c r="C862">
        <f t="shared" si="67"/>
        <v>2.2368139693559326</v>
      </c>
      <c r="D862">
        <f t="shared" si="68"/>
        <v>0.78628843213661903</v>
      </c>
      <c r="E862">
        <f t="shared" si="65"/>
        <v>786288.432136619</v>
      </c>
      <c r="F862">
        <f t="shared" si="69"/>
        <v>786288</v>
      </c>
      <c r="G862" t="s">
        <v>53</v>
      </c>
    </row>
    <row r="863" spans="1:7" x14ac:dyDescent="0.25">
      <c r="A863">
        <v>857</v>
      </c>
      <c r="B863">
        <f t="shared" si="66"/>
        <v>0.71399999999999997</v>
      </c>
      <c r="C863">
        <f t="shared" si="67"/>
        <v>2.2430971546631122</v>
      </c>
      <c r="D863">
        <f t="shared" si="68"/>
        <v>0.78239081057658821</v>
      </c>
      <c r="E863">
        <f t="shared" si="65"/>
        <v>782390.81057658826</v>
      </c>
      <c r="F863">
        <f t="shared" si="69"/>
        <v>782391</v>
      </c>
      <c r="G863" t="s">
        <v>53</v>
      </c>
    </row>
    <row r="864" spans="1:7" x14ac:dyDescent="0.25">
      <c r="A864">
        <v>858</v>
      </c>
      <c r="B864">
        <f t="shared" si="66"/>
        <v>0.71599999999999997</v>
      </c>
      <c r="C864">
        <f t="shared" si="67"/>
        <v>2.2493803399702919</v>
      </c>
      <c r="D864">
        <f t="shared" si="68"/>
        <v>0.77846230156702345</v>
      </c>
      <c r="E864">
        <f t="shared" si="65"/>
        <v>778462.3015670235</v>
      </c>
      <c r="F864">
        <f t="shared" si="69"/>
        <v>778462</v>
      </c>
      <c r="G864" t="s">
        <v>53</v>
      </c>
    </row>
    <row r="865" spans="1:7" x14ac:dyDescent="0.25">
      <c r="A865">
        <v>859</v>
      </c>
      <c r="B865">
        <f t="shared" si="66"/>
        <v>0.71799999999999997</v>
      </c>
      <c r="C865">
        <f t="shared" si="67"/>
        <v>2.2556635252774715</v>
      </c>
      <c r="D865">
        <f t="shared" si="68"/>
        <v>0.77450306019873383</v>
      </c>
      <c r="E865">
        <f t="shared" si="65"/>
        <v>774503.06019873382</v>
      </c>
      <c r="F865">
        <f t="shared" si="69"/>
        <v>774503</v>
      </c>
      <c r="G865" t="s">
        <v>53</v>
      </c>
    </row>
    <row r="866" spans="1:7" x14ac:dyDescent="0.25">
      <c r="A866">
        <v>860</v>
      </c>
      <c r="B866">
        <f t="shared" si="66"/>
        <v>0.72</v>
      </c>
      <c r="C866">
        <f t="shared" si="67"/>
        <v>2.2619467105846511</v>
      </c>
      <c r="D866">
        <f t="shared" si="68"/>
        <v>0.77051324277578925</v>
      </c>
      <c r="E866">
        <f t="shared" si="65"/>
        <v>770513.24277578923</v>
      </c>
      <c r="F866">
        <f t="shared" si="69"/>
        <v>770513</v>
      </c>
      <c r="G866" t="s">
        <v>53</v>
      </c>
    </row>
    <row r="867" spans="1:7" x14ac:dyDescent="0.25">
      <c r="A867">
        <v>861</v>
      </c>
      <c r="B867">
        <f t="shared" si="66"/>
        <v>0.72199999999999998</v>
      </c>
      <c r="C867">
        <f t="shared" si="67"/>
        <v>2.2682298958918308</v>
      </c>
      <c r="D867">
        <f t="shared" si="68"/>
        <v>0.76649300680934984</v>
      </c>
      <c r="E867">
        <f t="shared" si="65"/>
        <v>766493.00680934987</v>
      </c>
      <c r="F867">
        <f t="shared" si="69"/>
        <v>766493</v>
      </c>
      <c r="G867" t="s">
        <v>53</v>
      </c>
    </row>
    <row r="868" spans="1:7" x14ac:dyDescent="0.25">
      <c r="A868">
        <v>862</v>
      </c>
      <c r="B868">
        <f t="shared" si="66"/>
        <v>0.72399999999999998</v>
      </c>
      <c r="C868">
        <f t="shared" si="67"/>
        <v>2.27451308119901</v>
      </c>
      <c r="D868">
        <f t="shared" si="68"/>
        <v>0.76244251101144811</v>
      </c>
      <c r="E868">
        <f t="shared" si="65"/>
        <v>762442.51101144811</v>
      </c>
      <c r="F868">
        <f t="shared" si="69"/>
        <v>762443</v>
      </c>
      <c r="G868" t="s">
        <v>53</v>
      </c>
    </row>
    <row r="869" spans="1:7" x14ac:dyDescent="0.25">
      <c r="A869">
        <v>863</v>
      </c>
      <c r="B869">
        <f t="shared" si="66"/>
        <v>0.72599999999999998</v>
      </c>
      <c r="C869">
        <f t="shared" si="67"/>
        <v>2.2807962665061896</v>
      </c>
      <c r="D869">
        <f t="shared" si="68"/>
        <v>0.75836191528872199</v>
      </c>
      <c r="E869">
        <f t="shared" si="65"/>
        <v>758361.91528872203</v>
      </c>
      <c r="F869">
        <f t="shared" si="69"/>
        <v>758362</v>
      </c>
      <c r="G869" t="s">
        <v>53</v>
      </c>
    </row>
    <row r="870" spans="1:7" x14ac:dyDescent="0.25">
      <c r="A870">
        <v>864</v>
      </c>
      <c r="B870">
        <f t="shared" si="66"/>
        <v>0.72799999999999998</v>
      </c>
      <c r="C870">
        <f t="shared" si="67"/>
        <v>2.2870794518133692</v>
      </c>
      <c r="D870">
        <f t="shared" si="68"/>
        <v>0.75425138073610398</v>
      </c>
      <c r="E870">
        <f t="shared" si="65"/>
        <v>754251.38073610398</v>
      </c>
      <c r="F870">
        <f t="shared" si="69"/>
        <v>754251</v>
      </c>
      <c r="G870" t="s">
        <v>53</v>
      </c>
    </row>
    <row r="871" spans="1:7" x14ac:dyDescent="0.25">
      <c r="A871">
        <v>865</v>
      </c>
      <c r="B871">
        <f t="shared" si="66"/>
        <v>0.73</v>
      </c>
      <c r="C871">
        <f t="shared" si="67"/>
        <v>2.2933626371205489</v>
      </c>
      <c r="D871">
        <f t="shared" si="68"/>
        <v>0.7501110696304597</v>
      </c>
      <c r="E871">
        <f t="shared" si="65"/>
        <v>750111.06963045965</v>
      </c>
      <c r="F871">
        <f t="shared" si="69"/>
        <v>750111</v>
      </c>
      <c r="G871" t="s">
        <v>53</v>
      </c>
    </row>
    <row r="872" spans="1:7" x14ac:dyDescent="0.25">
      <c r="A872">
        <v>866</v>
      </c>
      <c r="B872">
        <f t="shared" si="66"/>
        <v>0.73199999999999998</v>
      </c>
      <c r="C872">
        <f t="shared" si="67"/>
        <v>2.2996458224277285</v>
      </c>
      <c r="D872">
        <f t="shared" si="68"/>
        <v>0.74594114542418222</v>
      </c>
      <c r="E872">
        <f t="shared" si="65"/>
        <v>745941.14542418218</v>
      </c>
      <c r="F872">
        <f t="shared" si="69"/>
        <v>745941</v>
      </c>
      <c r="G872" t="s">
        <v>53</v>
      </c>
    </row>
    <row r="873" spans="1:7" x14ac:dyDescent="0.25">
      <c r="A873">
        <v>867</v>
      </c>
      <c r="B873">
        <f t="shared" si="66"/>
        <v>0.73399999999999999</v>
      </c>
      <c r="C873">
        <f t="shared" si="67"/>
        <v>2.3059290077349082</v>
      </c>
      <c r="D873">
        <f t="shared" si="68"/>
        <v>0.7417417727387392</v>
      </c>
      <c r="E873">
        <f t="shared" si="65"/>
        <v>741741.77273873915</v>
      </c>
      <c r="F873">
        <f t="shared" si="69"/>
        <v>741742</v>
      </c>
      <c r="G873" t="s">
        <v>53</v>
      </c>
    </row>
    <row r="874" spans="1:7" x14ac:dyDescent="0.25">
      <c r="A874">
        <v>868</v>
      </c>
      <c r="B874">
        <f t="shared" si="66"/>
        <v>0.73599999999999999</v>
      </c>
      <c r="C874">
        <f t="shared" si="67"/>
        <v>2.3122121930420878</v>
      </c>
      <c r="D874">
        <f t="shared" si="68"/>
        <v>0.73751311735817393</v>
      </c>
      <c r="E874">
        <f t="shared" si="65"/>
        <v>737513.11735817394</v>
      </c>
      <c r="F874">
        <f t="shared" si="69"/>
        <v>737513</v>
      </c>
      <c r="G874" t="s">
        <v>53</v>
      </c>
    </row>
    <row r="875" spans="1:7" x14ac:dyDescent="0.25">
      <c r="A875">
        <v>869</v>
      </c>
      <c r="B875">
        <f t="shared" si="66"/>
        <v>0.73799999999999999</v>
      </c>
      <c r="C875">
        <f t="shared" si="67"/>
        <v>2.3184953783492674</v>
      </c>
      <c r="D875">
        <f t="shared" si="68"/>
        <v>0.73325534622255994</v>
      </c>
      <c r="E875">
        <f t="shared" si="65"/>
        <v>733255.34622255992</v>
      </c>
      <c r="F875">
        <f t="shared" si="69"/>
        <v>733255</v>
      </c>
      <c r="G875" t="s">
        <v>53</v>
      </c>
    </row>
    <row r="876" spans="1:7" x14ac:dyDescent="0.25">
      <c r="A876">
        <v>870</v>
      </c>
      <c r="B876">
        <f t="shared" si="66"/>
        <v>0.74</v>
      </c>
      <c r="C876">
        <f t="shared" si="67"/>
        <v>2.3247785636564471</v>
      </c>
      <c r="D876">
        <f t="shared" si="68"/>
        <v>0.72896862742141144</v>
      </c>
      <c r="E876">
        <f t="shared" si="65"/>
        <v>728968.62742141145</v>
      </c>
      <c r="F876">
        <f t="shared" si="69"/>
        <v>728969</v>
      </c>
      <c r="G876" t="s">
        <v>53</v>
      </c>
    </row>
    <row r="877" spans="1:7" x14ac:dyDescent="0.25">
      <c r="A877">
        <v>871</v>
      </c>
      <c r="B877">
        <f t="shared" si="66"/>
        <v>0.74199999999999999</v>
      </c>
      <c r="C877">
        <f t="shared" si="67"/>
        <v>2.3310617489636263</v>
      </c>
      <c r="D877">
        <f t="shared" si="68"/>
        <v>0.72465313018704691</v>
      </c>
      <c r="E877">
        <f t="shared" si="65"/>
        <v>724653.13018704695</v>
      </c>
      <c r="F877">
        <f t="shared" si="69"/>
        <v>724653</v>
      </c>
      <c r="G877" t="s">
        <v>53</v>
      </c>
    </row>
    <row r="878" spans="1:7" x14ac:dyDescent="0.25">
      <c r="A878">
        <v>872</v>
      </c>
      <c r="B878">
        <f t="shared" si="66"/>
        <v>0.74399999999999999</v>
      </c>
      <c r="C878">
        <f t="shared" si="67"/>
        <v>2.3373449342708059</v>
      </c>
      <c r="D878">
        <f t="shared" si="68"/>
        <v>0.72030902488790705</v>
      </c>
      <c r="E878">
        <f t="shared" si="65"/>
        <v>720309.02488790709</v>
      </c>
      <c r="F878">
        <f t="shared" si="69"/>
        <v>720309</v>
      </c>
      <c r="G878" t="s">
        <v>53</v>
      </c>
    </row>
    <row r="879" spans="1:7" x14ac:dyDescent="0.25">
      <c r="A879">
        <v>873</v>
      </c>
      <c r="B879">
        <f t="shared" si="66"/>
        <v>0.746</v>
      </c>
      <c r="C879">
        <f t="shared" si="67"/>
        <v>2.3436281195779856</v>
      </c>
      <c r="D879">
        <f t="shared" si="68"/>
        <v>0.71593648302183133</v>
      </c>
      <c r="E879">
        <f t="shared" si="65"/>
        <v>715936.48302183137</v>
      </c>
      <c r="F879">
        <f t="shared" si="69"/>
        <v>715936</v>
      </c>
      <c r="G879" t="s">
        <v>53</v>
      </c>
    </row>
    <row r="880" spans="1:7" x14ac:dyDescent="0.25">
      <c r="A880">
        <v>874</v>
      </c>
      <c r="B880">
        <f t="shared" si="66"/>
        <v>0.748</v>
      </c>
      <c r="C880">
        <f t="shared" si="67"/>
        <v>2.3499113048851652</v>
      </c>
      <c r="D880">
        <f t="shared" si="68"/>
        <v>0.71153567720928546</v>
      </c>
      <c r="E880">
        <f t="shared" si="65"/>
        <v>711535.67720928544</v>
      </c>
      <c r="F880">
        <f t="shared" si="69"/>
        <v>711536</v>
      </c>
      <c r="G880" t="s">
        <v>53</v>
      </c>
    </row>
    <row r="881" spans="1:7" x14ac:dyDescent="0.25">
      <c r="A881">
        <v>875</v>
      </c>
      <c r="B881">
        <f t="shared" si="66"/>
        <v>0.75</v>
      </c>
      <c r="C881">
        <f t="shared" si="67"/>
        <v>2.3561944901923448</v>
      </c>
      <c r="D881">
        <f t="shared" si="68"/>
        <v>0.70710678118654757</v>
      </c>
      <c r="E881">
        <f t="shared" si="65"/>
        <v>707106.7811865476</v>
      </c>
      <c r="F881">
        <f t="shared" si="69"/>
        <v>707107</v>
      </c>
      <c r="G881" t="s">
        <v>53</v>
      </c>
    </row>
    <row r="882" spans="1:7" x14ac:dyDescent="0.25">
      <c r="A882">
        <v>876</v>
      </c>
      <c r="B882">
        <f t="shared" si="66"/>
        <v>0.752</v>
      </c>
      <c r="C882">
        <f t="shared" si="67"/>
        <v>2.3624776754995245</v>
      </c>
      <c r="D882">
        <f t="shared" si="68"/>
        <v>0.70264996979884919</v>
      </c>
      <c r="E882">
        <f t="shared" si="65"/>
        <v>702649.9697988492</v>
      </c>
      <c r="F882">
        <f t="shared" si="69"/>
        <v>702650</v>
      </c>
      <c r="G882" t="s">
        <v>53</v>
      </c>
    </row>
    <row r="883" spans="1:7" x14ac:dyDescent="0.25">
      <c r="A883">
        <v>877</v>
      </c>
      <c r="B883">
        <f t="shared" si="66"/>
        <v>0.754</v>
      </c>
      <c r="C883">
        <f t="shared" si="67"/>
        <v>2.3687608608067041</v>
      </c>
      <c r="D883">
        <f t="shared" si="68"/>
        <v>0.69816541899347262</v>
      </c>
      <c r="E883">
        <f t="shared" si="65"/>
        <v>698165.41899347259</v>
      </c>
      <c r="F883">
        <f t="shared" si="69"/>
        <v>698165</v>
      </c>
      <c r="G883" t="s">
        <v>53</v>
      </c>
    </row>
    <row r="884" spans="1:7" x14ac:dyDescent="0.25">
      <c r="A884">
        <v>878</v>
      </c>
      <c r="B884">
        <f t="shared" si="66"/>
        <v>0.75600000000000001</v>
      </c>
      <c r="C884">
        <f t="shared" si="67"/>
        <v>2.3750440461138838</v>
      </c>
      <c r="D884">
        <f t="shared" si="68"/>
        <v>0.69365330581280493</v>
      </c>
      <c r="E884">
        <f t="shared" si="65"/>
        <v>693653.30581280496</v>
      </c>
      <c r="F884">
        <f t="shared" si="69"/>
        <v>693653</v>
      </c>
      <c r="G884" t="s">
        <v>53</v>
      </c>
    </row>
    <row r="885" spans="1:7" x14ac:dyDescent="0.25">
      <c r="A885">
        <v>879</v>
      </c>
      <c r="B885">
        <f t="shared" si="66"/>
        <v>0.75800000000000001</v>
      </c>
      <c r="C885">
        <f t="shared" si="67"/>
        <v>2.3813272314210634</v>
      </c>
      <c r="D885">
        <f t="shared" si="68"/>
        <v>0.68911380838734837</v>
      </c>
      <c r="E885">
        <f t="shared" si="65"/>
        <v>689113.80838734831</v>
      </c>
      <c r="F885">
        <f t="shared" si="69"/>
        <v>689114</v>
      </c>
      <c r="G885" t="s">
        <v>53</v>
      </c>
    </row>
    <row r="886" spans="1:7" x14ac:dyDescent="0.25">
      <c r="A886">
        <v>880</v>
      </c>
      <c r="B886">
        <f t="shared" si="66"/>
        <v>0.76</v>
      </c>
      <c r="C886">
        <f t="shared" si="67"/>
        <v>2.3876104167282426</v>
      </c>
      <c r="D886">
        <f t="shared" si="68"/>
        <v>0.68454710592868884</v>
      </c>
      <c r="E886">
        <f t="shared" si="65"/>
        <v>684547.10592868889</v>
      </c>
      <c r="F886">
        <f t="shared" si="69"/>
        <v>684547</v>
      </c>
      <c r="G886" t="s">
        <v>53</v>
      </c>
    </row>
    <row r="887" spans="1:7" x14ac:dyDescent="0.25">
      <c r="A887">
        <v>881</v>
      </c>
      <c r="B887">
        <f t="shared" si="66"/>
        <v>0.76200000000000001</v>
      </c>
      <c r="C887">
        <f t="shared" si="67"/>
        <v>2.3938936020354222</v>
      </c>
      <c r="D887">
        <f t="shared" si="68"/>
        <v>0.67995337872241934</v>
      </c>
      <c r="E887">
        <f t="shared" si="65"/>
        <v>679953.37872241938</v>
      </c>
      <c r="F887">
        <f t="shared" si="69"/>
        <v>679953</v>
      </c>
      <c r="G887" t="s">
        <v>53</v>
      </c>
    </row>
    <row r="888" spans="1:7" x14ac:dyDescent="0.25">
      <c r="A888">
        <v>882</v>
      </c>
      <c r="B888">
        <f t="shared" si="66"/>
        <v>0.76400000000000001</v>
      </c>
      <c r="C888">
        <f t="shared" si="67"/>
        <v>2.4001767873426019</v>
      </c>
      <c r="D888">
        <f t="shared" si="68"/>
        <v>0.67533280812102459</v>
      </c>
      <c r="E888">
        <f t="shared" si="65"/>
        <v>675332.80812102463</v>
      </c>
      <c r="F888">
        <f t="shared" si="69"/>
        <v>675333</v>
      </c>
      <c r="G888" t="s">
        <v>53</v>
      </c>
    </row>
    <row r="889" spans="1:7" x14ac:dyDescent="0.25">
      <c r="A889">
        <v>883</v>
      </c>
      <c r="B889">
        <f t="shared" si="66"/>
        <v>0.76600000000000001</v>
      </c>
      <c r="C889">
        <f t="shared" si="67"/>
        <v>2.4064599726497815</v>
      </c>
      <c r="D889">
        <f t="shared" si="68"/>
        <v>0.67068557653672012</v>
      </c>
      <c r="E889">
        <f t="shared" si="65"/>
        <v>670685.57653672015</v>
      </c>
      <c r="F889">
        <f t="shared" si="69"/>
        <v>670686</v>
      </c>
      <c r="G889" t="s">
        <v>53</v>
      </c>
    </row>
    <row r="890" spans="1:7" x14ac:dyDescent="0.25">
      <c r="A890">
        <v>884</v>
      </c>
      <c r="B890">
        <f t="shared" si="66"/>
        <v>0.76800000000000002</v>
      </c>
      <c r="C890">
        <f t="shared" si="67"/>
        <v>2.4127431579569611</v>
      </c>
      <c r="D890">
        <f t="shared" si="68"/>
        <v>0.66601186743425167</v>
      </c>
      <c r="E890">
        <f t="shared" si="65"/>
        <v>666011.8674342517</v>
      </c>
      <c r="F890">
        <f t="shared" si="69"/>
        <v>666012</v>
      </c>
      <c r="G890" t="s">
        <v>53</v>
      </c>
    </row>
    <row r="891" spans="1:7" x14ac:dyDescent="0.25">
      <c r="A891">
        <v>885</v>
      </c>
      <c r="B891">
        <f t="shared" si="66"/>
        <v>0.77</v>
      </c>
      <c r="C891">
        <f t="shared" si="67"/>
        <v>2.4190263432641408</v>
      </c>
      <c r="D891">
        <f t="shared" si="68"/>
        <v>0.66131186532365183</v>
      </c>
      <c r="E891">
        <f t="shared" si="65"/>
        <v>661311.86532365181</v>
      </c>
      <c r="F891">
        <f t="shared" si="69"/>
        <v>661312</v>
      </c>
      <c r="G891" t="s">
        <v>53</v>
      </c>
    </row>
    <row r="892" spans="1:7" x14ac:dyDescent="0.25">
      <c r="A892">
        <v>886</v>
      </c>
      <c r="B892">
        <f t="shared" si="66"/>
        <v>0.77200000000000002</v>
      </c>
      <c r="C892">
        <f t="shared" si="67"/>
        <v>2.4253095285713204</v>
      </c>
      <c r="D892">
        <f t="shared" si="68"/>
        <v>0.65658575575295641</v>
      </c>
      <c r="E892">
        <f t="shared" si="65"/>
        <v>656585.75575295638</v>
      </c>
      <c r="F892">
        <f t="shared" si="69"/>
        <v>656586</v>
      </c>
      <c r="G892" t="s">
        <v>53</v>
      </c>
    </row>
    <row r="893" spans="1:7" x14ac:dyDescent="0.25">
      <c r="A893">
        <v>887</v>
      </c>
      <c r="B893">
        <f t="shared" si="66"/>
        <v>0.77400000000000002</v>
      </c>
      <c r="C893">
        <f t="shared" si="67"/>
        <v>2.4315927138785001</v>
      </c>
      <c r="D893">
        <f t="shared" si="68"/>
        <v>0.65183372530087869</v>
      </c>
      <c r="E893">
        <f t="shared" si="65"/>
        <v>651833.72530087864</v>
      </c>
      <c r="F893">
        <f t="shared" si="69"/>
        <v>651834</v>
      </c>
      <c r="G893" t="s">
        <v>53</v>
      </c>
    </row>
    <row r="894" spans="1:7" x14ac:dyDescent="0.25">
      <c r="A894">
        <v>888</v>
      </c>
      <c r="B894">
        <f t="shared" si="66"/>
        <v>0.77600000000000002</v>
      </c>
      <c r="C894">
        <f t="shared" si="67"/>
        <v>2.4378758991856797</v>
      </c>
      <c r="D894">
        <f t="shared" si="68"/>
        <v>0.64705596156944423</v>
      </c>
      <c r="E894">
        <f t="shared" si="65"/>
        <v>647055.96156944428</v>
      </c>
      <c r="F894">
        <f t="shared" si="69"/>
        <v>647056</v>
      </c>
      <c r="G894" t="s">
        <v>53</v>
      </c>
    </row>
    <row r="895" spans="1:7" x14ac:dyDescent="0.25">
      <c r="A895">
        <v>889</v>
      </c>
      <c r="B895">
        <f t="shared" si="66"/>
        <v>0.77800000000000002</v>
      </c>
      <c r="C895">
        <f t="shared" si="67"/>
        <v>2.4441590844928589</v>
      </c>
      <c r="D895">
        <f t="shared" si="68"/>
        <v>0.64225265317658453</v>
      </c>
      <c r="E895">
        <f t="shared" si="65"/>
        <v>642252.65317658451</v>
      </c>
      <c r="F895">
        <f t="shared" si="69"/>
        <v>642253</v>
      </c>
      <c r="G895" t="s">
        <v>53</v>
      </c>
    </row>
    <row r="896" spans="1:7" x14ac:dyDescent="0.25">
      <c r="A896">
        <v>890</v>
      </c>
      <c r="B896">
        <f t="shared" si="66"/>
        <v>0.78</v>
      </c>
      <c r="C896">
        <f t="shared" si="67"/>
        <v>2.4504422698000385</v>
      </c>
      <c r="D896">
        <f t="shared" si="68"/>
        <v>0.63742398974868986</v>
      </c>
      <c r="E896">
        <f t="shared" si="65"/>
        <v>637423.98974868981</v>
      </c>
      <c r="F896">
        <f t="shared" si="69"/>
        <v>637424</v>
      </c>
      <c r="G896" t="s">
        <v>53</v>
      </c>
    </row>
    <row r="897" spans="1:7" x14ac:dyDescent="0.25">
      <c r="A897">
        <v>891</v>
      </c>
      <c r="B897">
        <f t="shared" si="66"/>
        <v>0.78200000000000003</v>
      </c>
      <c r="C897">
        <f t="shared" si="67"/>
        <v>2.4567254551072182</v>
      </c>
      <c r="D897">
        <f t="shared" si="68"/>
        <v>0.63257016191312454</v>
      </c>
      <c r="E897">
        <f t="shared" si="65"/>
        <v>632570.1619131245</v>
      </c>
      <c r="F897">
        <f t="shared" si="69"/>
        <v>632570</v>
      </c>
      <c r="G897" t="s">
        <v>53</v>
      </c>
    </row>
    <row r="898" spans="1:7" x14ac:dyDescent="0.25">
      <c r="A898">
        <v>892</v>
      </c>
      <c r="B898">
        <f t="shared" si="66"/>
        <v>0.78400000000000003</v>
      </c>
      <c r="C898">
        <f t="shared" si="67"/>
        <v>2.4630086404143978</v>
      </c>
      <c r="D898">
        <f t="shared" si="68"/>
        <v>0.62769136129070058</v>
      </c>
      <c r="E898">
        <f t="shared" si="65"/>
        <v>627691.36129070062</v>
      </c>
      <c r="F898">
        <f t="shared" si="69"/>
        <v>627691</v>
      </c>
      <c r="G898" t="s">
        <v>53</v>
      </c>
    </row>
    <row r="899" spans="1:7" x14ac:dyDescent="0.25">
      <c r="A899">
        <v>893</v>
      </c>
      <c r="B899">
        <f t="shared" si="66"/>
        <v>0.78600000000000003</v>
      </c>
      <c r="C899">
        <f t="shared" si="67"/>
        <v>2.4692918257215775</v>
      </c>
      <c r="D899">
        <f t="shared" si="68"/>
        <v>0.62278778048811256</v>
      </c>
      <c r="E899">
        <f t="shared" si="65"/>
        <v>622787.78048811259</v>
      </c>
      <c r="F899">
        <f t="shared" si="69"/>
        <v>622788</v>
      </c>
      <c r="G899" t="s">
        <v>53</v>
      </c>
    </row>
    <row r="900" spans="1:7" x14ac:dyDescent="0.25">
      <c r="A900">
        <v>894</v>
      </c>
      <c r="B900">
        <f t="shared" si="66"/>
        <v>0.78800000000000003</v>
      </c>
      <c r="C900">
        <f t="shared" si="67"/>
        <v>2.4755750110287571</v>
      </c>
      <c r="D900">
        <f t="shared" si="68"/>
        <v>0.61785961309033433</v>
      </c>
      <c r="E900">
        <f t="shared" si="65"/>
        <v>617859.61309033434</v>
      </c>
      <c r="F900">
        <f t="shared" si="69"/>
        <v>617860</v>
      </c>
      <c r="G900" t="s">
        <v>53</v>
      </c>
    </row>
    <row r="901" spans="1:7" x14ac:dyDescent="0.25">
      <c r="A901">
        <v>895</v>
      </c>
      <c r="B901">
        <f t="shared" si="66"/>
        <v>0.79</v>
      </c>
      <c r="C901">
        <f t="shared" si="67"/>
        <v>2.4818581963359367</v>
      </c>
      <c r="D901">
        <f t="shared" si="68"/>
        <v>0.61290705365297637</v>
      </c>
      <c r="E901">
        <f t="shared" si="65"/>
        <v>612907.05365297641</v>
      </c>
      <c r="F901">
        <f t="shared" si="69"/>
        <v>612907</v>
      </c>
      <c r="G901" t="s">
        <v>53</v>
      </c>
    </row>
    <row r="902" spans="1:7" x14ac:dyDescent="0.25">
      <c r="A902">
        <v>896</v>
      </c>
      <c r="B902">
        <f t="shared" si="66"/>
        <v>0.79200000000000004</v>
      </c>
      <c r="C902">
        <f t="shared" si="67"/>
        <v>2.4881413816431164</v>
      </c>
      <c r="D902">
        <f t="shared" si="68"/>
        <v>0.60793029769460527</v>
      </c>
      <c r="E902">
        <f t="shared" ref="E902:E965" si="70">D902*amplitude+zerotorque</f>
        <v>607930.29769460531</v>
      </c>
      <c r="F902">
        <f t="shared" si="69"/>
        <v>607930</v>
      </c>
      <c r="G902" t="s">
        <v>53</v>
      </c>
    </row>
    <row r="903" spans="1:7" x14ac:dyDescent="0.25">
      <c r="A903">
        <v>897</v>
      </c>
      <c r="B903">
        <f t="shared" ref="B903:B966" si="71">(A903-500)/500</f>
        <v>0.79400000000000004</v>
      </c>
      <c r="C903">
        <f t="shared" ref="C903:C966" si="72">B903*(PI())</f>
        <v>2.494424566950296</v>
      </c>
      <c r="D903">
        <f t="shared" ref="D903:D966" si="73">SIN(C903)</f>
        <v>0.60292954168902457</v>
      </c>
      <c r="E903">
        <f t="shared" si="70"/>
        <v>602929.54168902454</v>
      </c>
      <c r="F903">
        <f t="shared" ref="F903:F966" si="74">ROUND(E903,0)</f>
        <v>602930</v>
      </c>
      <c r="G903" t="s">
        <v>53</v>
      </c>
    </row>
    <row r="904" spans="1:7" x14ac:dyDescent="0.25">
      <c r="A904">
        <v>898</v>
      </c>
      <c r="B904">
        <f t="shared" si="71"/>
        <v>0.79600000000000004</v>
      </c>
      <c r="C904">
        <f t="shared" si="72"/>
        <v>2.5007077522574757</v>
      </c>
      <c r="D904">
        <f t="shared" si="73"/>
        <v>0.59790498305751871</v>
      </c>
      <c r="E904">
        <f t="shared" si="70"/>
        <v>597904.98305751872</v>
      </c>
      <c r="F904">
        <f t="shared" si="74"/>
        <v>597905</v>
      </c>
      <c r="G904" t="s">
        <v>53</v>
      </c>
    </row>
    <row r="905" spans="1:7" x14ac:dyDescent="0.25">
      <c r="A905">
        <v>899</v>
      </c>
      <c r="B905">
        <f t="shared" si="71"/>
        <v>0.79800000000000004</v>
      </c>
      <c r="C905">
        <f t="shared" si="72"/>
        <v>2.5069909375646549</v>
      </c>
      <c r="D905">
        <f t="shared" si="73"/>
        <v>0.59285682016105934</v>
      </c>
      <c r="E905">
        <f t="shared" si="70"/>
        <v>592856.82016105938</v>
      </c>
      <c r="F905">
        <f t="shared" si="74"/>
        <v>592857</v>
      </c>
      <c r="G905" t="s">
        <v>53</v>
      </c>
    </row>
    <row r="906" spans="1:7" x14ac:dyDescent="0.25">
      <c r="A906">
        <v>900</v>
      </c>
      <c r="B906">
        <f t="shared" si="71"/>
        <v>0.8</v>
      </c>
      <c r="C906">
        <f t="shared" si="72"/>
        <v>2.5132741228718345</v>
      </c>
      <c r="D906">
        <f t="shared" si="73"/>
        <v>0.58778525229247325</v>
      </c>
      <c r="E906">
        <f t="shared" si="70"/>
        <v>587785.25229247322</v>
      </c>
      <c r="F906">
        <f t="shared" si="74"/>
        <v>587785</v>
      </c>
      <c r="G906" t="s">
        <v>53</v>
      </c>
    </row>
    <row r="907" spans="1:7" x14ac:dyDescent="0.25">
      <c r="A907">
        <v>901</v>
      </c>
      <c r="B907">
        <f t="shared" si="71"/>
        <v>0.80200000000000005</v>
      </c>
      <c r="C907">
        <f t="shared" si="72"/>
        <v>2.5195573081790141</v>
      </c>
      <c r="D907">
        <f t="shared" si="73"/>
        <v>0.58269047966857612</v>
      </c>
      <c r="E907">
        <f t="shared" si="70"/>
        <v>582690.47966857615</v>
      </c>
      <c r="F907">
        <f t="shared" si="74"/>
        <v>582690</v>
      </c>
      <c r="G907" t="s">
        <v>53</v>
      </c>
    </row>
    <row r="908" spans="1:7" x14ac:dyDescent="0.25">
      <c r="A908">
        <v>902</v>
      </c>
      <c r="B908">
        <f t="shared" si="71"/>
        <v>0.80400000000000005</v>
      </c>
      <c r="C908">
        <f t="shared" si="72"/>
        <v>2.5258404934861938</v>
      </c>
      <c r="D908">
        <f t="shared" si="73"/>
        <v>0.57757270342226763</v>
      </c>
      <c r="E908">
        <f t="shared" si="70"/>
        <v>577572.70342226769</v>
      </c>
      <c r="F908">
        <f t="shared" si="74"/>
        <v>577573</v>
      </c>
      <c r="G908" t="s">
        <v>53</v>
      </c>
    </row>
    <row r="909" spans="1:7" x14ac:dyDescent="0.25">
      <c r="A909">
        <v>903</v>
      </c>
      <c r="B909">
        <f t="shared" si="71"/>
        <v>0.80600000000000005</v>
      </c>
      <c r="C909">
        <f t="shared" si="72"/>
        <v>2.5321236787933734</v>
      </c>
      <c r="D909">
        <f t="shared" si="73"/>
        <v>0.57243212559459078</v>
      </c>
      <c r="E909">
        <f t="shared" si="70"/>
        <v>572432.12559459079</v>
      </c>
      <c r="F909">
        <f t="shared" si="74"/>
        <v>572432</v>
      </c>
      <c r="G909" t="s">
        <v>53</v>
      </c>
    </row>
    <row r="910" spans="1:7" x14ac:dyDescent="0.25">
      <c r="A910">
        <v>904</v>
      </c>
      <c r="B910">
        <f t="shared" si="71"/>
        <v>0.80800000000000005</v>
      </c>
      <c r="C910">
        <f t="shared" si="72"/>
        <v>2.5384068641005531</v>
      </c>
      <c r="D910">
        <f t="shared" si="73"/>
        <v>0.56726894912675641</v>
      </c>
      <c r="E910">
        <f t="shared" si="70"/>
        <v>567268.9491267564</v>
      </c>
      <c r="F910">
        <f t="shared" si="74"/>
        <v>567269</v>
      </c>
      <c r="G910" t="s">
        <v>53</v>
      </c>
    </row>
    <row r="911" spans="1:7" x14ac:dyDescent="0.25">
      <c r="A911">
        <v>905</v>
      </c>
      <c r="B911">
        <f t="shared" si="71"/>
        <v>0.81</v>
      </c>
      <c r="C911">
        <f t="shared" si="72"/>
        <v>2.5446900494077327</v>
      </c>
      <c r="D911">
        <f t="shared" si="73"/>
        <v>0.56208337785213047</v>
      </c>
      <c r="E911">
        <f t="shared" si="70"/>
        <v>562083.37785213045</v>
      </c>
      <c r="F911">
        <f t="shared" si="74"/>
        <v>562083</v>
      </c>
      <c r="G911" t="s">
        <v>53</v>
      </c>
    </row>
    <row r="912" spans="1:7" x14ac:dyDescent="0.25">
      <c r="A912">
        <v>906</v>
      </c>
      <c r="B912">
        <f t="shared" si="71"/>
        <v>0.81200000000000006</v>
      </c>
      <c r="C912">
        <f t="shared" si="72"/>
        <v>2.5509732347149123</v>
      </c>
      <c r="D912">
        <f t="shared" si="73"/>
        <v>0.55687561648818784</v>
      </c>
      <c r="E912">
        <f t="shared" si="70"/>
        <v>556875.61648818781</v>
      </c>
      <c r="F912">
        <f t="shared" si="74"/>
        <v>556876</v>
      </c>
      <c r="G912" t="s">
        <v>53</v>
      </c>
    </row>
    <row r="913" spans="1:7" x14ac:dyDescent="0.25">
      <c r="A913">
        <v>907</v>
      </c>
      <c r="B913">
        <f t="shared" si="71"/>
        <v>0.81399999999999995</v>
      </c>
      <c r="C913">
        <f t="shared" si="72"/>
        <v>2.5572564200220915</v>
      </c>
      <c r="D913">
        <f t="shared" si="73"/>
        <v>0.5516458706284304</v>
      </c>
      <c r="E913">
        <f t="shared" si="70"/>
        <v>551645.87062843039</v>
      </c>
      <c r="F913">
        <f t="shared" si="74"/>
        <v>551646</v>
      </c>
      <c r="G913" t="s">
        <v>53</v>
      </c>
    </row>
    <row r="914" spans="1:7" x14ac:dyDescent="0.25">
      <c r="A914">
        <v>908</v>
      </c>
      <c r="B914">
        <f t="shared" si="71"/>
        <v>0.81599999999999995</v>
      </c>
      <c r="C914">
        <f t="shared" si="72"/>
        <v>2.5635396053292712</v>
      </c>
      <c r="D914">
        <f t="shared" si="73"/>
        <v>0.54639434673426923</v>
      </c>
      <c r="E914">
        <f t="shared" si="70"/>
        <v>546394.34673426929</v>
      </c>
      <c r="F914">
        <f t="shared" si="74"/>
        <v>546394</v>
      </c>
      <c r="G914" t="s">
        <v>53</v>
      </c>
    </row>
    <row r="915" spans="1:7" x14ac:dyDescent="0.25">
      <c r="A915">
        <v>909</v>
      </c>
      <c r="B915">
        <f t="shared" si="71"/>
        <v>0.81799999999999995</v>
      </c>
      <c r="C915">
        <f t="shared" si="72"/>
        <v>2.5698227906364508</v>
      </c>
      <c r="D915">
        <f t="shared" si="73"/>
        <v>0.5411212521268759</v>
      </c>
      <c r="E915">
        <f t="shared" si="70"/>
        <v>541121.25212687592</v>
      </c>
      <c r="F915">
        <f t="shared" si="74"/>
        <v>541121</v>
      </c>
      <c r="G915" t="s">
        <v>53</v>
      </c>
    </row>
    <row r="916" spans="1:7" x14ac:dyDescent="0.25">
      <c r="A916">
        <v>910</v>
      </c>
      <c r="B916">
        <f t="shared" si="71"/>
        <v>0.82</v>
      </c>
      <c r="C916">
        <f t="shared" si="72"/>
        <v>2.57610597594363</v>
      </c>
      <c r="D916">
        <f t="shared" si="73"/>
        <v>0.53582679497899699</v>
      </c>
      <c r="E916">
        <f t="shared" si="70"/>
        <v>535826.79497899697</v>
      </c>
      <c r="F916">
        <f t="shared" si="74"/>
        <v>535827</v>
      </c>
      <c r="G916" t="s">
        <v>53</v>
      </c>
    </row>
    <row r="917" spans="1:7" x14ac:dyDescent="0.25">
      <c r="A917">
        <v>911</v>
      </c>
      <c r="B917">
        <f t="shared" si="71"/>
        <v>0.82199999999999995</v>
      </c>
      <c r="C917">
        <f t="shared" si="72"/>
        <v>2.5823891612508096</v>
      </c>
      <c r="D917">
        <f t="shared" si="73"/>
        <v>0.53051118430673438</v>
      </c>
      <c r="E917">
        <f t="shared" si="70"/>
        <v>530511.18430673436</v>
      </c>
      <c r="F917">
        <f t="shared" si="74"/>
        <v>530511</v>
      </c>
      <c r="G917" t="s">
        <v>53</v>
      </c>
    </row>
    <row r="918" spans="1:7" x14ac:dyDescent="0.25">
      <c r="A918">
        <v>912</v>
      </c>
      <c r="B918">
        <f t="shared" si="71"/>
        <v>0.82399999999999995</v>
      </c>
      <c r="C918">
        <f t="shared" si="72"/>
        <v>2.5886723465579893</v>
      </c>
      <c r="D918">
        <f t="shared" si="73"/>
        <v>0.52517462996129605</v>
      </c>
      <c r="E918">
        <f t="shared" si="70"/>
        <v>525174.6299612961</v>
      </c>
      <c r="F918">
        <f t="shared" si="74"/>
        <v>525175</v>
      </c>
      <c r="G918" t="s">
        <v>53</v>
      </c>
    </row>
    <row r="919" spans="1:7" x14ac:dyDescent="0.25">
      <c r="A919">
        <v>913</v>
      </c>
      <c r="B919">
        <f t="shared" si="71"/>
        <v>0.82599999999999996</v>
      </c>
      <c r="C919">
        <f t="shared" si="72"/>
        <v>2.5949555318651689</v>
      </c>
      <c r="D919">
        <f t="shared" si="73"/>
        <v>0.51981734262070978</v>
      </c>
      <c r="E919">
        <f t="shared" si="70"/>
        <v>519817.34262070979</v>
      </c>
      <c r="F919">
        <f t="shared" si="74"/>
        <v>519817</v>
      </c>
      <c r="G919" t="s">
        <v>53</v>
      </c>
    </row>
    <row r="920" spans="1:7" x14ac:dyDescent="0.25">
      <c r="A920">
        <v>914</v>
      </c>
      <c r="B920">
        <f t="shared" si="71"/>
        <v>0.82799999999999996</v>
      </c>
      <c r="C920">
        <f t="shared" si="72"/>
        <v>2.6012387171723486</v>
      </c>
      <c r="D920">
        <f t="shared" si="73"/>
        <v>0.51443953378150664</v>
      </c>
      <c r="E920">
        <f t="shared" si="70"/>
        <v>514439.53378150665</v>
      </c>
      <c r="F920">
        <f t="shared" si="74"/>
        <v>514440</v>
      </c>
      <c r="G920" t="s">
        <v>53</v>
      </c>
    </row>
    <row r="921" spans="1:7" x14ac:dyDescent="0.25">
      <c r="A921">
        <v>915</v>
      </c>
      <c r="B921">
        <f t="shared" si="71"/>
        <v>0.83</v>
      </c>
      <c r="C921">
        <f t="shared" si="72"/>
        <v>2.6075219024795282</v>
      </c>
      <c r="D921">
        <f t="shared" si="73"/>
        <v>0.50904141575037143</v>
      </c>
      <c r="E921">
        <f t="shared" si="70"/>
        <v>509041.41575037141</v>
      </c>
      <c r="F921">
        <f t="shared" si="74"/>
        <v>509041</v>
      </c>
      <c r="G921" t="s">
        <v>53</v>
      </c>
    </row>
    <row r="922" spans="1:7" x14ac:dyDescent="0.25">
      <c r="A922">
        <v>916</v>
      </c>
      <c r="B922">
        <f t="shared" si="71"/>
        <v>0.83199999999999996</v>
      </c>
      <c r="C922">
        <f t="shared" si="72"/>
        <v>2.6138050877867078</v>
      </c>
      <c r="D922">
        <f t="shared" si="73"/>
        <v>0.50362320163576091</v>
      </c>
      <c r="E922">
        <f t="shared" si="70"/>
        <v>503623.2016357609</v>
      </c>
      <c r="F922">
        <f t="shared" si="74"/>
        <v>503623</v>
      </c>
      <c r="G922" t="s">
        <v>53</v>
      </c>
    </row>
    <row r="923" spans="1:7" x14ac:dyDescent="0.25">
      <c r="A923">
        <v>917</v>
      </c>
      <c r="B923">
        <f t="shared" si="71"/>
        <v>0.83399999999999996</v>
      </c>
      <c r="C923">
        <f t="shared" si="72"/>
        <v>2.6200882730938875</v>
      </c>
      <c r="D923">
        <f t="shared" si="73"/>
        <v>0.4981851053394909</v>
      </c>
      <c r="E923">
        <f t="shared" si="70"/>
        <v>498185.10533949092</v>
      </c>
      <c r="F923">
        <f t="shared" si="74"/>
        <v>498185</v>
      </c>
      <c r="G923" t="s">
        <v>53</v>
      </c>
    </row>
    <row r="924" spans="1:7" x14ac:dyDescent="0.25">
      <c r="A924">
        <v>918</v>
      </c>
      <c r="B924">
        <f t="shared" si="71"/>
        <v>0.83599999999999997</v>
      </c>
      <c r="C924">
        <f t="shared" si="72"/>
        <v>2.6263714584010671</v>
      </c>
      <c r="D924">
        <f t="shared" si="73"/>
        <v>0.49272734154829162</v>
      </c>
      <c r="E924">
        <f t="shared" si="70"/>
        <v>492727.34154829162</v>
      </c>
      <c r="F924">
        <f t="shared" si="74"/>
        <v>492727</v>
      </c>
      <c r="G924" t="s">
        <v>53</v>
      </c>
    </row>
    <row r="925" spans="1:7" x14ac:dyDescent="0.25">
      <c r="A925">
        <v>919</v>
      </c>
      <c r="B925">
        <f t="shared" si="71"/>
        <v>0.83799999999999997</v>
      </c>
      <c r="C925">
        <f t="shared" si="72"/>
        <v>2.6326546437082463</v>
      </c>
      <c r="D925">
        <f t="shared" si="73"/>
        <v>0.48725012572533266</v>
      </c>
      <c r="E925">
        <f t="shared" si="70"/>
        <v>487250.12572533265</v>
      </c>
      <c r="F925">
        <f t="shared" si="74"/>
        <v>487250</v>
      </c>
      <c r="G925" t="s">
        <v>53</v>
      </c>
    </row>
    <row r="926" spans="1:7" x14ac:dyDescent="0.25">
      <c r="A926">
        <v>920</v>
      </c>
      <c r="B926">
        <f t="shared" si="71"/>
        <v>0.84</v>
      </c>
      <c r="C926">
        <f t="shared" si="72"/>
        <v>2.638937829015426</v>
      </c>
      <c r="D926">
        <f t="shared" si="73"/>
        <v>0.4817536741017156</v>
      </c>
      <c r="E926">
        <f t="shared" si="70"/>
        <v>481753.67410171562</v>
      </c>
      <c r="F926">
        <f t="shared" si="74"/>
        <v>481754</v>
      </c>
      <c r="G926" t="s">
        <v>53</v>
      </c>
    </row>
    <row r="927" spans="1:7" x14ac:dyDescent="0.25">
      <c r="A927">
        <v>921</v>
      </c>
      <c r="B927">
        <f t="shared" si="71"/>
        <v>0.84199999999999997</v>
      </c>
      <c r="C927">
        <f t="shared" si="72"/>
        <v>2.6452210143226056</v>
      </c>
      <c r="D927">
        <f t="shared" si="73"/>
        <v>0.4762382036679394</v>
      </c>
      <c r="E927">
        <f t="shared" si="70"/>
        <v>476238.20366793941</v>
      </c>
      <c r="F927">
        <f t="shared" si="74"/>
        <v>476238</v>
      </c>
      <c r="G927" t="s">
        <v>53</v>
      </c>
    </row>
    <row r="928" spans="1:7" x14ac:dyDescent="0.25">
      <c r="A928">
        <v>922</v>
      </c>
      <c r="B928">
        <f t="shared" si="71"/>
        <v>0.84399999999999997</v>
      </c>
      <c r="C928">
        <f t="shared" si="72"/>
        <v>2.6515041996297852</v>
      </c>
      <c r="D928">
        <f t="shared" si="73"/>
        <v>0.47070393216533279</v>
      </c>
      <c r="E928">
        <f t="shared" si="70"/>
        <v>470703.93216533278</v>
      </c>
      <c r="F928">
        <f t="shared" si="74"/>
        <v>470704</v>
      </c>
      <c r="G928" t="s">
        <v>53</v>
      </c>
    </row>
    <row r="929" spans="1:7" x14ac:dyDescent="0.25">
      <c r="A929">
        <v>923</v>
      </c>
      <c r="B929">
        <f t="shared" si="71"/>
        <v>0.84599999999999997</v>
      </c>
      <c r="C929">
        <f t="shared" si="72"/>
        <v>2.6577873849369649</v>
      </c>
      <c r="D929">
        <f t="shared" si="73"/>
        <v>0.46515107807745854</v>
      </c>
      <c r="E929">
        <f t="shared" si="70"/>
        <v>465151.07807745854</v>
      </c>
      <c r="F929">
        <f t="shared" si="74"/>
        <v>465151</v>
      </c>
      <c r="G929" t="s">
        <v>53</v>
      </c>
    </row>
    <row r="930" spans="1:7" x14ac:dyDescent="0.25">
      <c r="A930">
        <v>924</v>
      </c>
      <c r="B930">
        <f t="shared" si="71"/>
        <v>0.84799999999999998</v>
      </c>
      <c r="C930">
        <f t="shared" si="72"/>
        <v>2.6640705702441445</v>
      </c>
      <c r="D930">
        <f t="shared" si="73"/>
        <v>0.45957986062148798</v>
      </c>
      <c r="E930">
        <f t="shared" si="70"/>
        <v>459579.86062148795</v>
      </c>
      <c r="F930">
        <f t="shared" si="74"/>
        <v>459580</v>
      </c>
      <c r="G930" t="s">
        <v>53</v>
      </c>
    </row>
    <row r="931" spans="1:7" x14ac:dyDescent="0.25">
      <c r="A931">
        <v>925</v>
      </c>
      <c r="B931">
        <f t="shared" si="71"/>
        <v>0.85</v>
      </c>
      <c r="C931">
        <f t="shared" si="72"/>
        <v>2.6703537555513241</v>
      </c>
      <c r="D931">
        <f t="shared" si="73"/>
        <v>0.45399049973954686</v>
      </c>
      <c r="E931">
        <f t="shared" si="70"/>
        <v>453990.49973954685</v>
      </c>
      <c r="F931">
        <f t="shared" si="74"/>
        <v>453990</v>
      </c>
      <c r="G931" t="s">
        <v>53</v>
      </c>
    </row>
    <row r="932" spans="1:7" x14ac:dyDescent="0.25">
      <c r="A932">
        <v>926</v>
      </c>
      <c r="B932">
        <f t="shared" si="71"/>
        <v>0.85199999999999998</v>
      </c>
      <c r="C932">
        <f t="shared" si="72"/>
        <v>2.6766369408585038</v>
      </c>
      <c r="D932">
        <f t="shared" si="73"/>
        <v>0.44838321609003229</v>
      </c>
      <c r="E932">
        <f t="shared" si="70"/>
        <v>448383.21609003231</v>
      </c>
      <c r="F932">
        <f t="shared" si="74"/>
        <v>448383</v>
      </c>
      <c r="G932" t="s">
        <v>53</v>
      </c>
    </row>
    <row r="933" spans="1:7" x14ac:dyDescent="0.25">
      <c r="A933">
        <v>927</v>
      </c>
      <c r="B933">
        <f t="shared" si="71"/>
        <v>0.85399999999999998</v>
      </c>
      <c r="C933">
        <f t="shared" si="72"/>
        <v>2.6829201261656834</v>
      </c>
      <c r="D933">
        <f t="shared" si="73"/>
        <v>0.44275823103890155</v>
      </c>
      <c r="E933">
        <f t="shared" si="70"/>
        <v>442758.23103890155</v>
      </c>
      <c r="F933">
        <f t="shared" si="74"/>
        <v>442758</v>
      </c>
      <c r="G933" t="s">
        <v>53</v>
      </c>
    </row>
    <row r="934" spans="1:7" x14ac:dyDescent="0.25">
      <c r="A934">
        <v>928</v>
      </c>
      <c r="B934">
        <f t="shared" si="71"/>
        <v>0.85599999999999998</v>
      </c>
      <c r="C934">
        <f t="shared" si="72"/>
        <v>2.6892033114728631</v>
      </c>
      <c r="D934">
        <f t="shared" si="73"/>
        <v>0.43711576665093288</v>
      </c>
      <c r="E934">
        <f t="shared" si="70"/>
        <v>437115.7666509329</v>
      </c>
      <c r="F934">
        <f t="shared" si="74"/>
        <v>437116</v>
      </c>
      <c r="G934" t="s">
        <v>53</v>
      </c>
    </row>
    <row r="935" spans="1:7" x14ac:dyDescent="0.25">
      <c r="A935">
        <v>929</v>
      </c>
      <c r="B935">
        <f t="shared" si="71"/>
        <v>0.85799999999999998</v>
      </c>
      <c r="C935">
        <f t="shared" si="72"/>
        <v>2.6954864967800423</v>
      </c>
      <c r="D935">
        <f t="shared" si="73"/>
        <v>0.4314560456809593</v>
      </c>
      <c r="E935">
        <f t="shared" si="70"/>
        <v>431456.0456809593</v>
      </c>
      <c r="F935">
        <f t="shared" si="74"/>
        <v>431456</v>
      </c>
      <c r="G935" t="s">
        <v>53</v>
      </c>
    </row>
    <row r="936" spans="1:7" x14ac:dyDescent="0.25">
      <c r="A936">
        <v>930</v>
      </c>
      <c r="B936">
        <f t="shared" si="71"/>
        <v>0.86</v>
      </c>
      <c r="C936">
        <f t="shared" si="72"/>
        <v>2.7017696820872219</v>
      </c>
      <c r="D936">
        <f t="shared" si="73"/>
        <v>0.42577929156507288</v>
      </c>
      <c r="E936">
        <f t="shared" si="70"/>
        <v>425779.2915650729</v>
      </c>
      <c r="F936">
        <f t="shared" si="74"/>
        <v>425779</v>
      </c>
      <c r="G936" t="s">
        <v>53</v>
      </c>
    </row>
    <row r="937" spans="1:7" x14ac:dyDescent="0.25">
      <c r="A937">
        <v>931</v>
      </c>
      <c r="B937">
        <f t="shared" si="71"/>
        <v>0.86199999999999999</v>
      </c>
      <c r="C937">
        <f t="shared" si="72"/>
        <v>2.7080528673944015</v>
      </c>
      <c r="D937">
        <f t="shared" si="73"/>
        <v>0.42008572841180647</v>
      </c>
      <c r="E937">
        <f t="shared" si="70"/>
        <v>420085.72841180646</v>
      </c>
      <c r="F937">
        <f t="shared" si="74"/>
        <v>420086</v>
      </c>
      <c r="G937" t="s">
        <v>53</v>
      </c>
    </row>
    <row r="938" spans="1:7" x14ac:dyDescent="0.25">
      <c r="A938">
        <v>932</v>
      </c>
      <c r="B938">
        <f t="shared" si="71"/>
        <v>0.86399999999999999</v>
      </c>
      <c r="C938">
        <f t="shared" si="72"/>
        <v>2.7143360527015812</v>
      </c>
      <c r="D938">
        <f t="shared" si="73"/>
        <v>0.41437558099328431</v>
      </c>
      <c r="E938">
        <f t="shared" si="70"/>
        <v>414375.5809932843</v>
      </c>
      <c r="F938">
        <f t="shared" si="74"/>
        <v>414376</v>
      </c>
      <c r="G938" t="s">
        <v>53</v>
      </c>
    </row>
    <row r="939" spans="1:7" x14ac:dyDescent="0.25">
      <c r="A939">
        <v>933</v>
      </c>
      <c r="B939">
        <f t="shared" si="71"/>
        <v>0.86599999999999999</v>
      </c>
      <c r="C939">
        <f t="shared" si="72"/>
        <v>2.7206192380087608</v>
      </c>
      <c r="D939">
        <f t="shared" si="73"/>
        <v>0.40864907473634915</v>
      </c>
      <c r="E939">
        <f t="shared" si="70"/>
        <v>408649.07473634917</v>
      </c>
      <c r="F939">
        <f t="shared" si="74"/>
        <v>408649</v>
      </c>
      <c r="G939" t="s">
        <v>53</v>
      </c>
    </row>
    <row r="940" spans="1:7" x14ac:dyDescent="0.25">
      <c r="A940">
        <v>934</v>
      </c>
      <c r="B940">
        <f t="shared" si="71"/>
        <v>0.86799999999999999</v>
      </c>
      <c r="C940">
        <f t="shared" si="72"/>
        <v>2.7269024233159405</v>
      </c>
      <c r="D940">
        <f t="shared" si="73"/>
        <v>0.40290643571366275</v>
      </c>
      <c r="E940">
        <f t="shared" si="70"/>
        <v>402906.43571366277</v>
      </c>
      <c r="F940">
        <f t="shared" si="74"/>
        <v>402906</v>
      </c>
      <c r="G940" t="s">
        <v>53</v>
      </c>
    </row>
    <row r="941" spans="1:7" x14ac:dyDescent="0.25">
      <c r="A941">
        <v>935</v>
      </c>
      <c r="B941">
        <f t="shared" si="71"/>
        <v>0.87</v>
      </c>
      <c r="C941">
        <f t="shared" si="72"/>
        <v>2.7331856086231201</v>
      </c>
      <c r="D941">
        <f t="shared" si="73"/>
        <v>0.39714789063478062</v>
      </c>
      <c r="E941">
        <f t="shared" si="70"/>
        <v>397147.89063478063</v>
      </c>
      <c r="F941">
        <f t="shared" si="74"/>
        <v>397148</v>
      </c>
      <c r="G941" t="s">
        <v>53</v>
      </c>
    </row>
    <row r="942" spans="1:7" x14ac:dyDescent="0.25">
      <c r="A942">
        <v>936</v>
      </c>
      <c r="B942">
        <f t="shared" si="71"/>
        <v>0.872</v>
      </c>
      <c r="C942">
        <f t="shared" si="72"/>
        <v>2.7394687939302997</v>
      </c>
      <c r="D942">
        <f t="shared" si="73"/>
        <v>0.39137366683720237</v>
      </c>
      <c r="E942">
        <f t="shared" si="70"/>
        <v>391373.66683720239</v>
      </c>
      <c r="F942">
        <f t="shared" si="74"/>
        <v>391374</v>
      </c>
      <c r="G942" t="s">
        <v>53</v>
      </c>
    </row>
    <row r="943" spans="1:7" x14ac:dyDescent="0.25">
      <c r="A943">
        <v>937</v>
      </c>
      <c r="B943">
        <f t="shared" si="71"/>
        <v>0.874</v>
      </c>
      <c r="C943">
        <f t="shared" si="72"/>
        <v>2.7457519792374794</v>
      </c>
      <c r="D943">
        <f t="shared" si="73"/>
        <v>0.38558399227739648</v>
      </c>
      <c r="E943">
        <f t="shared" si="70"/>
        <v>385583.99227739649</v>
      </c>
      <c r="F943">
        <f t="shared" si="74"/>
        <v>385584</v>
      </c>
      <c r="G943" t="s">
        <v>53</v>
      </c>
    </row>
    <row r="944" spans="1:7" x14ac:dyDescent="0.25">
      <c r="A944">
        <v>938</v>
      </c>
      <c r="B944">
        <f t="shared" si="71"/>
        <v>0.876</v>
      </c>
      <c r="C944">
        <f t="shared" si="72"/>
        <v>2.7520351645446586</v>
      </c>
      <c r="D944">
        <f t="shared" si="73"/>
        <v>0.37977909552180139</v>
      </c>
      <c r="E944">
        <f t="shared" si="70"/>
        <v>379779.09552180138</v>
      </c>
      <c r="F944">
        <f t="shared" si="74"/>
        <v>379779</v>
      </c>
      <c r="G944" t="s">
        <v>53</v>
      </c>
    </row>
    <row r="945" spans="1:7" x14ac:dyDescent="0.25">
      <c r="A945">
        <v>939</v>
      </c>
      <c r="B945">
        <f t="shared" si="71"/>
        <v>0.878</v>
      </c>
      <c r="C945">
        <f t="shared" si="72"/>
        <v>2.7583183498518382</v>
      </c>
      <c r="D945">
        <f t="shared" si="73"/>
        <v>0.37395920573780067</v>
      </c>
      <c r="E945">
        <f t="shared" si="70"/>
        <v>373959.20573780069</v>
      </c>
      <c r="F945">
        <f t="shared" si="74"/>
        <v>373959</v>
      </c>
      <c r="G945" t="s">
        <v>53</v>
      </c>
    </row>
    <row r="946" spans="1:7" x14ac:dyDescent="0.25">
      <c r="A946">
        <v>940</v>
      </c>
      <c r="B946">
        <f t="shared" si="71"/>
        <v>0.88</v>
      </c>
      <c r="C946">
        <f t="shared" si="72"/>
        <v>2.7646015351590179</v>
      </c>
      <c r="D946">
        <f t="shared" si="73"/>
        <v>0.36812455268467814</v>
      </c>
      <c r="E946">
        <f t="shared" si="70"/>
        <v>368124.55268467811</v>
      </c>
      <c r="F946">
        <f t="shared" si="74"/>
        <v>368125</v>
      </c>
      <c r="G946" t="s">
        <v>53</v>
      </c>
    </row>
    <row r="947" spans="1:7" x14ac:dyDescent="0.25">
      <c r="A947">
        <v>941</v>
      </c>
      <c r="B947">
        <f t="shared" si="71"/>
        <v>0.88200000000000001</v>
      </c>
      <c r="C947">
        <f t="shared" si="72"/>
        <v>2.7708847204661975</v>
      </c>
      <c r="D947">
        <f t="shared" si="73"/>
        <v>0.3622753667045458</v>
      </c>
      <c r="E947">
        <f t="shared" si="70"/>
        <v>362275.3667045458</v>
      </c>
      <c r="F947">
        <f t="shared" si="74"/>
        <v>362275</v>
      </c>
      <c r="G947" t="s">
        <v>53</v>
      </c>
    </row>
    <row r="948" spans="1:7" x14ac:dyDescent="0.25">
      <c r="A948">
        <v>942</v>
      </c>
      <c r="B948">
        <f t="shared" si="71"/>
        <v>0.88400000000000001</v>
      </c>
      <c r="C948">
        <f t="shared" si="72"/>
        <v>2.7771679057733771</v>
      </c>
      <c r="D948">
        <f t="shared" si="73"/>
        <v>0.35641187871325081</v>
      </c>
      <c r="E948">
        <f t="shared" si="70"/>
        <v>356411.8787132508</v>
      </c>
      <c r="F948">
        <f t="shared" si="74"/>
        <v>356412</v>
      </c>
      <c r="G948" t="s">
        <v>53</v>
      </c>
    </row>
    <row r="949" spans="1:7" x14ac:dyDescent="0.25">
      <c r="A949">
        <v>943</v>
      </c>
      <c r="B949">
        <f t="shared" si="71"/>
        <v>0.88600000000000001</v>
      </c>
      <c r="C949">
        <f t="shared" si="72"/>
        <v>2.7834510910805568</v>
      </c>
      <c r="D949">
        <f t="shared" si="73"/>
        <v>0.35053432019125902</v>
      </c>
      <c r="E949">
        <f t="shared" si="70"/>
        <v>350534.32019125903</v>
      </c>
      <c r="F949">
        <f t="shared" si="74"/>
        <v>350534</v>
      </c>
      <c r="G949" t="s">
        <v>53</v>
      </c>
    </row>
    <row r="950" spans="1:7" x14ac:dyDescent="0.25">
      <c r="A950">
        <v>944</v>
      </c>
      <c r="B950">
        <f t="shared" si="71"/>
        <v>0.88800000000000001</v>
      </c>
      <c r="C950">
        <f t="shared" si="72"/>
        <v>2.7897342763877364</v>
      </c>
      <c r="D950">
        <f t="shared" si="73"/>
        <v>0.34464292317451706</v>
      </c>
      <c r="E950">
        <f t="shared" si="70"/>
        <v>344642.92317451705</v>
      </c>
      <c r="F950">
        <f t="shared" si="74"/>
        <v>344643</v>
      </c>
      <c r="G950" t="s">
        <v>53</v>
      </c>
    </row>
    <row r="951" spans="1:7" x14ac:dyDescent="0.25">
      <c r="A951">
        <v>945</v>
      </c>
      <c r="B951">
        <f t="shared" si="71"/>
        <v>0.89</v>
      </c>
      <c r="C951">
        <f t="shared" si="72"/>
        <v>2.7960174616949161</v>
      </c>
      <c r="D951">
        <f t="shared" si="73"/>
        <v>0.33873792024529131</v>
      </c>
      <c r="E951">
        <f t="shared" si="70"/>
        <v>338737.92024529132</v>
      </c>
      <c r="F951">
        <f t="shared" si="74"/>
        <v>338738</v>
      </c>
      <c r="G951" t="s">
        <v>53</v>
      </c>
    </row>
    <row r="952" spans="1:7" x14ac:dyDescent="0.25">
      <c r="A952">
        <v>946</v>
      </c>
      <c r="B952">
        <f t="shared" si="71"/>
        <v>0.89200000000000002</v>
      </c>
      <c r="C952">
        <f t="shared" si="72"/>
        <v>2.8023006470020957</v>
      </c>
      <c r="D952">
        <f t="shared" si="73"/>
        <v>0.33281954452298651</v>
      </c>
      <c r="E952">
        <f t="shared" si="70"/>
        <v>332819.54452298651</v>
      </c>
      <c r="F952">
        <f t="shared" si="74"/>
        <v>332820</v>
      </c>
      <c r="G952" t="s">
        <v>53</v>
      </c>
    </row>
    <row r="953" spans="1:7" x14ac:dyDescent="0.25">
      <c r="A953">
        <v>947</v>
      </c>
      <c r="B953">
        <f t="shared" si="71"/>
        <v>0.89400000000000002</v>
      </c>
      <c r="C953">
        <f t="shared" si="72"/>
        <v>2.8085838323092749</v>
      </c>
      <c r="D953">
        <f t="shared" si="73"/>
        <v>0.32688802965494274</v>
      </c>
      <c r="E953">
        <f t="shared" si="70"/>
        <v>326888.02965494274</v>
      </c>
      <c r="F953">
        <f t="shared" si="74"/>
        <v>326888</v>
      </c>
      <c r="G953" t="s">
        <v>53</v>
      </c>
    </row>
    <row r="954" spans="1:7" x14ac:dyDescent="0.25">
      <c r="A954">
        <v>948</v>
      </c>
      <c r="B954">
        <f t="shared" si="71"/>
        <v>0.89600000000000002</v>
      </c>
      <c r="C954">
        <f t="shared" si="72"/>
        <v>2.8148670176164545</v>
      </c>
      <c r="D954">
        <f t="shared" si="73"/>
        <v>0.32094360980720971</v>
      </c>
      <c r="E954">
        <f t="shared" si="70"/>
        <v>320943.60980720969</v>
      </c>
      <c r="F954">
        <f t="shared" si="74"/>
        <v>320944</v>
      </c>
      <c r="G954" t="s">
        <v>53</v>
      </c>
    </row>
    <row r="955" spans="1:7" x14ac:dyDescent="0.25">
      <c r="A955">
        <v>949</v>
      </c>
      <c r="B955">
        <f t="shared" si="71"/>
        <v>0.89800000000000002</v>
      </c>
      <c r="C955">
        <f t="shared" si="72"/>
        <v>2.8211502029236342</v>
      </c>
      <c r="D955">
        <f t="shared" si="73"/>
        <v>0.31498651965530494</v>
      </c>
      <c r="E955">
        <f t="shared" si="70"/>
        <v>314986.51965530496</v>
      </c>
      <c r="F955">
        <f t="shared" si="74"/>
        <v>314987</v>
      </c>
      <c r="G955" t="s">
        <v>53</v>
      </c>
    </row>
    <row r="956" spans="1:7" x14ac:dyDescent="0.25">
      <c r="A956">
        <v>950</v>
      </c>
      <c r="B956">
        <f t="shared" si="71"/>
        <v>0.9</v>
      </c>
      <c r="C956">
        <f t="shared" si="72"/>
        <v>2.8274333882308138</v>
      </c>
      <c r="D956">
        <f t="shared" si="73"/>
        <v>0.30901699437494751</v>
      </c>
      <c r="E956">
        <f t="shared" si="70"/>
        <v>309016.99437494751</v>
      </c>
      <c r="F956">
        <f t="shared" si="74"/>
        <v>309017</v>
      </c>
      <c r="G956" t="s">
        <v>53</v>
      </c>
    </row>
    <row r="957" spans="1:7" x14ac:dyDescent="0.25">
      <c r="A957">
        <v>951</v>
      </c>
      <c r="B957">
        <f t="shared" si="71"/>
        <v>0.90200000000000002</v>
      </c>
      <c r="C957">
        <f t="shared" si="72"/>
        <v>2.8337165735379934</v>
      </c>
      <c r="D957">
        <f t="shared" si="73"/>
        <v>0.30303526963277405</v>
      </c>
      <c r="E957">
        <f t="shared" si="70"/>
        <v>303035.26963277406</v>
      </c>
      <c r="F957">
        <f t="shared" si="74"/>
        <v>303035</v>
      </c>
      <c r="G957" t="s">
        <v>53</v>
      </c>
    </row>
    <row r="958" spans="1:7" x14ac:dyDescent="0.25">
      <c r="A958">
        <v>952</v>
      </c>
      <c r="B958">
        <f t="shared" si="71"/>
        <v>0.90400000000000003</v>
      </c>
      <c r="C958">
        <f t="shared" si="72"/>
        <v>2.8399997588451731</v>
      </c>
      <c r="D958">
        <f t="shared" si="73"/>
        <v>0.29704158157703492</v>
      </c>
      <c r="E958">
        <f t="shared" si="70"/>
        <v>297041.5815770349</v>
      </c>
      <c r="F958">
        <f t="shared" si="74"/>
        <v>297042</v>
      </c>
      <c r="G958" t="s">
        <v>53</v>
      </c>
    </row>
    <row r="959" spans="1:7" x14ac:dyDescent="0.25">
      <c r="A959">
        <v>953</v>
      </c>
      <c r="B959">
        <f t="shared" si="71"/>
        <v>0.90600000000000003</v>
      </c>
      <c r="C959">
        <f t="shared" si="72"/>
        <v>2.8462829441523527</v>
      </c>
      <c r="D959">
        <f t="shared" si="73"/>
        <v>0.29103616682827177</v>
      </c>
      <c r="E959">
        <f t="shared" si="70"/>
        <v>291036.16682827176</v>
      </c>
      <c r="F959">
        <f t="shared" si="74"/>
        <v>291036</v>
      </c>
      <c r="G959" t="s">
        <v>53</v>
      </c>
    </row>
    <row r="960" spans="1:7" x14ac:dyDescent="0.25">
      <c r="A960">
        <v>954</v>
      </c>
      <c r="B960">
        <f t="shared" si="71"/>
        <v>0.90800000000000003</v>
      </c>
      <c r="C960">
        <f t="shared" si="72"/>
        <v>2.8525661294595324</v>
      </c>
      <c r="D960">
        <f t="shared" si="73"/>
        <v>0.28501926246997605</v>
      </c>
      <c r="E960">
        <f t="shared" si="70"/>
        <v>285019.26246997603</v>
      </c>
      <c r="F960">
        <f t="shared" si="74"/>
        <v>285019</v>
      </c>
      <c r="G960" t="s">
        <v>53</v>
      </c>
    </row>
    <row r="961" spans="1:7" x14ac:dyDescent="0.25">
      <c r="A961">
        <v>955</v>
      </c>
      <c r="B961">
        <f t="shared" si="71"/>
        <v>0.91</v>
      </c>
      <c r="C961">
        <f t="shared" si="72"/>
        <v>2.858849314766712</v>
      </c>
      <c r="D961">
        <f t="shared" si="73"/>
        <v>0.27899110603922911</v>
      </c>
      <c r="E961">
        <f t="shared" si="70"/>
        <v>278991.10603922908</v>
      </c>
      <c r="F961">
        <f t="shared" si="74"/>
        <v>278991</v>
      </c>
      <c r="G961" t="s">
        <v>53</v>
      </c>
    </row>
    <row r="962" spans="1:7" x14ac:dyDescent="0.25">
      <c r="A962">
        <v>956</v>
      </c>
      <c r="B962">
        <f t="shared" si="71"/>
        <v>0.91200000000000003</v>
      </c>
      <c r="C962">
        <f t="shared" si="72"/>
        <v>2.8651325000738916</v>
      </c>
      <c r="D962">
        <f t="shared" si="73"/>
        <v>0.27295193551732505</v>
      </c>
      <c r="E962">
        <f t="shared" si="70"/>
        <v>272951.93551732507</v>
      </c>
      <c r="F962">
        <f t="shared" si="74"/>
        <v>272952</v>
      </c>
      <c r="G962" t="s">
        <v>53</v>
      </c>
    </row>
    <row r="963" spans="1:7" x14ac:dyDescent="0.25">
      <c r="A963">
        <v>957</v>
      </c>
      <c r="B963">
        <f t="shared" si="71"/>
        <v>0.91400000000000003</v>
      </c>
      <c r="C963">
        <f t="shared" si="72"/>
        <v>2.8714156853810708</v>
      </c>
      <c r="D963">
        <f t="shared" si="73"/>
        <v>0.26690198932037573</v>
      </c>
      <c r="E963">
        <f t="shared" si="70"/>
        <v>266901.98932037572</v>
      </c>
      <c r="F963">
        <f t="shared" si="74"/>
        <v>266902</v>
      </c>
      <c r="G963" t="s">
        <v>53</v>
      </c>
    </row>
    <row r="964" spans="1:7" x14ac:dyDescent="0.25">
      <c r="A964">
        <v>958</v>
      </c>
      <c r="B964">
        <f t="shared" si="71"/>
        <v>0.91600000000000004</v>
      </c>
      <c r="C964">
        <f t="shared" si="72"/>
        <v>2.8776988706882505</v>
      </c>
      <c r="D964">
        <f t="shared" si="73"/>
        <v>0.26084150628989705</v>
      </c>
      <c r="E964">
        <f t="shared" si="70"/>
        <v>260841.50628989705</v>
      </c>
      <c r="F964">
        <f t="shared" si="74"/>
        <v>260842</v>
      </c>
      <c r="G964" t="s">
        <v>53</v>
      </c>
    </row>
    <row r="965" spans="1:7" x14ac:dyDescent="0.25">
      <c r="A965">
        <v>959</v>
      </c>
      <c r="B965">
        <f t="shared" si="71"/>
        <v>0.91800000000000004</v>
      </c>
      <c r="C965">
        <f t="shared" si="72"/>
        <v>2.8839820559954301</v>
      </c>
      <c r="D965">
        <f t="shared" si="73"/>
        <v>0.25477072568338227</v>
      </c>
      <c r="E965">
        <f t="shared" si="70"/>
        <v>254770.72568338228</v>
      </c>
      <c r="F965">
        <f t="shared" si="74"/>
        <v>254771</v>
      </c>
      <c r="G965" t="s">
        <v>53</v>
      </c>
    </row>
    <row r="966" spans="1:7" x14ac:dyDescent="0.25">
      <c r="A966">
        <v>960</v>
      </c>
      <c r="B966">
        <f t="shared" si="71"/>
        <v>0.92</v>
      </c>
      <c r="C966">
        <f t="shared" si="72"/>
        <v>2.8902652413026098</v>
      </c>
      <c r="D966">
        <f t="shared" si="73"/>
        <v>0.24868988716485482</v>
      </c>
      <c r="E966">
        <f t="shared" ref="E966:E1005" si="75">D966*amplitude+zerotorque</f>
        <v>248689.88716485482</v>
      </c>
      <c r="F966">
        <f t="shared" si="74"/>
        <v>248690</v>
      </c>
      <c r="G966" t="s">
        <v>53</v>
      </c>
    </row>
    <row r="967" spans="1:7" x14ac:dyDescent="0.25">
      <c r="A967">
        <v>961</v>
      </c>
      <c r="B967">
        <f t="shared" ref="B967:B1005" si="76">(A967-500)/500</f>
        <v>0.92200000000000004</v>
      </c>
      <c r="C967">
        <f t="shared" ref="C967:C1005" si="77">B967*(PI())</f>
        <v>2.8965484266097894</v>
      </c>
      <c r="D967">
        <f t="shared" ref="D967:D1005" si="78">SIN(C967)</f>
        <v>0.24259923079540741</v>
      </c>
      <c r="E967">
        <f t="shared" si="75"/>
        <v>242599.23079540741</v>
      </c>
      <c r="F967">
        <f t="shared" ref="F967:F1005" si="79">ROUND(E967,0)</f>
        <v>242599</v>
      </c>
      <c r="G967" t="s">
        <v>53</v>
      </c>
    </row>
    <row r="968" spans="1:7" x14ac:dyDescent="0.25">
      <c r="A968">
        <v>962</v>
      </c>
      <c r="B968">
        <f t="shared" si="76"/>
        <v>0.92400000000000004</v>
      </c>
      <c r="C968">
        <f t="shared" si="77"/>
        <v>2.902831611916969</v>
      </c>
      <c r="D968">
        <f t="shared" si="78"/>
        <v>0.23649899702372459</v>
      </c>
      <c r="E968">
        <f t="shared" si="75"/>
        <v>236498.9970237246</v>
      </c>
      <c r="F968">
        <f t="shared" si="79"/>
        <v>236499</v>
      </c>
      <c r="G968" t="s">
        <v>53</v>
      </c>
    </row>
    <row r="969" spans="1:7" x14ac:dyDescent="0.25">
      <c r="A969">
        <v>963</v>
      </c>
      <c r="B969">
        <f t="shared" si="76"/>
        <v>0.92600000000000005</v>
      </c>
      <c r="C969">
        <f t="shared" si="77"/>
        <v>2.9091147972241487</v>
      </c>
      <c r="D969">
        <f t="shared" si="78"/>
        <v>0.23038942667659046</v>
      </c>
      <c r="E969">
        <f t="shared" si="75"/>
        <v>230389.42667659046</v>
      </c>
      <c r="F969">
        <f t="shared" si="79"/>
        <v>230389</v>
      </c>
      <c r="G969" t="s">
        <v>53</v>
      </c>
    </row>
    <row r="970" spans="1:7" x14ac:dyDescent="0.25">
      <c r="A970">
        <v>964</v>
      </c>
      <c r="B970">
        <f t="shared" si="76"/>
        <v>0.92800000000000005</v>
      </c>
      <c r="C970">
        <f t="shared" si="77"/>
        <v>2.9153979825313283</v>
      </c>
      <c r="D970">
        <f t="shared" si="78"/>
        <v>0.224270760949381</v>
      </c>
      <c r="E970">
        <f t="shared" si="75"/>
        <v>224270.76094938102</v>
      </c>
      <c r="F970">
        <f t="shared" si="79"/>
        <v>224271</v>
      </c>
      <c r="G970" t="s">
        <v>53</v>
      </c>
    </row>
    <row r="971" spans="1:7" x14ac:dyDescent="0.25">
      <c r="A971">
        <v>965</v>
      </c>
      <c r="B971">
        <f t="shared" si="76"/>
        <v>0.93</v>
      </c>
      <c r="C971">
        <f t="shared" si="77"/>
        <v>2.921681167838508</v>
      </c>
      <c r="D971">
        <f t="shared" si="78"/>
        <v>0.21814324139654231</v>
      </c>
      <c r="E971">
        <f t="shared" si="75"/>
        <v>218143.24139654232</v>
      </c>
      <c r="F971">
        <f t="shared" si="79"/>
        <v>218143</v>
      </c>
      <c r="G971" t="s">
        <v>53</v>
      </c>
    </row>
    <row r="972" spans="1:7" x14ac:dyDescent="0.25">
      <c r="A972">
        <v>966</v>
      </c>
      <c r="B972">
        <f t="shared" si="76"/>
        <v>0.93200000000000005</v>
      </c>
      <c r="C972">
        <f t="shared" si="77"/>
        <v>2.9279643531456871</v>
      </c>
      <c r="D972">
        <f t="shared" si="78"/>
        <v>0.21200710992205479</v>
      </c>
      <c r="E972">
        <f t="shared" si="75"/>
        <v>212007.10992205481</v>
      </c>
      <c r="F972">
        <f t="shared" si="79"/>
        <v>212007</v>
      </c>
      <c r="G972" t="s">
        <v>53</v>
      </c>
    </row>
    <row r="973" spans="1:7" x14ac:dyDescent="0.25">
      <c r="A973">
        <v>967</v>
      </c>
      <c r="B973">
        <f t="shared" si="76"/>
        <v>0.93400000000000005</v>
      </c>
      <c r="C973">
        <f t="shared" si="77"/>
        <v>2.9342475384528668</v>
      </c>
      <c r="D973">
        <f t="shared" si="78"/>
        <v>0.20586260876988141</v>
      </c>
      <c r="E973">
        <f t="shared" si="75"/>
        <v>205862.60876988142</v>
      </c>
      <c r="F973">
        <f t="shared" si="79"/>
        <v>205863</v>
      </c>
      <c r="G973" t="s">
        <v>53</v>
      </c>
    </row>
    <row r="974" spans="1:7" x14ac:dyDescent="0.25">
      <c r="A974">
        <v>968</v>
      </c>
      <c r="B974">
        <f t="shared" si="76"/>
        <v>0.93600000000000005</v>
      </c>
      <c r="C974">
        <f t="shared" si="77"/>
        <v>2.9405307237600464</v>
      </c>
      <c r="D974">
        <f t="shared" si="78"/>
        <v>0.19970998051440705</v>
      </c>
      <c r="E974">
        <f t="shared" si="75"/>
        <v>199709.98051440704</v>
      </c>
      <c r="F974">
        <f t="shared" si="79"/>
        <v>199710</v>
      </c>
      <c r="G974" t="s">
        <v>53</v>
      </c>
    </row>
    <row r="975" spans="1:7" x14ac:dyDescent="0.25">
      <c r="A975">
        <v>969</v>
      </c>
      <c r="B975">
        <f t="shared" si="76"/>
        <v>0.93799999999999994</v>
      </c>
      <c r="C975">
        <f t="shared" si="77"/>
        <v>2.9468139090672256</v>
      </c>
      <c r="D975">
        <f t="shared" si="78"/>
        <v>0.19354946805086068</v>
      </c>
      <c r="E975">
        <f t="shared" si="75"/>
        <v>193549.46805086068</v>
      </c>
      <c r="F975">
        <f t="shared" si="79"/>
        <v>193549</v>
      </c>
      <c r="G975" t="s">
        <v>53</v>
      </c>
    </row>
    <row r="976" spans="1:7" x14ac:dyDescent="0.25">
      <c r="A976">
        <v>970</v>
      </c>
      <c r="B976">
        <f t="shared" si="76"/>
        <v>0.94</v>
      </c>
      <c r="C976">
        <f t="shared" si="77"/>
        <v>2.9530970943744053</v>
      </c>
      <c r="D976">
        <f t="shared" si="78"/>
        <v>0.18738131458572502</v>
      </c>
      <c r="E976">
        <f t="shared" si="75"/>
        <v>187381.31458572502</v>
      </c>
      <c r="F976">
        <f t="shared" si="79"/>
        <v>187381</v>
      </c>
      <c r="G976" t="s">
        <v>53</v>
      </c>
    </row>
    <row r="977" spans="1:7" x14ac:dyDescent="0.25">
      <c r="A977">
        <v>971</v>
      </c>
      <c r="B977">
        <f t="shared" si="76"/>
        <v>0.94199999999999995</v>
      </c>
      <c r="C977">
        <f t="shared" si="77"/>
        <v>2.9593802796815849</v>
      </c>
      <c r="D977">
        <f t="shared" si="78"/>
        <v>0.18120576362713767</v>
      </c>
      <c r="E977">
        <f t="shared" si="75"/>
        <v>181205.76362713767</v>
      </c>
      <c r="F977">
        <f t="shared" si="79"/>
        <v>181206</v>
      </c>
      <c r="G977" t="s">
        <v>53</v>
      </c>
    </row>
    <row r="978" spans="1:7" x14ac:dyDescent="0.25">
      <c r="A978">
        <v>972</v>
      </c>
      <c r="B978">
        <f t="shared" si="76"/>
        <v>0.94399999999999995</v>
      </c>
      <c r="C978">
        <f t="shared" si="77"/>
        <v>2.9656634649887645</v>
      </c>
      <c r="D978">
        <f t="shared" si="78"/>
        <v>0.17502305897527631</v>
      </c>
      <c r="E978">
        <f t="shared" si="75"/>
        <v>175023.0589752763</v>
      </c>
      <c r="F978">
        <f t="shared" si="79"/>
        <v>175023</v>
      </c>
      <c r="G978" t="s">
        <v>53</v>
      </c>
    </row>
    <row r="979" spans="1:7" x14ac:dyDescent="0.25">
      <c r="A979">
        <v>973</v>
      </c>
      <c r="B979">
        <f t="shared" si="76"/>
        <v>0.94599999999999995</v>
      </c>
      <c r="C979">
        <f t="shared" si="77"/>
        <v>2.9719466502959442</v>
      </c>
      <c r="D979">
        <f t="shared" si="78"/>
        <v>0.16883344471273409</v>
      </c>
      <c r="E979">
        <f t="shared" si="75"/>
        <v>168833.44471273408</v>
      </c>
      <c r="F979">
        <f t="shared" si="79"/>
        <v>168833</v>
      </c>
      <c r="G979" t="s">
        <v>53</v>
      </c>
    </row>
    <row r="980" spans="1:7" x14ac:dyDescent="0.25">
      <c r="A980">
        <v>974</v>
      </c>
      <c r="B980">
        <f t="shared" si="76"/>
        <v>0.94799999999999995</v>
      </c>
      <c r="C980">
        <f t="shared" si="77"/>
        <v>2.9782298356031238</v>
      </c>
      <c r="D980">
        <f t="shared" si="78"/>
        <v>0.16263716519488378</v>
      </c>
      <c r="E980">
        <f t="shared" si="75"/>
        <v>162637.16519488377</v>
      </c>
      <c r="F980">
        <f t="shared" si="79"/>
        <v>162637</v>
      </c>
      <c r="G980" t="s">
        <v>53</v>
      </c>
    </row>
    <row r="981" spans="1:7" x14ac:dyDescent="0.25">
      <c r="A981">
        <v>975</v>
      </c>
      <c r="B981">
        <f t="shared" si="76"/>
        <v>0.95</v>
      </c>
      <c r="C981">
        <f t="shared" si="77"/>
        <v>2.9845130209103035</v>
      </c>
      <c r="D981">
        <f t="shared" si="78"/>
        <v>0.15643446504023098</v>
      </c>
      <c r="E981">
        <f t="shared" si="75"/>
        <v>156434.46504023098</v>
      </c>
      <c r="F981">
        <f t="shared" si="79"/>
        <v>156434</v>
      </c>
      <c r="G981" t="s">
        <v>53</v>
      </c>
    </row>
    <row r="982" spans="1:7" x14ac:dyDescent="0.25">
      <c r="A982">
        <v>976</v>
      </c>
      <c r="B982">
        <f t="shared" si="76"/>
        <v>0.95199999999999996</v>
      </c>
      <c r="C982">
        <f t="shared" si="77"/>
        <v>2.9907962062174831</v>
      </c>
      <c r="D982">
        <f t="shared" si="78"/>
        <v>0.15022558912075712</v>
      </c>
      <c r="E982">
        <f t="shared" si="75"/>
        <v>150225.58912075713</v>
      </c>
      <c r="F982">
        <f t="shared" si="79"/>
        <v>150226</v>
      </c>
      <c r="G982" t="s">
        <v>53</v>
      </c>
    </row>
    <row r="983" spans="1:7" x14ac:dyDescent="0.25">
      <c r="A983">
        <v>977</v>
      </c>
      <c r="B983">
        <f t="shared" si="76"/>
        <v>0.95399999999999996</v>
      </c>
      <c r="C983">
        <f t="shared" si="77"/>
        <v>2.9970793915246623</v>
      </c>
      <c r="D983">
        <f t="shared" si="78"/>
        <v>0.14401078255225261</v>
      </c>
      <c r="E983">
        <f t="shared" si="75"/>
        <v>144010.78255225261</v>
      </c>
      <c r="F983">
        <f t="shared" si="79"/>
        <v>144011</v>
      </c>
      <c r="G983" t="s">
        <v>53</v>
      </c>
    </row>
    <row r="984" spans="1:7" x14ac:dyDescent="0.25">
      <c r="A984">
        <v>978</v>
      </c>
      <c r="B984">
        <f t="shared" si="76"/>
        <v>0.95599999999999996</v>
      </c>
      <c r="C984">
        <f t="shared" si="77"/>
        <v>3.0033625768318419</v>
      </c>
      <c r="D984">
        <f t="shared" si="78"/>
        <v>0.13779029068463847</v>
      </c>
      <c r="E984">
        <f t="shared" si="75"/>
        <v>137790.29068463846</v>
      </c>
      <c r="F984">
        <f t="shared" si="79"/>
        <v>137790</v>
      </c>
      <c r="G984" t="s">
        <v>53</v>
      </c>
    </row>
    <row r="985" spans="1:7" x14ac:dyDescent="0.25">
      <c r="A985">
        <v>979</v>
      </c>
      <c r="B985">
        <f t="shared" si="76"/>
        <v>0.95799999999999996</v>
      </c>
      <c r="C985">
        <f t="shared" si="77"/>
        <v>3.0096457621390216</v>
      </c>
      <c r="D985">
        <f t="shared" si="78"/>
        <v>0.13156435909228284</v>
      </c>
      <c r="E985">
        <f t="shared" si="75"/>
        <v>131564.35909228283</v>
      </c>
      <c r="F985">
        <f t="shared" si="79"/>
        <v>131564</v>
      </c>
      <c r="G985" t="s">
        <v>53</v>
      </c>
    </row>
    <row r="986" spans="1:7" x14ac:dyDescent="0.25">
      <c r="A986">
        <v>980</v>
      </c>
      <c r="B986">
        <f t="shared" si="76"/>
        <v>0.96</v>
      </c>
      <c r="C986">
        <f t="shared" si="77"/>
        <v>3.0159289474462012</v>
      </c>
      <c r="D986">
        <f t="shared" si="78"/>
        <v>0.12533323356430454</v>
      </c>
      <c r="E986">
        <f t="shared" si="75"/>
        <v>125333.23356430454</v>
      </c>
      <c r="F986">
        <f t="shared" si="79"/>
        <v>125333</v>
      </c>
      <c r="G986" t="s">
        <v>53</v>
      </c>
    </row>
    <row r="987" spans="1:7" x14ac:dyDescent="0.25">
      <c r="A987">
        <v>981</v>
      </c>
      <c r="B987">
        <f t="shared" si="76"/>
        <v>0.96199999999999997</v>
      </c>
      <c r="C987">
        <f t="shared" si="77"/>
        <v>3.0222121327533809</v>
      </c>
      <c r="D987">
        <f t="shared" si="78"/>
        <v>0.11909716009486998</v>
      </c>
      <c r="E987">
        <f t="shared" si="75"/>
        <v>119097.16009486998</v>
      </c>
      <c r="F987">
        <f t="shared" si="79"/>
        <v>119097</v>
      </c>
      <c r="G987" t="s">
        <v>53</v>
      </c>
    </row>
    <row r="988" spans="1:7" x14ac:dyDescent="0.25">
      <c r="A988">
        <v>982</v>
      </c>
      <c r="B988">
        <f t="shared" si="76"/>
        <v>0.96399999999999997</v>
      </c>
      <c r="C988">
        <f t="shared" si="77"/>
        <v>3.0284953180605605</v>
      </c>
      <c r="D988">
        <f t="shared" si="78"/>
        <v>0.11285638487348187</v>
      </c>
      <c r="E988">
        <f t="shared" si="75"/>
        <v>112856.38487348187</v>
      </c>
      <c r="F988">
        <f t="shared" si="79"/>
        <v>112856</v>
      </c>
      <c r="G988" t="s">
        <v>53</v>
      </c>
    </row>
    <row r="989" spans="1:7" x14ac:dyDescent="0.25">
      <c r="A989">
        <v>983</v>
      </c>
      <c r="B989">
        <f t="shared" si="76"/>
        <v>0.96599999999999997</v>
      </c>
      <c r="C989">
        <f t="shared" si="77"/>
        <v>3.0347785033677401</v>
      </c>
      <c r="D989">
        <f t="shared" si="78"/>
        <v>0.10661115427526005</v>
      </c>
      <c r="E989">
        <f t="shared" si="75"/>
        <v>106611.15427526005</v>
      </c>
      <c r="F989">
        <f t="shared" si="79"/>
        <v>106611</v>
      </c>
      <c r="G989" t="s">
        <v>53</v>
      </c>
    </row>
    <row r="990" spans="1:7" x14ac:dyDescent="0.25">
      <c r="A990">
        <v>984</v>
      </c>
      <c r="B990">
        <f t="shared" si="76"/>
        <v>0.96799999999999997</v>
      </c>
      <c r="C990">
        <f t="shared" si="77"/>
        <v>3.0410616886749198</v>
      </c>
      <c r="D990">
        <f t="shared" si="78"/>
        <v>0.10036171485121498</v>
      </c>
      <c r="E990">
        <f t="shared" si="75"/>
        <v>100361.71485121497</v>
      </c>
      <c r="F990">
        <f t="shared" si="79"/>
        <v>100362</v>
      </c>
      <c r="G990" t="s">
        <v>53</v>
      </c>
    </row>
    <row r="991" spans="1:7" x14ac:dyDescent="0.25">
      <c r="A991">
        <v>985</v>
      </c>
      <c r="B991">
        <f t="shared" si="76"/>
        <v>0.97</v>
      </c>
      <c r="C991">
        <f t="shared" si="77"/>
        <v>3.0473448739820994</v>
      </c>
      <c r="D991">
        <f t="shared" si="78"/>
        <v>9.4108313318514353E-2</v>
      </c>
      <c r="E991">
        <f t="shared" si="75"/>
        <v>94108.313318514352</v>
      </c>
      <c r="F991">
        <f t="shared" si="79"/>
        <v>94108</v>
      </c>
      <c r="G991" t="s">
        <v>53</v>
      </c>
    </row>
    <row r="992" spans="1:7" x14ac:dyDescent="0.25">
      <c r="A992">
        <v>986</v>
      </c>
      <c r="B992">
        <f t="shared" si="76"/>
        <v>0.97199999999999998</v>
      </c>
      <c r="C992">
        <f t="shared" si="77"/>
        <v>3.0536280592892791</v>
      </c>
      <c r="D992">
        <f t="shared" si="78"/>
        <v>8.7851196550743152E-2</v>
      </c>
      <c r="E992">
        <f t="shared" si="75"/>
        <v>87851.196550743145</v>
      </c>
      <c r="F992">
        <f t="shared" si="79"/>
        <v>87851</v>
      </c>
      <c r="G992" t="s">
        <v>53</v>
      </c>
    </row>
    <row r="993" spans="1:7" x14ac:dyDescent="0.25">
      <c r="A993">
        <v>987</v>
      </c>
      <c r="B993">
        <f t="shared" si="76"/>
        <v>0.97399999999999998</v>
      </c>
      <c r="C993">
        <f t="shared" si="77"/>
        <v>3.0599112445964582</v>
      </c>
      <c r="D993">
        <f t="shared" si="78"/>
        <v>8.1590611568157917E-2</v>
      </c>
      <c r="E993">
        <f t="shared" si="75"/>
        <v>81590.61156815791</v>
      </c>
      <c r="F993">
        <f t="shared" si="79"/>
        <v>81591</v>
      </c>
      <c r="G993" t="s">
        <v>53</v>
      </c>
    </row>
    <row r="994" spans="1:7" x14ac:dyDescent="0.25">
      <c r="A994">
        <v>988</v>
      </c>
      <c r="B994">
        <f t="shared" si="76"/>
        <v>0.97599999999999998</v>
      </c>
      <c r="C994">
        <f t="shared" si="77"/>
        <v>3.0661944299036379</v>
      </c>
      <c r="D994">
        <f t="shared" si="78"/>
        <v>7.5326805527933041E-2</v>
      </c>
      <c r="E994">
        <f t="shared" si="75"/>
        <v>75326.805527933044</v>
      </c>
      <c r="F994">
        <f t="shared" si="79"/>
        <v>75327</v>
      </c>
      <c r="G994" t="s">
        <v>53</v>
      </c>
    </row>
    <row r="995" spans="1:7" x14ac:dyDescent="0.25">
      <c r="A995">
        <v>989</v>
      </c>
      <c r="B995">
        <f t="shared" si="76"/>
        <v>0.97799999999999998</v>
      </c>
      <c r="C995">
        <f t="shared" si="77"/>
        <v>3.0724776152108175</v>
      </c>
      <c r="D995">
        <f t="shared" si="78"/>
        <v>6.9060025714406059E-2</v>
      </c>
      <c r="E995">
        <f t="shared" si="75"/>
        <v>69060.02571440606</v>
      </c>
      <c r="F995">
        <f t="shared" si="79"/>
        <v>69060</v>
      </c>
      <c r="G995" t="s">
        <v>53</v>
      </c>
    </row>
    <row r="996" spans="1:7" x14ac:dyDescent="0.25">
      <c r="A996">
        <v>990</v>
      </c>
      <c r="B996">
        <f t="shared" si="76"/>
        <v>0.98</v>
      </c>
      <c r="C996">
        <f t="shared" si="77"/>
        <v>3.0787608005179972</v>
      </c>
      <c r="D996">
        <f t="shared" si="78"/>
        <v>6.2790519529313582E-2</v>
      </c>
      <c r="E996">
        <f t="shared" si="75"/>
        <v>62790.519529313584</v>
      </c>
      <c r="F996">
        <f t="shared" si="79"/>
        <v>62791</v>
      </c>
      <c r="G996" t="s">
        <v>53</v>
      </c>
    </row>
    <row r="997" spans="1:7" x14ac:dyDescent="0.25">
      <c r="A997">
        <v>991</v>
      </c>
      <c r="B997">
        <f t="shared" si="76"/>
        <v>0.98199999999999998</v>
      </c>
      <c r="C997">
        <f t="shared" si="77"/>
        <v>3.0850439858251768</v>
      </c>
      <c r="D997">
        <f t="shared" si="78"/>
        <v>5.6518534482024679E-2</v>
      </c>
      <c r="E997">
        <f t="shared" si="75"/>
        <v>56518.534482024683</v>
      </c>
      <c r="F997">
        <f t="shared" si="79"/>
        <v>56519</v>
      </c>
      <c r="G997" t="s">
        <v>53</v>
      </c>
    </row>
    <row r="998" spans="1:7" x14ac:dyDescent="0.25">
      <c r="A998">
        <v>992</v>
      </c>
      <c r="B998">
        <f t="shared" si="76"/>
        <v>0.98399999999999999</v>
      </c>
      <c r="C998">
        <f t="shared" si="77"/>
        <v>3.0913271711323564</v>
      </c>
      <c r="D998">
        <f t="shared" si="78"/>
        <v>5.0244318179769661E-2</v>
      </c>
      <c r="E998">
        <f t="shared" si="75"/>
        <v>50244.31817976966</v>
      </c>
      <c r="F998">
        <f t="shared" si="79"/>
        <v>50244</v>
      </c>
      <c r="G998" t="s">
        <v>53</v>
      </c>
    </row>
    <row r="999" spans="1:7" x14ac:dyDescent="0.25">
      <c r="A999">
        <v>993</v>
      </c>
      <c r="B999">
        <f t="shared" si="76"/>
        <v>0.98599999999999999</v>
      </c>
      <c r="C999">
        <f t="shared" si="77"/>
        <v>3.0976103564395361</v>
      </c>
      <c r="D999">
        <f t="shared" si="78"/>
        <v>4.3968118317864957E-2</v>
      </c>
      <c r="E999">
        <f t="shared" si="75"/>
        <v>43968.118317864959</v>
      </c>
      <c r="F999">
        <f t="shared" si="79"/>
        <v>43968</v>
      </c>
      <c r="G999" t="s">
        <v>53</v>
      </c>
    </row>
    <row r="1000" spans="1:7" x14ac:dyDescent="0.25">
      <c r="A1000">
        <v>994</v>
      </c>
      <c r="B1000">
        <f t="shared" si="76"/>
        <v>0.98799999999999999</v>
      </c>
      <c r="C1000">
        <f t="shared" si="77"/>
        <v>3.1038935417467157</v>
      </c>
      <c r="D1000">
        <f t="shared" si="78"/>
        <v>3.7690182669934534E-2</v>
      </c>
      <c r="E1000">
        <f t="shared" si="75"/>
        <v>37690.182669934533</v>
      </c>
      <c r="F1000">
        <f t="shared" si="79"/>
        <v>37690</v>
      </c>
      <c r="G1000" t="s">
        <v>53</v>
      </c>
    </row>
    <row r="1001" spans="1:7" x14ac:dyDescent="0.25">
      <c r="A1001">
        <v>995</v>
      </c>
      <c r="B1001">
        <f t="shared" si="76"/>
        <v>0.99</v>
      </c>
      <c r="C1001">
        <f t="shared" si="77"/>
        <v>3.1101767270538954</v>
      </c>
      <c r="D1001">
        <f t="shared" si="78"/>
        <v>3.1410759078128236E-2</v>
      </c>
      <c r="E1001">
        <f t="shared" si="75"/>
        <v>31410.759078128238</v>
      </c>
      <c r="F1001">
        <f t="shared" si="79"/>
        <v>31411</v>
      </c>
      <c r="G1001" t="s">
        <v>53</v>
      </c>
    </row>
    <row r="1002" spans="1:7" x14ac:dyDescent="0.25">
      <c r="A1002">
        <v>996</v>
      </c>
      <c r="B1002">
        <f t="shared" si="76"/>
        <v>0.99199999999999999</v>
      </c>
      <c r="C1002">
        <f t="shared" si="77"/>
        <v>3.1164599123610746</v>
      </c>
      <c r="D1002">
        <f t="shared" si="78"/>
        <v>2.5130095443337813E-2</v>
      </c>
      <c r="E1002">
        <f t="shared" si="75"/>
        <v>25130.095443337814</v>
      </c>
      <c r="F1002">
        <f t="shared" si="79"/>
        <v>25130</v>
      </c>
      <c r="G1002" t="s">
        <v>53</v>
      </c>
    </row>
    <row r="1003" spans="1:7" x14ac:dyDescent="0.25">
      <c r="A1003">
        <v>997</v>
      </c>
      <c r="B1003">
        <f t="shared" si="76"/>
        <v>0.99399999999999999</v>
      </c>
      <c r="C1003">
        <f t="shared" si="77"/>
        <v>3.1227430976682542</v>
      </c>
      <c r="D1003">
        <f t="shared" si="78"/>
        <v>1.884843971540846E-2</v>
      </c>
      <c r="E1003">
        <f t="shared" si="75"/>
        <v>18848.439715408458</v>
      </c>
      <c r="F1003">
        <f t="shared" si="79"/>
        <v>18848</v>
      </c>
      <c r="G1003" t="s">
        <v>53</v>
      </c>
    </row>
    <row r="1004" spans="1:7" x14ac:dyDescent="0.25">
      <c r="A1004">
        <v>998</v>
      </c>
      <c r="B1004">
        <f t="shared" si="76"/>
        <v>0.996</v>
      </c>
      <c r="C1004">
        <f t="shared" si="77"/>
        <v>3.1290262829754338</v>
      </c>
      <c r="D1004">
        <f t="shared" si="78"/>
        <v>1.2566039883352836E-2</v>
      </c>
      <c r="E1004">
        <f t="shared" si="75"/>
        <v>12566.039883352836</v>
      </c>
      <c r="F1004">
        <f t="shared" si="79"/>
        <v>12566</v>
      </c>
      <c r="G1004" t="s">
        <v>53</v>
      </c>
    </row>
    <row r="1005" spans="1:7" x14ac:dyDescent="0.25">
      <c r="A1005">
        <v>999</v>
      </c>
      <c r="B1005">
        <f t="shared" si="76"/>
        <v>0.998</v>
      </c>
      <c r="C1005">
        <f t="shared" si="77"/>
        <v>3.1353094682826135</v>
      </c>
      <c r="D1005">
        <f t="shared" si="78"/>
        <v>6.2831439655591272E-3</v>
      </c>
      <c r="E1005">
        <f t="shared" si="75"/>
        <v>6283.1439655591275</v>
      </c>
      <c r="F1005">
        <f t="shared" si="79"/>
        <v>6283</v>
      </c>
      <c r="G1005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B6" sqref="B6"/>
    </sheetView>
  </sheetViews>
  <sheetFormatPr defaultRowHeight="15" x14ac:dyDescent="0.25"/>
  <sheetData>
    <row r="2" spans="2:4" x14ac:dyDescent="0.25">
      <c r="B2" t="s">
        <v>17</v>
      </c>
      <c r="C2" t="s">
        <v>44</v>
      </c>
      <c r="D2" t="s">
        <v>45</v>
      </c>
    </row>
    <row r="3" spans="2:4" x14ac:dyDescent="0.25">
      <c r="B3">
        <v>140</v>
      </c>
      <c r="C3">
        <v>600</v>
      </c>
      <c r="D3">
        <v>37</v>
      </c>
    </row>
    <row r="4" spans="2:4" x14ac:dyDescent="0.25">
      <c r="B4">
        <v>96</v>
      </c>
      <c r="C4">
        <v>730</v>
      </c>
      <c r="D4">
        <v>37</v>
      </c>
    </row>
    <row r="5" spans="2:4" x14ac:dyDescent="0.25">
      <c r="B5">
        <v>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10" sqref="B10"/>
    </sheetView>
  </sheetViews>
  <sheetFormatPr defaultRowHeight="15" x14ac:dyDescent="0.25"/>
  <sheetData>
    <row r="1" spans="1:11" x14ac:dyDescent="0.25">
      <c r="A1" t="s">
        <v>83</v>
      </c>
    </row>
    <row r="2" spans="1:11" x14ac:dyDescent="0.25">
      <c r="A2">
        <v>29850</v>
      </c>
      <c r="B2">
        <v>47</v>
      </c>
      <c r="C2">
        <f>A2/B2</f>
        <v>635.10638297872345</v>
      </c>
      <c r="E2">
        <f>B2/39.37</f>
        <v>1.1938023876047752</v>
      </c>
      <c r="F2">
        <f>A2/E2</f>
        <v>25004.138297872341</v>
      </c>
      <c r="I2">
        <f>F2/100</f>
        <v>250.04138297872342</v>
      </c>
      <c r="K2">
        <f>I2^2</f>
        <v>62520.69320191264</v>
      </c>
    </row>
    <row r="4" spans="1:11" x14ac:dyDescent="0.25">
      <c r="A4">
        <v>29802</v>
      </c>
      <c r="B4">
        <v>47</v>
      </c>
      <c r="C4">
        <f>A4/B4</f>
        <v>634.08510638297878</v>
      </c>
      <c r="E4">
        <f>B4/39.37</f>
        <v>1.1938023876047752</v>
      </c>
      <c r="F4">
        <f>A4/E4</f>
        <v>24963.930638297872</v>
      </c>
      <c r="I4">
        <f>F4/100</f>
        <v>249.63930638297873</v>
      </c>
      <c r="K4">
        <f>I4^2</f>
        <v>62319.783291374726</v>
      </c>
    </row>
    <row r="6" spans="1:11" x14ac:dyDescent="0.25">
      <c r="A6">
        <v>29823</v>
      </c>
      <c r="B6">
        <v>47</v>
      </c>
      <c r="C6">
        <f>A6/B6</f>
        <v>634.531914893617</v>
      </c>
      <c r="E6">
        <f>B6/39.37</f>
        <v>1.1938023876047752</v>
      </c>
      <c r="F6">
        <f>A6/E6</f>
        <v>24981.521489361701</v>
      </c>
      <c r="I6">
        <f>F6/100</f>
        <v>249.81521489361702</v>
      </c>
      <c r="K6">
        <f>I6^2</f>
        <v>62407.641592344051</v>
      </c>
    </row>
    <row r="8" spans="1:11" x14ac:dyDescent="0.25">
      <c r="A8">
        <v>29820</v>
      </c>
      <c r="B8">
        <v>47</v>
      </c>
      <c r="C8">
        <f>A8/B8</f>
        <v>634.468085106383</v>
      </c>
      <c r="E8">
        <f>B8/39.37</f>
        <v>1.1938023876047752</v>
      </c>
      <c r="F8">
        <f>A8/E8</f>
        <v>24979.008510638298</v>
      </c>
      <c r="I8">
        <f>F8/100</f>
        <v>249.79008510638297</v>
      </c>
      <c r="K8">
        <f>I8^2</f>
        <v>62395.08661745405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E15" sqref="E15"/>
    </sheetView>
  </sheetViews>
  <sheetFormatPr defaultRowHeight="15" x14ac:dyDescent="0.25"/>
  <cols>
    <col min="4" max="4" width="10.28515625" bestFit="1" customWidth="1"/>
  </cols>
  <sheetData>
    <row r="2" spans="2:5" ht="15.75" thickBot="1" x14ac:dyDescent="0.3"/>
    <row r="3" spans="2:5" x14ac:dyDescent="0.25">
      <c r="B3" s="37" t="s">
        <v>24</v>
      </c>
      <c r="C3" s="38" t="s">
        <v>43</v>
      </c>
      <c r="D3" s="38" t="s">
        <v>44</v>
      </c>
      <c r="E3" s="39" t="s">
        <v>45</v>
      </c>
    </row>
    <row r="4" spans="2:5" x14ac:dyDescent="0.25">
      <c r="B4" s="22">
        <v>800</v>
      </c>
      <c r="C4" s="35">
        <v>73.78892894358394</v>
      </c>
      <c r="D4" s="23" t="s">
        <v>87</v>
      </c>
      <c r="E4" s="31">
        <v>20</v>
      </c>
    </row>
    <row r="5" spans="2:5" x14ac:dyDescent="0.25">
      <c r="B5" s="22">
        <v>700</v>
      </c>
      <c r="C5" s="35">
        <v>83.534470730350066</v>
      </c>
      <c r="D5" s="23"/>
      <c r="E5" s="31"/>
    </row>
    <row r="6" spans="2:5" x14ac:dyDescent="0.25">
      <c r="B6" s="40">
        <v>600</v>
      </c>
      <c r="C6" s="41">
        <v>96.396062114383</v>
      </c>
      <c r="D6" s="42">
        <v>32</v>
      </c>
      <c r="E6" s="31">
        <v>20</v>
      </c>
    </row>
    <row r="7" spans="2:5" x14ac:dyDescent="0.25">
      <c r="B7" s="22">
        <v>500</v>
      </c>
      <c r="C7" s="35">
        <v>114.1875278011925</v>
      </c>
      <c r="D7" s="23"/>
      <c r="E7" s="31"/>
    </row>
    <row r="8" spans="2:5" x14ac:dyDescent="0.25">
      <c r="B8" s="40">
        <v>400</v>
      </c>
      <c r="C8" s="41">
        <v>140.49086049197209</v>
      </c>
      <c r="D8" s="42"/>
      <c r="E8" s="31"/>
    </row>
    <row r="9" spans="2:5" ht="15.75" thickBot="1" x14ac:dyDescent="0.3">
      <c r="B9" s="8">
        <v>300</v>
      </c>
      <c r="C9" s="36">
        <v>183.53384319809689</v>
      </c>
      <c r="D9" s="9">
        <v>26</v>
      </c>
      <c r="E9" s="24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7"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opLeftCell="A13"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184" workbookViewId="0">
      <selection activeCell="F174" sqref="F174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X260"/>
  <sheetViews>
    <sheetView topLeftCell="E103" workbookViewId="0">
      <selection activeCell="P37" sqref="P37"/>
    </sheetView>
  </sheetViews>
  <sheetFormatPr defaultRowHeight="15" x14ac:dyDescent="0.25"/>
  <cols>
    <col min="12" max="13" width="9.140625" style="33"/>
  </cols>
  <sheetData>
    <row r="2" spans="2:24" x14ac:dyDescent="0.25">
      <c r="E2" t="s">
        <v>30</v>
      </c>
      <c r="F2" s="15">
        <v>39.370100000000001</v>
      </c>
      <c r="O2" t="s">
        <v>39</v>
      </c>
      <c r="R2" t="s">
        <v>40</v>
      </c>
    </row>
    <row r="3" spans="2:24" x14ac:dyDescent="0.25">
      <c r="N3" s="32">
        <f>2+12/16</f>
        <v>2.75</v>
      </c>
      <c r="Q3" s="32">
        <v>87</v>
      </c>
      <c r="T3" t="s">
        <v>41</v>
      </c>
    </row>
    <row r="4" spans="2:24" ht="15.75" thickBot="1" x14ac:dyDescent="0.3">
      <c r="N4">
        <f>2+12/16</f>
        <v>2.75</v>
      </c>
      <c r="O4" s="32">
        <f>3+9/16</f>
        <v>3.5625</v>
      </c>
      <c r="P4">
        <f>O4-N4</f>
        <v>0.8125</v>
      </c>
      <c r="Q4">
        <v>87</v>
      </c>
      <c r="R4" s="32">
        <v>480</v>
      </c>
      <c r="S4">
        <f>R4-Q4</f>
        <v>393</v>
      </c>
      <c r="T4">
        <f>S4/P4</f>
        <v>483.69230769230768</v>
      </c>
      <c r="U4">
        <f>0.0018*S4+2.7402</f>
        <v>3.4476000000000004</v>
      </c>
    </row>
    <row r="5" spans="2:24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  <c r="L5" s="21"/>
      <c r="M5" s="21"/>
      <c r="N5">
        <f t="shared" ref="N5:N12" si="0">2+12/16</f>
        <v>2.75</v>
      </c>
      <c r="O5" s="32">
        <f>4+5/16</f>
        <v>4.3125</v>
      </c>
      <c r="P5">
        <f>O5-N5</f>
        <v>1.5625</v>
      </c>
      <c r="Q5">
        <v>87</v>
      </c>
      <c r="R5" s="32">
        <v>889</v>
      </c>
      <c r="S5">
        <f t="shared" ref="S5:S6" si="1">R5-Q5</f>
        <v>802</v>
      </c>
      <c r="T5">
        <f>S5/P5</f>
        <v>513.28</v>
      </c>
      <c r="U5">
        <f t="shared" ref="U5:U12" si="2">0.0018*S5+2.7402</f>
        <v>4.1837999999999997</v>
      </c>
      <c r="V5">
        <f>O5-O4</f>
        <v>0.75</v>
      </c>
      <c r="W5">
        <f>R5-R4</f>
        <v>409</v>
      </c>
      <c r="X5">
        <f>W5/V5</f>
        <v>545.33333333333337</v>
      </c>
    </row>
    <row r="6" spans="2:24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  <c r="L6" s="25"/>
      <c r="M6" s="25"/>
      <c r="N6">
        <f t="shared" si="0"/>
        <v>2.75</v>
      </c>
      <c r="O6" s="32">
        <v>5</v>
      </c>
      <c r="P6">
        <f>O6-N6</f>
        <v>2.25</v>
      </c>
      <c r="Q6">
        <v>87</v>
      </c>
      <c r="R6" s="32">
        <v>1285</v>
      </c>
      <c r="S6">
        <f t="shared" si="1"/>
        <v>1198</v>
      </c>
      <c r="T6">
        <f>S6/P6</f>
        <v>532.44444444444446</v>
      </c>
      <c r="U6">
        <f t="shared" si="2"/>
        <v>4.8966000000000003</v>
      </c>
      <c r="V6">
        <f t="shared" ref="V6:V12" si="3">O6-O5</f>
        <v>0.6875</v>
      </c>
      <c r="W6">
        <f t="shared" ref="W6:W12" si="4">R6-R5</f>
        <v>396</v>
      </c>
      <c r="X6">
        <f t="shared" ref="X6:X12" si="5">W6/V6</f>
        <v>576</v>
      </c>
    </row>
    <row r="7" spans="2:24" x14ac:dyDescent="0.25">
      <c r="B7" s="22"/>
      <c r="C7" s="23"/>
      <c r="D7" s="28">
        <f>3+6/16</f>
        <v>3.375</v>
      </c>
      <c r="E7" s="23"/>
      <c r="F7" s="21"/>
      <c r="G7" s="21"/>
      <c r="H7" s="21"/>
      <c r="I7" s="21"/>
      <c r="J7" s="23"/>
      <c r="K7" s="27">
        <v>94</v>
      </c>
      <c r="L7" s="34"/>
      <c r="M7" s="34"/>
      <c r="N7">
        <f t="shared" si="0"/>
        <v>2.75</v>
      </c>
      <c r="O7">
        <f>5+11/16</f>
        <v>5.6875</v>
      </c>
      <c r="P7">
        <f t="shared" ref="P7:P11" si="6">O7-N7</f>
        <v>2.9375</v>
      </c>
      <c r="Q7">
        <v>87</v>
      </c>
      <c r="R7" s="32">
        <v>1685</v>
      </c>
      <c r="S7">
        <f t="shared" ref="S7:S10" si="7">R7-Q7</f>
        <v>1598</v>
      </c>
      <c r="T7">
        <f t="shared" ref="T7:T10" si="8">S7/P7</f>
        <v>544</v>
      </c>
      <c r="U7">
        <f t="shared" si="2"/>
        <v>5.6166</v>
      </c>
      <c r="V7">
        <f t="shared" si="3"/>
        <v>0.6875</v>
      </c>
      <c r="W7">
        <f t="shared" si="4"/>
        <v>400</v>
      </c>
      <c r="X7">
        <f t="shared" si="5"/>
        <v>581.81818181818187</v>
      </c>
    </row>
    <row r="8" spans="2:24" x14ac:dyDescent="0.25">
      <c r="B8" s="22">
        <v>4.54</v>
      </c>
      <c r="C8" s="23">
        <f>B8</f>
        <v>4.54</v>
      </c>
      <c r="D8" s="23">
        <f>D7</f>
        <v>3.375</v>
      </c>
      <c r="E8" s="28">
        <f>3+9/16</f>
        <v>3.5625</v>
      </c>
      <c r="F8" s="21">
        <f>(E8-D8)/$F$2</f>
        <v>4.7624974282513884E-3</v>
      </c>
      <c r="G8" s="21">
        <f>C8*9.8</f>
        <v>44.492000000000004</v>
      </c>
      <c r="H8" s="23"/>
      <c r="I8" s="21">
        <f t="shared" ref="I8:I11" si="9">G8/F8</f>
        <v>9342.1572757333342</v>
      </c>
      <c r="J8" s="23"/>
      <c r="K8" s="27">
        <v>178</v>
      </c>
      <c r="L8" s="34"/>
      <c r="M8" s="34"/>
      <c r="N8">
        <f t="shared" si="0"/>
        <v>2.75</v>
      </c>
      <c r="O8">
        <f>6+6.5/16</f>
        <v>6.40625</v>
      </c>
      <c r="P8">
        <f t="shared" si="6"/>
        <v>3.65625</v>
      </c>
      <c r="Q8">
        <v>87</v>
      </c>
      <c r="R8" s="32">
        <v>2089</v>
      </c>
      <c r="S8">
        <f t="shared" si="7"/>
        <v>2002</v>
      </c>
      <c r="T8">
        <f t="shared" si="8"/>
        <v>547.55555555555554</v>
      </c>
      <c r="U8">
        <f t="shared" si="2"/>
        <v>6.3437999999999999</v>
      </c>
      <c r="V8">
        <f t="shared" si="3"/>
        <v>0.71875</v>
      </c>
      <c r="W8">
        <f t="shared" si="4"/>
        <v>404</v>
      </c>
      <c r="X8">
        <f t="shared" si="5"/>
        <v>562.08695652173913</v>
      </c>
    </row>
    <row r="9" spans="2:24" x14ac:dyDescent="0.25">
      <c r="B9" s="22">
        <v>4.5750000000000002</v>
      </c>
      <c r="C9" s="23">
        <f>C8+B9</f>
        <v>9.1150000000000002</v>
      </c>
      <c r="D9" s="23">
        <f t="shared" ref="D9:D11" si="10">D8</f>
        <v>3.375</v>
      </c>
      <c r="E9" s="28">
        <f>3+12/16</f>
        <v>3.75</v>
      </c>
      <c r="F9" s="21">
        <f t="shared" ref="F9:F11" si="11">(E9-D9)/$F$2</f>
        <v>9.5249948565027769E-3</v>
      </c>
      <c r="G9" s="21">
        <f t="shared" ref="G9:G11" si="12">C9*9.8</f>
        <v>89.327000000000012</v>
      </c>
      <c r="H9" s="23"/>
      <c r="I9" s="21">
        <f t="shared" si="9"/>
        <v>9378.1677938666689</v>
      </c>
      <c r="J9" s="23"/>
      <c r="K9" s="27">
        <v>265</v>
      </c>
      <c r="L9" s="34"/>
      <c r="M9" s="34"/>
      <c r="N9">
        <f t="shared" si="0"/>
        <v>2.75</v>
      </c>
      <c r="O9">
        <f>7+1/16</f>
        <v>7.0625</v>
      </c>
      <c r="P9">
        <f t="shared" si="6"/>
        <v>4.3125</v>
      </c>
      <c r="Q9">
        <v>87</v>
      </c>
      <c r="R9" s="32">
        <v>2483</v>
      </c>
      <c r="S9">
        <f t="shared" si="7"/>
        <v>2396</v>
      </c>
      <c r="T9">
        <f t="shared" si="8"/>
        <v>555.59420289855075</v>
      </c>
      <c r="U9">
        <f t="shared" si="2"/>
        <v>7.0530000000000008</v>
      </c>
      <c r="V9">
        <f t="shared" si="3"/>
        <v>0.65625</v>
      </c>
      <c r="W9">
        <f t="shared" si="4"/>
        <v>394</v>
      </c>
      <c r="X9">
        <f t="shared" si="5"/>
        <v>600.38095238095241</v>
      </c>
    </row>
    <row r="10" spans="2:24" x14ac:dyDescent="0.25">
      <c r="B10" s="22">
        <v>4.6349999999999998</v>
      </c>
      <c r="C10" s="23">
        <f t="shared" ref="C10:C11" si="13">C9+B10</f>
        <v>13.75</v>
      </c>
      <c r="D10" s="23">
        <f t="shared" si="10"/>
        <v>3.375</v>
      </c>
      <c r="E10" s="28">
        <f>3+15/16</f>
        <v>3.9375</v>
      </c>
      <c r="F10" s="21">
        <f t="shared" si="11"/>
        <v>1.4287492284754165E-2</v>
      </c>
      <c r="G10" s="21">
        <f t="shared" si="12"/>
        <v>134.75</v>
      </c>
      <c r="H10" s="23"/>
      <c r="I10" s="21">
        <f t="shared" si="9"/>
        <v>9431.3261777777789</v>
      </c>
      <c r="J10" s="23"/>
      <c r="K10" s="27">
        <v>350</v>
      </c>
      <c r="L10" s="34"/>
      <c r="M10" s="34"/>
      <c r="N10">
        <f t="shared" si="0"/>
        <v>2.75</v>
      </c>
      <c r="O10">
        <v>8</v>
      </c>
      <c r="P10">
        <f t="shared" si="6"/>
        <v>5.25</v>
      </c>
      <c r="Q10">
        <v>87</v>
      </c>
      <c r="R10" s="32">
        <v>2989</v>
      </c>
      <c r="S10">
        <f t="shared" si="7"/>
        <v>2902</v>
      </c>
      <c r="T10">
        <f t="shared" si="8"/>
        <v>552.76190476190482</v>
      </c>
      <c r="U10">
        <f t="shared" si="2"/>
        <v>7.9638000000000009</v>
      </c>
      <c r="V10">
        <f t="shared" si="3"/>
        <v>0.9375</v>
      </c>
      <c r="W10">
        <f t="shared" si="4"/>
        <v>506</v>
      </c>
      <c r="X10">
        <f t="shared" si="5"/>
        <v>539.73333333333335</v>
      </c>
    </row>
    <row r="11" spans="2:24" x14ac:dyDescent="0.25">
      <c r="B11" s="22">
        <v>4.54</v>
      </c>
      <c r="C11" s="23">
        <f t="shared" si="13"/>
        <v>18.29</v>
      </c>
      <c r="D11" s="23">
        <f t="shared" si="10"/>
        <v>3.375</v>
      </c>
      <c r="E11" s="28">
        <f>4+2.5/16</f>
        <v>4.15625</v>
      </c>
      <c r="F11" s="21">
        <f t="shared" si="11"/>
        <v>1.9843739284380785E-2</v>
      </c>
      <c r="G11" s="21">
        <f t="shared" si="12"/>
        <v>179.24200000000002</v>
      </c>
      <c r="H11" s="23"/>
      <c r="I11" s="21">
        <f t="shared" si="9"/>
        <v>9032.6725941760014</v>
      </c>
      <c r="J11" s="23"/>
      <c r="K11" s="27">
        <v>445</v>
      </c>
      <c r="L11" s="34"/>
      <c r="M11" s="34"/>
      <c r="N11">
        <f t="shared" si="0"/>
        <v>2.75</v>
      </c>
      <c r="O11">
        <v>9</v>
      </c>
      <c r="P11">
        <f t="shared" si="6"/>
        <v>6.25</v>
      </c>
      <c r="Q11">
        <v>87</v>
      </c>
      <c r="R11" s="32">
        <v>3591</v>
      </c>
      <c r="S11">
        <f t="shared" ref="S11" si="14">R11-Q11</f>
        <v>3504</v>
      </c>
      <c r="T11">
        <f t="shared" ref="T11" si="15">S11/P11</f>
        <v>560.64</v>
      </c>
      <c r="U11">
        <f t="shared" si="2"/>
        <v>9.0473999999999997</v>
      </c>
      <c r="V11">
        <f t="shared" si="3"/>
        <v>1</v>
      </c>
      <c r="W11">
        <f t="shared" si="4"/>
        <v>602</v>
      </c>
      <c r="X11">
        <f t="shared" si="5"/>
        <v>602</v>
      </c>
    </row>
    <row r="12" spans="2:24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9378.1677938666689</v>
      </c>
      <c r="J12" s="9">
        <f>MAX(I8:I11)-MIN(I8:I11)</f>
        <v>398.65358360177743</v>
      </c>
      <c r="K12" s="24"/>
      <c r="L12" s="21"/>
      <c r="M12" s="21"/>
      <c r="N12">
        <f t="shared" si="0"/>
        <v>2.75</v>
      </c>
      <c r="O12">
        <f>12+8.5/16</f>
        <v>12.53125</v>
      </c>
      <c r="P12">
        <f t="shared" ref="P12" si="16">O12-N12</f>
        <v>9.78125</v>
      </c>
      <c r="Q12">
        <v>88</v>
      </c>
      <c r="R12" s="32">
        <v>5590</v>
      </c>
      <c r="S12">
        <f t="shared" ref="S12" si="17">R12-Q12</f>
        <v>5502</v>
      </c>
      <c r="T12">
        <f t="shared" ref="T12" si="18">S12/P12</f>
        <v>562.50479233226838</v>
      </c>
      <c r="U12">
        <f t="shared" si="2"/>
        <v>12.643799999999999</v>
      </c>
      <c r="V12">
        <f t="shared" si="3"/>
        <v>3.53125</v>
      </c>
      <c r="W12">
        <f t="shared" si="4"/>
        <v>1999</v>
      </c>
      <c r="X12">
        <f t="shared" si="5"/>
        <v>566.08849557522126</v>
      </c>
    </row>
    <row r="15" spans="2:24" ht="15.75" thickBot="1" x14ac:dyDescent="0.3">
      <c r="O15">
        <f>E9-E8</f>
        <v>0.1875</v>
      </c>
      <c r="P15">
        <f>K9-K8</f>
        <v>87</v>
      </c>
      <c r="R15">
        <f t="shared" ref="R15:R16" si="19">O15/P15</f>
        <v>2.1551724137931034E-3</v>
      </c>
    </row>
    <row r="16" spans="2:24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  <c r="L16" s="21"/>
      <c r="M16" s="21"/>
      <c r="O16">
        <f>E10-E9</f>
        <v>0.1875</v>
      </c>
      <c r="P16">
        <f>K10-K9</f>
        <v>85</v>
      </c>
      <c r="R16">
        <f t="shared" si="19"/>
        <v>2.2058823529411764E-3</v>
      </c>
    </row>
    <row r="17" spans="2:18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  <c r="L17" s="25"/>
      <c r="M17" s="25"/>
      <c r="O17">
        <f>E11-E10</f>
        <v>0.21875</v>
      </c>
      <c r="P17">
        <f>K11-K10</f>
        <v>95</v>
      </c>
      <c r="R17">
        <f>O17/P17</f>
        <v>2.3026315789473682E-3</v>
      </c>
    </row>
    <row r="18" spans="2:18" x14ac:dyDescent="0.25">
      <c r="B18" s="22"/>
      <c r="C18" s="23"/>
      <c r="D18" s="28">
        <f>3+9/16</f>
        <v>3.5625</v>
      </c>
      <c r="E18" s="23"/>
      <c r="F18" s="21"/>
      <c r="G18" s="21"/>
      <c r="H18" s="21"/>
      <c r="I18" s="21"/>
      <c r="J18" s="23"/>
      <c r="K18" s="27">
        <v>174</v>
      </c>
      <c r="L18" s="34"/>
      <c r="M18" s="34"/>
    </row>
    <row r="19" spans="2:18" x14ac:dyDescent="0.25">
      <c r="B19" s="22">
        <v>4.54</v>
      </c>
      <c r="C19" s="23">
        <f>B19</f>
        <v>4.54</v>
      </c>
      <c r="D19" s="23">
        <f>D18</f>
        <v>3.5625</v>
      </c>
      <c r="E19" s="28">
        <f>3+14/16</f>
        <v>3.875</v>
      </c>
      <c r="F19" s="21">
        <f>(E19-D19)/$F$2</f>
        <v>7.9374957137523152E-3</v>
      </c>
      <c r="G19" s="21">
        <f>C19*9.8</f>
        <v>44.492000000000004</v>
      </c>
      <c r="H19" s="23"/>
      <c r="I19" s="21">
        <f t="shared" ref="I19:I22" si="20">G19/F19</f>
        <v>5605.2943654400005</v>
      </c>
      <c r="J19" s="23"/>
      <c r="K19" s="27">
        <v>340</v>
      </c>
      <c r="L19" s="34"/>
      <c r="M19" s="34"/>
    </row>
    <row r="20" spans="2:18" x14ac:dyDescent="0.25">
      <c r="B20" s="22">
        <v>4.5750000000000002</v>
      </c>
      <c r="C20" s="23">
        <f>C19+B20</f>
        <v>9.1150000000000002</v>
      </c>
      <c r="D20" s="23">
        <f t="shared" ref="D20:D22" si="21">D19</f>
        <v>3.5625</v>
      </c>
      <c r="E20" s="28">
        <f>4+4/16</f>
        <v>4.25</v>
      </c>
      <c r="F20" s="21">
        <f t="shared" ref="F20:F22" si="22">(E20-D20)/$F$2</f>
        <v>1.746249057025509E-2</v>
      </c>
      <c r="G20" s="21">
        <f t="shared" ref="G20:G22" si="23">C20*9.8</f>
        <v>89.327000000000012</v>
      </c>
      <c r="H20" s="23"/>
      <c r="I20" s="21">
        <f t="shared" si="20"/>
        <v>5115.3642512000015</v>
      </c>
      <c r="J20" s="23"/>
      <c r="K20" s="27">
        <v>490</v>
      </c>
      <c r="L20" s="34"/>
      <c r="M20" s="34"/>
      <c r="O20">
        <f>E20-E19</f>
        <v>0.375</v>
      </c>
      <c r="P20">
        <f>K20-K19</f>
        <v>150</v>
      </c>
      <c r="R20">
        <f t="shared" ref="R20" si="24">O20/P20</f>
        <v>2.5000000000000001E-3</v>
      </c>
    </row>
    <row r="21" spans="2:18" x14ac:dyDescent="0.25">
      <c r="B21" s="22">
        <v>4.6349999999999998</v>
      </c>
      <c r="C21" s="23">
        <f t="shared" ref="C21:C22" si="25">C20+B21</f>
        <v>13.75</v>
      </c>
      <c r="D21" s="23">
        <f t="shared" si="21"/>
        <v>3.5625</v>
      </c>
      <c r="E21" s="28">
        <f>4+9/16</f>
        <v>4.5625</v>
      </c>
      <c r="F21" s="21">
        <f t="shared" si="22"/>
        <v>2.5399986284007407E-2</v>
      </c>
      <c r="G21" s="21">
        <f t="shared" si="23"/>
        <v>134.75</v>
      </c>
      <c r="H21" s="23"/>
      <c r="I21" s="21">
        <f t="shared" si="20"/>
        <v>5305.1209749999998</v>
      </c>
      <c r="J21" s="23"/>
      <c r="K21" s="27">
        <v>697</v>
      </c>
      <c r="L21" s="34"/>
      <c r="M21" s="34"/>
      <c r="O21">
        <f>E21-E20</f>
        <v>0.3125</v>
      </c>
      <c r="P21">
        <f>K21-K20</f>
        <v>207</v>
      </c>
      <c r="R21">
        <f>O21/P21</f>
        <v>1.5096618357487923E-3</v>
      </c>
    </row>
    <row r="22" spans="2:18" x14ac:dyDescent="0.25">
      <c r="B22" s="22">
        <v>4.54</v>
      </c>
      <c r="C22" s="23">
        <f t="shared" si="25"/>
        <v>18.29</v>
      </c>
      <c r="D22" s="23">
        <f t="shared" si="21"/>
        <v>3.5625</v>
      </c>
      <c r="E22" s="28">
        <f>4+14/16</f>
        <v>4.875</v>
      </c>
      <c r="F22" s="21">
        <f t="shared" si="22"/>
        <v>3.3337481997759717E-2</v>
      </c>
      <c r="G22" s="21">
        <f t="shared" si="23"/>
        <v>179.24200000000002</v>
      </c>
      <c r="H22" s="23"/>
      <c r="I22" s="21">
        <f t="shared" si="20"/>
        <v>5376.5908298666682</v>
      </c>
      <c r="J22" s="23"/>
      <c r="K22" s="27">
        <v>875</v>
      </c>
      <c r="L22" s="34"/>
      <c r="M22" s="34"/>
      <c r="O22">
        <f>E22-E21</f>
        <v>0.3125</v>
      </c>
      <c r="P22">
        <f>K22-K21</f>
        <v>178</v>
      </c>
      <c r="R22">
        <f>O22/P22</f>
        <v>1.7556179775280898E-3</v>
      </c>
    </row>
    <row r="23" spans="2:18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5305.1209749999998</v>
      </c>
      <c r="J23" s="9">
        <f>MAX(I19:I22)-MIN(I19:I22)</f>
        <v>489.93011423999906</v>
      </c>
      <c r="K23" s="24"/>
      <c r="L23" s="21"/>
      <c r="M23" s="21"/>
    </row>
    <row r="26" spans="2:18" ht="15.75" thickBot="1" x14ac:dyDescent="0.3"/>
    <row r="27" spans="2:18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  <c r="L27" s="21"/>
      <c r="M27" s="21"/>
    </row>
    <row r="28" spans="2:18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  <c r="L28" s="25"/>
      <c r="M28" s="25"/>
    </row>
    <row r="29" spans="2:18" x14ac:dyDescent="0.25">
      <c r="B29" s="22"/>
      <c r="C29" s="23"/>
      <c r="D29" s="28">
        <f>3+12/16</f>
        <v>3.75</v>
      </c>
      <c r="E29" s="23"/>
      <c r="F29" s="21"/>
      <c r="G29" s="21"/>
      <c r="H29" s="21"/>
      <c r="I29" s="21"/>
      <c r="J29" s="23"/>
      <c r="K29" s="27">
        <v>284</v>
      </c>
      <c r="L29" s="34">
        <f>0.0018*K29+2.7402</f>
        <v>3.2514000000000003</v>
      </c>
      <c r="M29" s="34"/>
    </row>
    <row r="30" spans="2:18" x14ac:dyDescent="0.25">
      <c r="B30" s="22">
        <v>4.54</v>
      </c>
      <c r="C30" s="23">
        <f>B30</f>
        <v>4.54</v>
      </c>
      <c r="D30" s="23">
        <f>D29</f>
        <v>3.75</v>
      </c>
      <c r="E30" s="28">
        <f>4+2.5/16</f>
        <v>4.15625</v>
      </c>
      <c r="F30" s="21">
        <f>(E30-D30)/$F$2</f>
        <v>1.0318744427878009E-2</v>
      </c>
      <c r="G30" s="21">
        <f>C30*9.8</f>
        <v>44.492000000000004</v>
      </c>
      <c r="H30" s="23"/>
      <c r="I30" s="21">
        <f t="shared" ref="I30:I33" si="26">G30/F30</f>
        <v>4311.7648964923083</v>
      </c>
      <c r="J30" s="23"/>
      <c r="K30" s="27">
        <v>518</v>
      </c>
      <c r="L30" s="34">
        <f t="shared" ref="L30:L33" si="27">0.0018*K30+2.7402</f>
        <v>3.6726000000000001</v>
      </c>
      <c r="M30" s="34"/>
    </row>
    <row r="31" spans="2:18" x14ac:dyDescent="0.25">
      <c r="B31" s="22">
        <v>4.5750000000000002</v>
      </c>
      <c r="C31" s="23">
        <f>C30+B31</f>
        <v>9.1150000000000002</v>
      </c>
      <c r="D31" s="23">
        <f t="shared" ref="D31:D33" si="28">D30</f>
        <v>3.75</v>
      </c>
      <c r="E31" s="28">
        <f>4+12/16</f>
        <v>4.75</v>
      </c>
      <c r="F31" s="21">
        <f t="shared" ref="F31:F33" si="29">(E31-D31)/$F$2</f>
        <v>2.5399986284007407E-2</v>
      </c>
      <c r="G31" s="21">
        <f t="shared" ref="G31:G33" si="30">C31*9.8</f>
        <v>89.327000000000012</v>
      </c>
      <c r="H31" s="23"/>
      <c r="I31" s="21">
        <f t="shared" si="26"/>
        <v>3516.8129227000004</v>
      </c>
      <c r="J31" s="23"/>
      <c r="K31" s="27">
        <v>809</v>
      </c>
      <c r="L31" s="34">
        <f t="shared" si="27"/>
        <v>4.1964000000000006</v>
      </c>
      <c r="M31" s="34"/>
      <c r="O31">
        <f>E31-E30</f>
        <v>0.59375</v>
      </c>
      <c r="P31">
        <f>K31-K30</f>
        <v>291</v>
      </c>
      <c r="R31">
        <f t="shared" ref="R31" si="31">O31/P31</f>
        <v>2.0403780068728524E-3</v>
      </c>
    </row>
    <row r="32" spans="2:18" x14ac:dyDescent="0.25">
      <c r="B32" s="22">
        <v>4.6349999999999998</v>
      </c>
      <c r="C32" s="23">
        <f t="shared" ref="C32:C33" si="32">C31+B32</f>
        <v>13.75</v>
      </c>
      <c r="D32" s="23">
        <f t="shared" si="28"/>
        <v>3.75</v>
      </c>
      <c r="E32" s="28">
        <f>5+2.5/16</f>
        <v>5.15625</v>
      </c>
      <c r="F32" s="21">
        <f t="shared" si="29"/>
        <v>3.5718730711885416E-2</v>
      </c>
      <c r="G32" s="21">
        <f t="shared" si="30"/>
        <v>134.75</v>
      </c>
      <c r="H32" s="23"/>
      <c r="I32" s="21">
        <f t="shared" si="26"/>
        <v>3772.5304711111112</v>
      </c>
      <c r="J32" s="23"/>
      <c r="K32" s="27">
        <v>1034</v>
      </c>
      <c r="L32" s="34">
        <f t="shared" si="27"/>
        <v>4.6013999999999999</v>
      </c>
      <c r="M32" s="34"/>
      <c r="O32">
        <f>E32-E31</f>
        <v>0.40625</v>
      </c>
      <c r="P32">
        <f>K32-K31</f>
        <v>225</v>
      </c>
      <c r="R32">
        <f>O32/P32</f>
        <v>1.8055555555555555E-3</v>
      </c>
    </row>
    <row r="33" spans="2:18" x14ac:dyDescent="0.25">
      <c r="B33" s="22">
        <v>4.54</v>
      </c>
      <c r="C33" s="23">
        <f t="shared" si="32"/>
        <v>18.29</v>
      </c>
      <c r="D33" s="23">
        <f t="shared" si="28"/>
        <v>3.75</v>
      </c>
      <c r="E33" s="28">
        <f>5+11.5/16</f>
        <v>5.71875</v>
      </c>
      <c r="F33" s="21">
        <f t="shared" si="29"/>
        <v>5.0006222996639579E-2</v>
      </c>
      <c r="G33" s="21">
        <f t="shared" si="30"/>
        <v>179.24200000000002</v>
      </c>
      <c r="H33" s="23"/>
      <c r="I33" s="21">
        <f t="shared" si="26"/>
        <v>3584.3938865777782</v>
      </c>
      <c r="J33" s="23"/>
      <c r="K33" s="27">
        <v>1326</v>
      </c>
      <c r="L33" s="34">
        <f t="shared" si="27"/>
        <v>5.1270000000000007</v>
      </c>
      <c r="M33" s="34"/>
      <c r="O33">
        <f>E33-E32</f>
        <v>0.5625</v>
      </c>
      <c r="P33">
        <f>K33-K32</f>
        <v>292</v>
      </c>
      <c r="R33">
        <f>O33/P33</f>
        <v>1.9263698630136985E-3</v>
      </c>
    </row>
    <row r="34" spans="2:18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3772.5304711111112</v>
      </c>
      <c r="J34" s="9">
        <f>MAX(I30:I33)-MIN(I30:I33)</f>
        <v>794.95197379230785</v>
      </c>
      <c r="K34" s="24"/>
      <c r="L34" s="21"/>
      <c r="M34" s="21"/>
    </row>
    <row r="36" spans="2:18" ht="15.75" thickBot="1" x14ac:dyDescent="0.3">
      <c r="B36" s="3"/>
    </row>
    <row r="37" spans="2:18" x14ac:dyDescent="0.25">
      <c r="B37" s="17" t="s">
        <v>17</v>
      </c>
      <c r="C37" s="11">
        <v>45</v>
      </c>
      <c r="D37" s="18" t="s">
        <v>24</v>
      </c>
      <c r="E37" s="11"/>
      <c r="F37" s="18"/>
      <c r="G37" s="18"/>
      <c r="H37" s="18"/>
      <c r="I37" s="18"/>
      <c r="J37" s="18"/>
      <c r="K37" s="19"/>
      <c r="L37" s="21"/>
      <c r="M37" s="21"/>
      <c r="O37">
        <f>540*39.37</f>
        <v>21259.8</v>
      </c>
      <c r="P37">
        <f>210*210</f>
        <v>44100</v>
      </c>
      <c r="R37">
        <v>212</v>
      </c>
    </row>
    <row r="38" spans="2:18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42</v>
      </c>
      <c r="L38" s="25"/>
      <c r="M38" s="25"/>
    </row>
    <row r="39" spans="2:18" x14ac:dyDescent="0.25">
      <c r="B39" s="22"/>
      <c r="C39" s="23"/>
      <c r="D39" s="28">
        <f>3+7/16</f>
        <v>3.4375</v>
      </c>
      <c r="E39" s="23"/>
      <c r="F39" s="21"/>
      <c r="G39" s="21"/>
      <c r="H39" s="21"/>
      <c r="I39" s="21"/>
      <c r="J39" s="23"/>
      <c r="K39" s="27">
        <v>854</v>
      </c>
      <c r="L39" s="34">
        <f>0.0018*K39+2.7402</f>
        <v>4.2774000000000001</v>
      </c>
      <c r="M39" s="34"/>
    </row>
    <row r="40" spans="2:18" x14ac:dyDescent="0.25">
      <c r="B40" s="22">
        <v>4.54</v>
      </c>
      <c r="C40" s="23">
        <f>B40</f>
        <v>4.54</v>
      </c>
      <c r="D40" s="23">
        <f>D39</f>
        <v>3.4375</v>
      </c>
      <c r="E40" s="28">
        <f>4+12/16</f>
        <v>4.75</v>
      </c>
      <c r="F40" s="21">
        <f>(E40-D40)/$F$2</f>
        <v>3.3337481997759717E-2</v>
      </c>
      <c r="G40" s="21">
        <f>C40*9.8</f>
        <v>44.492000000000004</v>
      </c>
      <c r="H40" s="23"/>
      <c r="I40" s="21">
        <f t="shared" ref="I40:I43" si="33">G40/F40</f>
        <v>1334.5938965333337</v>
      </c>
      <c r="J40" s="23"/>
      <c r="K40" s="27">
        <v>1581</v>
      </c>
      <c r="L40" s="34">
        <f>0.0018*K40+2.7402</f>
        <v>5.5860000000000003</v>
      </c>
      <c r="M40" s="34">
        <f>L40-$L$39</f>
        <v>1.3086000000000002</v>
      </c>
      <c r="N40">
        <f>E40-D40</f>
        <v>1.3125</v>
      </c>
      <c r="O40">
        <f>M40-N40</f>
        <v>-3.8999999999997925E-3</v>
      </c>
    </row>
    <row r="41" spans="2:18" x14ac:dyDescent="0.25">
      <c r="B41" s="22">
        <v>4.5750000000000002</v>
      </c>
      <c r="C41" s="23">
        <f>C40+B41</f>
        <v>9.1150000000000002</v>
      </c>
      <c r="D41" s="23">
        <f t="shared" ref="D41:D43" si="34">D40</f>
        <v>3.4375</v>
      </c>
      <c r="E41" s="28">
        <f>6+4/16</f>
        <v>6.25</v>
      </c>
      <c r="F41" s="21">
        <f t="shared" ref="F41:F43" si="35">(E41-D41)/$F$2</f>
        <v>7.1437461423770832E-2</v>
      </c>
      <c r="G41" s="21">
        <f t="shared" ref="G41:G43" si="36">C41*9.8</f>
        <v>89.327000000000012</v>
      </c>
      <c r="H41" s="23"/>
      <c r="I41" s="21">
        <f t="shared" si="33"/>
        <v>1250.4223725155557</v>
      </c>
      <c r="J41" s="23"/>
      <c r="K41" s="27">
        <v>2398</v>
      </c>
      <c r="L41" s="34">
        <f>0.0018*K41+2.7402</f>
        <v>7.0565999999999995</v>
      </c>
      <c r="M41" s="34">
        <f t="shared" ref="M41:M43" si="37">L41-$L$39</f>
        <v>2.7791999999999994</v>
      </c>
      <c r="N41">
        <f>E41-D41</f>
        <v>2.8125</v>
      </c>
      <c r="O41">
        <f>M41-N41</f>
        <v>-3.3300000000000551E-2</v>
      </c>
    </row>
    <row r="42" spans="2:18" x14ac:dyDescent="0.25">
      <c r="B42" s="22">
        <v>4.6349999999999998</v>
      </c>
      <c r="C42" s="23">
        <f t="shared" ref="C42:C43" si="38">C41+B42</f>
        <v>13.75</v>
      </c>
      <c r="D42" s="23">
        <f t="shared" si="34"/>
        <v>3.4375</v>
      </c>
      <c r="E42" s="28">
        <f>7+10/16</f>
        <v>7.625</v>
      </c>
      <c r="F42" s="21">
        <f t="shared" si="35"/>
        <v>0.10636244256428101</v>
      </c>
      <c r="G42" s="21">
        <f t="shared" si="36"/>
        <v>134.75</v>
      </c>
      <c r="H42" s="23"/>
      <c r="I42" s="21">
        <f t="shared" si="33"/>
        <v>1266.8945611940298</v>
      </c>
      <c r="J42" s="23"/>
      <c r="K42" s="27">
        <v>3196</v>
      </c>
      <c r="L42" s="34">
        <f>0.0018*K42+2.7402</f>
        <v>8.4930000000000003</v>
      </c>
      <c r="M42" s="34">
        <f t="shared" si="37"/>
        <v>4.2156000000000002</v>
      </c>
      <c r="N42">
        <f>E42-D42</f>
        <v>4.1875</v>
      </c>
      <c r="O42">
        <f>M42-N42</f>
        <v>2.8100000000000236E-2</v>
      </c>
    </row>
    <row r="43" spans="2:18" x14ac:dyDescent="0.25">
      <c r="B43" s="22">
        <v>4.54</v>
      </c>
      <c r="C43" s="23">
        <f t="shared" si="38"/>
        <v>18.29</v>
      </c>
      <c r="D43" s="23">
        <f t="shared" si="34"/>
        <v>3.4375</v>
      </c>
      <c r="E43" s="28">
        <f>9+1.5/16</f>
        <v>9.09375</v>
      </c>
      <c r="F43" s="21">
        <f t="shared" si="35"/>
        <v>0.1436686724189169</v>
      </c>
      <c r="G43" s="21">
        <f t="shared" si="36"/>
        <v>179.24200000000002</v>
      </c>
      <c r="H43" s="23"/>
      <c r="I43" s="21">
        <f t="shared" si="33"/>
        <v>1247.6067119027625</v>
      </c>
      <c r="J43" s="23"/>
      <c r="K43" s="27">
        <v>4004</v>
      </c>
      <c r="L43" s="34">
        <f>0.0018*K43+2.7402</f>
        <v>9.9474</v>
      </c>
      <c r="M43" s="34">
        <f t="shared" si="37"/>
        <v>5.67</v>
      </c>
      <c r="N43">
        <f>E43-D43</f>
        <v>5.65625</v>
      </c>
      <c r="O43">
        <f>M43-N43</f>
        <v>1.3749999999999929E-2</v>
      </c>
    </row>
    <row r="44" spans="2:18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1266.8945611940298</v>
      </c>
      <c r="J44" s="9">
        <f>MAX(I40:I43)-MIN(I40:I43)</f>
        <v>86.987184630571164</v>
      </c>
      <c r="K44" s="24"/>
      <c r="L44" s="21"/>
      <c r="M44" s="21"/>
    </row>
    <row r="45" spans="2:18" ht="15.75" thickBot="1" x14ac:dyDescent="0.3"/>
    <row r="46" spans="2:18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  <c r="L46" s="21"/>
      <c r="M46" s="21"/>
    </row>
    <row r="47" spans="2:18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  <c r="L47" s="25"/>
      <c r="M47" s="25"/>
    </row>
    <row r="48" spans="2:18" x14ac:dyDescent="0.25">
      <c r="B48" s="22"/>
      <c r="C48" s="23"/>
      <c r="D48" s="28"/>
      <c r="E48" s="23"/>
      <c r="F48" s="21"/>
      <c r="G48" s="21"/>
      <c r="H48" s="21"/>
      <c r="I48" s="21"/>
      <c r="J48" s="23"/>
      <c r="K48" s="27"/>
      <c r="L48" s="34"/>
      <c r="M48" s="34"/>
    </row>
    <row r="49" spans="2:15" x14ac:dyDescent="0.25">
      <c r="B49" s="22">
        <v>4.54</v>
      </c>
      <c r="C49" s="23">
        <f>B49</f>
        <v>4.54</v>
      </c>
      <c r="D49" s="23">
        <f>D48</f>
        <v>0</v>
      </c>
      <c r="E49" s="28"/>
      <c r="F49" s="21">
        <f>(E49-D49)/$F$2</f>
        <v>0</v>
      </c>
      <c r="G49" s="21">
        <f>C49*9.8</f>
        <v>44.492000000000004</v>
      </c>
      <c r="H49" s="23"/>
      <c r="I49" s="21" t="e">
        <f t="shared" ref="I49:I52" si="39">G49/F49</f>
        <v>#DIV/0!</v>
      </c>
      <c r="J49" s="23"/>
      <c r="K49" s="27"/>
      <c r="L49" s="34"/>
      <c r="M49" s="34"/>
      <c r="O49" t="e">
        <f>E49/(K49-$K$48)</f>
        <v>#DIV/0!</v>
      </c>
    </row>
    <row r="50" spans="2:15" x14ac:dyDescent="0.25">
      <c r="B50" s="22">
        <v>4.5750000000000002</v>
      </c>
      <c r="C50" s="23">
        <f>C49+B50</f>
        <v>9.1150000000000002</v>
      </c>
      <c r="D50" s="23">
        <f t="shared" ref="D50:D52" si="40">D49</f>
        <v>0</v>
      </c>
      <c r="E50" s="28"/>
      <c r="F50" s="21">
        <f t="shared" ref="F50:F52" si="41">(E50-D50)/$F$2</f>
        <v>0</v>
      </c>
      <c r="G50" s="21">
        <f t="shared" ref="G50:G52" si="42">C50*9.8</f>
        <v>89.327000000000012</v>
      </c>
      <c r="H50" s="23"/>
      <c r="I50" s="21" t="e">
        <f t="shared" si="39"/>
        <v>#DIV/0!</v>
      </c>
      <c r="J50" s="23"/>
      <c r="K50" s="27"/>
      <c r="L50" s="34"/>
      <c r="M50" s="34"/>
      <c r="O50" t="e">
        <f>E50/(K50-$K$48)</f>
        <v>#DIV/0!</v>
      </c>
    </row>
    <row r="51" spans="2:15" x14ac:dyDescent="0.25">
      <c r="B51" s="22">
        <v>4.6349999999999998</v>
      </c>
      <c r="C51" s="23">
        <f t="shared" ref="C51:C52" si="43">C50+B51</f>
        <v>13.75</v>
      </c>
      <c r="D51" s="23">
        <f t="shared" si="40"/>
        <v>0</v>
      </c>
      <c r="E51" s="28"/>
      <c r="F51" s="21">
        <f t="shared" si="41"/>
        <v>0</v>
      </c>
      <c r="G51" s="21">
        <f t="shared" si="42"/>
        <v>134.75</v>
      </c>
      <c r="H51" s="23"/>
      <c r="I51" s="21" t="e">
        <f t="shared" si="39"/>
        <v>#DIV/0!</v>
      </c>
      <c r="J51" s="23"/>
      <c r="K51" s="27"/>
      <c r="L51" s="34"/>
      <c r="M51" s="34"/>
      <c r="O51" t="e">
        <f>E51/(K51-$K$48)</f>
        <v>#DIV/0!</v>
      </c>
    </row>
    <row r="52" spans="2:15" x14ac:dyDescent="0.25">
      <c r="B52" s="22">
        <v>4.54</v>
      </c>
      <c r="C52" s="23">
        <f t="shared" si="43"/>
        <v>18.29</v>
      </c>
      <c r="D52" s="23">
        <f t="shared" si="40"/>
        <v>0</v>
      </c>
      <c r="E52" s="28"/>
      <c r="F52" s="21">
        <f t="shared" si="41"/>
        <v>0</v>
      </c>
      <c r="G52" s="21">
        <f t="shared" si="42"/>
        <v>179.24200000000002</v>
      </c>
      <c r="H52" s="23"/>
      <c r="I52" s="21" t="e">
        <f t="shared" si="39"/>
        <v>#DIV/0!</v>
      </c>
      <c r="J52" s="23"/>
      <c r="K52" s="27"/>
      <c r="L52" s="34"/>
      <c r="M52" s="34"/>
      <c r="O52" t="e">
        <f>E52/(K52-$K$48)</f>
        <v>#DIV/0!</v>
      </c>
    </row>
    <row r="53" spans="2:15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 t="e">
        <f>MEDIAN(I49:I51)</f>
        <v>#DIV/0!</v>
      </c>
      <c r="J53" s="9" t="e">
        <f>MAX(I49:I52)-MIN(I49:I52)</f>
        <v>#DIV/0!</v>
      </c>
      <c r="K53" s="24"/>
      <c r="L53" s="21"/>
      <c r="M53" s="21"/>
    </row>
    <row r="55" spans="2:15" ht="15.75" thickBot="1" x14ac:dyDescent="0.3"/>
    <row r="56" spans="2:15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  <c r="L56" s="21"/>
      <c r="M56" s="21"/>
    </row>
    <row r="57" spans="2:15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  <c r="L57" s="25"/>
      <c r="M57" s="25"/>
    </row>
    <row r="58" spans="2:15" x14ac:dyDescent="0.25">
      <c r="B58" s="22"/>
      <c r="C58" s="23"/>
      <c r="D58" s="28"/>
      <c r="E58" s="23"/>
      <c r="F58" s="21"/>
      <c r="G58" s="21"/>
      <c r="H58" s="21"/>
      <c r="I58" s="21"/>
      <c r="J58" s="23"/>
      <c r="K58" s="27"/>
      <c r="L58" s="34"/>
      <c r="M58" s="34"/>
    </row>
    <row r="59" spans="2:15" x14ac:dyDescent="0.25">
      <c r="B59" s="22">
        <v>4.54</v>
      </c>
      <c r="C59" s="23">
        <f>B59</f>
        <v>4.54</v>
      </c>
      <c r="D59" s="23">
        <f>D58</f>
        <v>0</v>
      </c>
      <c r="E59" s="28"/>
      <c r="F59" s="21">
        <f>(E59-D59)/$F$2</f>
        <v>0</v>
      </c>
      <c r="G59" s="21">
        <f>C59*9.8</f>
        <v>44.492000000000004</v>
      </c>
      <c r="H59" s="23"/>
      <c r="I59" s="21" t="e">
        <f t="shared" ref="I59:I62" si="44">G59/F59</f>
        <v>#DIV/0!</v>
      </c>
      <c r="J59" s="23"/>
      <c r="K59" s="27"/>
      <c r="L59" s="34"/>
      <c r="M59" s="34"/>
    </row>
    <row r="60" spans="2:15" x14ac:dyDescent="0.25">
      <c r="B60" s="22">
        <v>4.5750000000000002</v>
      </c>
      <c r="C60" s="23">
        <f>C59+B60</f>
        <v>9.1150000000000002</v>
      </c>
      <c r="D60" s="23">
        <f t="shared" ref="D60:D62" si="45">D59</f>
        <v>0</v>
      </c>
      <c r="E60" s="28"/>
      <c r="F60" s="21">
        <f t="shared" ref="F60:F62" si="46">(E60-D60)/$F$2</f>
        <v>0</v>
      </c>
      <c r="G60" s="21">
        <f t="shared" ref="G60:G62" si="47">C60*9.8</f>
        <v>89.327000000000012</v>
      </c>
      <c r="H60" s="23"/>
      <c r="I60" s="21" t="e">
        <f t="shared" si="44"/>
        <v>#DIV/0!</v>
      </c>
      <c r="J60" s="23"/>
      <c r="K60" s="27"/>
      <c r="L60" s="34"/>
      <c r="M60" s="34"/>
    </row>
    <row r="61" spans="2:15" x14ac:dyDescent="0.25">
      <c r="B61" s="22">
        <v>4.6349999999999998</v>
      </c>
      <c r="C61" s="23">
        <f t="shared" ref="C61:C62" si="48">C60+B61</f>
        <v>13.75</v>
      </c>
      <c r="D61" s="23">
        <f t="shared" si="45"/>
        <v>0</v>
      </c>
      <c r="E61" s="28"/>
      <c r="F61" s="21">
        <f t="shared" si="46"/>
        <v>0</v>
      </c>
      <c r="G61" s="21">
        <f t="shared" si="47"/>
        <v>134.75</v>
      </c>
      <c r="H61" s="23"/>
      <c r="I61" s="21" t="e">
        <f t="shared" si="44"/>
        <v>#DIV/0!</v>
      </c>
      <c r="J61" s="23"/>
      <c r="K61" s="27"/>
      <c r="L61" s="34"/>
      <c r="M61" s="34"/>
    </row>
    <row r="62" spans="2:15" x14ac:dyDescent="0.25">
      <c r="B62" s="22">
        <v>4.54</v>
      </c>
      <c r="C62" s="23">
        <f t="shared" si="48"/>
        <v>18.29</v>
      </c>
      <c r="D62" s="23">
        <f t="shared" si="45"/>
        <v>0</v>
      </c>
      <c r="E62" s="28"/>
      <c r="F62" s="21">
        <f t="shared" si="46"/>
        <v>0</v>
      </c>
      <c r="G62" s="21">
        <f t="shared" si="47"/>
        <v>179.24200000000002</v>
      </c>
      <c r="H62" s="23"/>
      <c r="I62" s="21" t="e">
        <f t="shared" si="44"/>
        <v>#DIV/0!</v>
      </c>
      <c r="J62" s="23"/>
      <c r="K62" s="27"/>
      <c r="L62" s="34"/>
      <c r="M62" s="34"/>
    </row>
    <row r="63" spans="2:15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 t="e">
        <f>MEDIAN(I59:I61)</f>
        <v>#DIV/0!</v>
      </c>
      <c r="J63" s="9" t="e">
        <f>MAX(I59:I62)-MIN(I59:I62)</f>
        <v>#DIV/0!</v>
      </c>
      <c r="K63" s="24"/>
      <c r="L63" s="21"/>
      <c r="M63" s="21"/>
    </row>
    <row r="65" spans="2:13" ht="15.75" thickBot="1" x14ac:dyDescent="0.3"/>
    <row r="66" spans="2:1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L66" s="21"/>
      <c r="M66" s="21"/>
    </row>
    <row r="67" spans="2:1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L67" s="25"/>
      <c r="M67" s="25"/>
    </row>
    <row r="68" spans="2:13" x14ac:dyDescent="0.25">
      <c r="B68" s="22"/>
      <c r="C68" s="23"/>
      <c r="D68" s="28"/>
      <c r="E68" s="23"/>
      <c r="F68" s="21"/>
      <c r="G68" s="21"/>
      <c r="H68" s="21"/>
      <c r="I68" s="21"/>
      <c r="J68" s="23"/>
      <c r="K68" s="27"/>
      <c r="L68" s="34"/>
      <c r="M68" s="34"/>
    </row>
    <row r="69" spans="2:13" x14ac:dyDescent="0.25">
      <c r="B69" s="22">
        <v>4.54</v>
      </c>
      <c r="C69" s="23">
        <f>B69</f>
        <v>4.54</v>
      </c>
      <c r="D69" s="23">
        <f>D68</f>
        <v>0</v>
      </c>
      <c r="E69" s="28"/>
      <c r="F69" s="21">
        <f>(E69-D69)/$F$2</f>
        <v>0</v>
      </c>
      <c r="G69" s="21">
        <f>C69*9.8</f>
        <v>44.492000000000004</v>
      </c>
      <c r="H69" s="23"/>
      <c r="I69" s="21" t="e">
        <f t="shared" ref="I69:I72" si="49">G69/F69</f>
        <v>#DIV/0!</v>
      </c>
      <c r="J69" s="23"/>
      <c r="K69" s="27"/>
      <c r="L69" s="34"/>
      <c r="M69" s="34"/>
    </row>
    <row r="70" spans="2:13" x14ac:dyDescent="0.25">
      <c r="B70" s="22">
        <v>4.5750000000000002</v>
      </c>
      <c r="C70" s="23">
        <f>C69+B70</f>
        <v>9.1150000000000002</v>
      </c>
      <c r="D70" s="23">
        <f t="shared" ref="D70:D72" si="50">D69</f>
        <v>0</v>
      </c>
      <c r="E70" s="28"/>
      <c r="F70" s="21">
        <f t="shared" ref="F70:F72" si="51">(E70-D70)/$F$2</f>
        <v>0</v>
      </c>
      <c r="G70" s="21">
        <f t="shared" ref="G70:G72" si="52">C70*9.8</f>
        <v>89.327000000000012</v>
      </c>
      <c r="H70" s="23"/>
      <c r="I70" s="21" t="e">
        <f t="shared" si="49"/>
        <v>#DIV/0!</v>
      </c>
      <c r="J70" s="23"/>
      <c r="K70" s="27"/>
      <c r="L70" s="34"/>
      <c r="M70" s="34"/>
    </row>
    <row r="71" spans="2:13" x14ac:dyDescent="0.25">
      <c r="B71" s="22">
        <v>4.6349999999999998</v>
      </c>
      <c r="C71" s="23">
        <f t="shared" ref="C71:C72" si="53">C70+B71</f>
        <v>13.75</v>
      </c>
      <c r="D71" s="23">
        <f t="shared" si="50"/>
        <v>0</v>
      </c>
      <c r="E71" s="28"/>
      <c r="F71" s="21">
        <f t="shared" si="51"/>
        <v>0</v>
      </c>
      <c r="G71" s="21">
        <f t="shared" si="52"/>
        <v>134.75</v>
      </c>
      <c r="H71" s="23"/>
      <c r="I71" s="21" t="e">
        <f t="shared" si="49"/>
        <v>#DIV/0!</v>
      </c>
      <c r="J71" s="23"/>
      <c r="K71" s="27"/>
      <c r="L71" s="34"/>
      <c r="M71" s="34"/>
    </row>
    <row r="72" spans="2:13" x14ac:dyDescent="0.25">
      <c r="B72" s="22">
        <v>4.54</v>
      </c>
      <c r="C72" s="23">
        <f t="shared" si="53"/>
        <v>18.29</v>
      </c>
      <c r="D72" s="23">
        <f t="shared" si="50"/>
        <v>0</v>
      </c>
      <c r="E72" s="28"/>
      <c r="F72" s="21">
        <f t="shared" si="51"/>
        <v>0</v>
      </c>
      <c r="G72" s="21">
        <f t="shared" si="52"/>
        <v>179.24200000000002</v>
      </c>
      <c r="H72" s="23"/>
      <c r="I72" s="21" t="e">
        <f t="shared" si="49"/>
        <v>#DIV/0!</v>
      </c>
      <c r="J72" s="23"/>
      <c r="K72" s="27"/>
      <c r="L72" s="34"/>
      <c r="M72" s="34"/>
    </row>
    <row r="73" spans="2:1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 t="e">
        <f>MEDIAN(I69:I71)</f>
        <v>#DIV/0!</v>
      </c>
      <c r="J73" s="9" t="e">
        <f>MAX(I69:I72)-MIN(I69:I72)</f>
        <v>#DIV/0!</v>
      </c>
      <c r="K73" s="24"/>
      <c r="L73" s="21"/>
      <c r="M73" s="21"/>
    </row>
    <row r="74" spans="2:13" ht="15.75" thickBot="1" x14ac:dyDescent="0.3"/>
    <row r="75" spans="2:1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  <c r="L75" s="21"/>
      <c r="M75" s="21"/>
    </row>
    <row r="76" spans="2:1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  <c r="L76" s="25"/>
      <c r="M76" s="25"/>
    </row>
    <row r="77" spans="2:13" x14ac:dyDescent="0.25">
      <c r="B77" s="22"/>
      <c r="C77" s="23"/>
      <c r="D77" s="28"/>
      <c r="E77" s="23"/>
      <c r="F77" s="21"/>
      <c r="G77" s="21"/>
      <c r="H77" s="21"/>
      <c r="I77" s="21"/>
      <c r="J77" s="23"/>
      <c r="K77" s="27"/>
      <c r="L77" s="34"/>
      <c r="M77" s="34"/>
    </row>
    <row r="78" spans="2:13" x14ac:dyDescent="0.25">
      <c r="B78" s="22">
        <v>4.54</v>
      </c>
      <c r="C78" s="23">
        <f>B78</f>
        <v>4.54</v>
      </c>
      <c r="D78" s="23">
        <f>D77</f>
        <v>0</v>
      </c>
      <c r="E78" s="28"/>
      <c r="F78" s="21">
        <f>(E78-D78)/$F$2</f>
        <v>0</v>
      </c>
      <c r="G78" s="21">
        <f>C78*9.8</f>
        <v>44.492000000000004</v>
      </c>
      <c r="H78" s="23"/>
      <c r="I78" s="21" t="e">
        <f t="shared" ref="I78:I81" si="54">G78/F78</f>
        <v>#DIV/0!</v>
      </c>
      <c r="J78" s="23"/>
      <c r="K78" s="27"/>
      <c r="L78" s="34"/>
      <c r="M78" s="34"/>
    </row>
    <row r="79" spans="2:13" x14ac:dyDescent="0.25">
      <c r="B79" s="22">
        <v>4.5750000000000002</v>
      </c>
      <c r="C79" s="23">
        <f>C78+B79</f>
        <v>9.1150000000000002</v>
      </c>
      <c r="D79" s="23">
        <f t="shared" ref="D79:D81" si="55">D78</f>
        <v>0</v>
      </c>
      <c r="E79" s="28"/>
      <c r="F79" s="21">
        <f t="shared" ref="F79:F81" si="56">(E79-D79)/$F$2</f>
        <v>0</v>
      </c>
      <c r="G79" s="21">
        <f t="shared" ref="G79:G81" si="57">C79*9.8</f>
        <v>89.327000000000012</v>
      </c>
      <c r="H79" s="23"/>
      <c r="I79" s="21" t="e">
        <f t="shared" si="54"/>
        <v>#DIV/0!</v>
      </c>
      <c r="J79" s="23"/>
      <c r="K79" s="27"/>
      <c r="L79" s="34"/>
      <c r="M79" s="34"/>
    </row>
    <row r="80" spans="2:13" x14ac:dyDescent="0.25">
      <c r="B80" s="22">
        <v>4.6349999999999998</v>
      </c>
      <c r="C80" s="23">
        <f t="shared" ref="C80:C81" si="58">C79+B80</f>
        <v>13.75</v>
      </c>
      <c r="D80" s="23">
        <f t="shared" si="55"/>
        <v>0</v>
      </c>
      <c r="E80" s="28"/>
      <c r="F80" s="21">
        <f t="shared" si="56"/>
        <v>0</v>
      </c>
      <c r="G80" s="21">
        <f t="shared" si="57"/>
        <v>134.75</v>
      </c>
      <c r="H80" s="23"/>
      <c r="I80" s="21" t="e">
        <f t="shared" si="54"/>
        <v>#DIV/0!</v>
      </c>
      <c r="J80" s="23"/>
      <c r="K80" s="27"/>
      <c r="L80" s="34"/>
      <c r="M80" s="34"/>
    </row>
    <row r="81" spans="2:13" x14ac:dyDescent="0.25">
      <c r="B81" s="22">
        <v>4.54</v>
      </c>
      <c r="C81" s="23">
        <f t="shared" si="58"/>
        <v>18.29</v>
      </c>
      <c r="D81" s="23">
        <f t="shared" si="55"/>
        <v>0</v>
      </c>
      <c r="E81" s="28"/>
      <c r="F81" s="21">
        <f t="shared" si="56"/>
        <v>0</v>
      </c>
      <c r="G81" s="21">
        <f t="shared" si="57"/>
        <v>179.24200000000002</v>
      </c>
      <c r="H81" s="23"/>
      <c r="I81" s="21" t="e">
        <f t="shared" si="54"/>
        <v>#DIV/0!</v>
      </c>
      <c r="J81" s="23"/>
      <c r="K81" s="27"/>
      <c r="L81" s="34"/>
      <c r="M81" s="34"/>
    </row>
    <row r="82" spans="2:13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 t="e">
        <f>MEDIAN(I78:I80)</f>
        <v>#DIV/0!</v>
      </c>
      <c r="J82" s="9" t="e">
        <f>MAX(I78:I81)-MIN(I78:I81)</f>
        <v>#DIV/0!</v>
      </c>
      <c r="K82" s="24"/>
      <c r="L82" s="21"/>
      <c r="M82" s="21"/>
    </row>
    <row r="84" spans="2:13" ht="15.75" thickBot="1" x14ac:dyDescent="0.3"/>
    <row r="85" spans="2:13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  <c r="L85" s="21"/>
      <c r="M85" s="21"/>
    </row>
    <row r="86" spans="2:13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  <c r="L86" s="25"/>
      <c r="M86" s="25"/>
    </row>
    <row r="87" spans="2:13" x14ac:dyDescent="0.25">
      <c r="B87" s="22"/>
      <c r="C87" s="23"/>
      <c r="D87" s="28"/>
      <c r="E87" s="23"/>
      <c r="F87" s="21"/>
      <c r="G87" s="21"/>
      <c r="H87" s="21"/>
      <c r="I87" s="21"/>
      <c r="J87" s="23"/>
      <c r="K87" s="27">
        <v>-61</v>
      </c>
      <c r="L87" s="34"/>
      <c r="M87" s="34"/>
    </row>
    <row r="88" spans="2:13" x14ac:dyDescent="0.25">
      <c r="B88" s="22">
        <v>4.54</v>
      </c>
      <c r="C88" s="23">
        <f>B88</f>
        <v>4.54</v>
      </c>
      <c r="D88" s="23">
        <f>D87</f>
        <v>0</v>
      </c>
      <c r="E88" s="28"/>
      <c r="F88" s="21">
        <f>(E88-D88)/$F$2</f>
        <v>0</v>
      </c>
      <c r="G88" s="21">
        <f>C88*9.8</f>
        <v>44.492000000000004</v>
      </c>
      <c r="H88" s="23"/>
      <c r="I88" s="21" t="e">
        <f t="shared" ref="I88:I90" si="59">G88/F88</f>
        <v>#DIV/0!</v>
      </c>
      <c r="J88" s="23"/>
      <c r="K88" s="27">
        <v>140</v>
      </c>
      <c r="L88" s="34"/>
      <c r="M88" s="34"/>
    </row>
    <row r="89" spans="2:13" x14ac:dyDescent="0.25">
      <c r="B89" s="22">
        <v>4.5750000000000002</v>
      </c>
      <c r="C89" s="23">
        <f>C88+B89</f>
        <v>9.1150000000000002</v>
      </c>
      <c r="D89" s="23">
        <f t="shared" ref="D89:D91" si="60">D88</f>
        <v>0</v>
      </c>
      <c r="E89" s="28"/>
      <c r="F89" s="21">
        <f t="shared" ref="F89:F91" si="61">(E89-D89)/$F$2</f>
        <v>0</v>
      </c>
      <c r="G89" s="21">
        <f t="shared" ref="G89:G91" si="62">C89*9.8</f>
        <v>89.327000000000012</v>
      </c>
      <c r="H89" s="23"/>
      <c r="I89" s="21" t="e">
        <f t="shared" si="59"/>
        <v>#DIV/0!</v>
      </c>
      <c r="J89" s="23"/>
      <c r="K89" s="27">
        <v>223</v>
      </c>
      <c r="L89" s="34"/>
      <c r="M89" s="34"/>
    </row>
    <row r="90" spans="2:13" x14ac:dyDescent="0.25">
      <c r="B90" s="22">
        <v>4.6349999999999998</v>
      </c>
      <c r="C90" s="23">
        <f t="shared" ref="C90:C91" si="63">C89+B90</f>
        <v>13.75</v>
      </c>
      <c r="D90" s="23">
        <f t="shared" si="60"/>
        <v>0</v>
      </c>
      <c r="E90" s="28"/>
      <c r="F90" s="21">
        <f t="shared" si="61"/>
        <v>0</v>
      </c>
      <c r="G90" s="21">
        <f t="shared" si="62"/>
        <v>134.75</v>
      </c>
      <c r="H90" s="23"/>
      <c r="I90" s="21" t="e">
        <f t="shared" si="59"/>
        <v>#DIV/0!</v>
      </c>
      <c r="J90" s="23"/>
      <c r="K90" s="27">
        <v>304</v>
      </c>
      <c r="L90" s="34"/>
      <c r="M90" s="34"/>
    </row>
    <row r="91" spans="2:13" x14ac:dyDescent="0.25">
      <c r="B91" s="22">
        <v>4.54</v>
      </c>
      <c r="C91" s="23">
        <f t="shared" si="63"/>
        <v>18.29</v>
      </c>
      <c r="D91" s="23">
        <f t="shared" si="60"/>
        <v>0</v>
      </c>
      <c r="E91" s="28"/>
      <c r="F91" s="21">
        <f t="shared" si="61"/>
        <v>0</v>
      </c>
      <c r="G91" s="21">
        <f t="shared" si="62"/>
        <v>179.24200000000002</v>
      </c>
      <c r="H91" s="23"/>
      <c r="I91" s="21"/>
      <c r="J91" s="23"/>
      <c r="K91" s="27">
        <v>373</v>
      </c>
      <c r="L91" s="34"/>
      <c r="M91" s="34"/>
    </row>
    <row r="92" spans="2:13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 t="e">
        <f>MEDIAN(I88:I90)</f>
        <v>#DIV/0!</v>
      </c>
      <c r="J92" s="9" t="e">
        <f>MAX(I88:I91)-MIN(I88:I91)</f>
        <v>#DIV/0!</v>
      </c>
      <c r="K92" s="24"/>
      <c r="L92" s="21"/>
      <c r="M92" s="21"/>
    </row>
    <row r="94" spans="2:13" ht="15.75" thickBot="1" x14ac:dyDescent="0.3"/>
    <row r="95" spans="2:13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  <c r="L95" s="21"/>
      <c r="M95" s="21"/>
    </row>
    <row r="96" spans="2:13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  <c r="L96" s="25"/>
      <c r="M96" s="25"/>
    </row>
    <row r="97" spans="2:13" x14ac:dyDescent="0.25">
      <c r="B97" s="22"/>
      <c r="C97" s="23"/>
      <c r="D97" s="28"/>
      <c r="E97" s="23"/>
      <c r="F97" s="21"/>
      <c r="G97" s="21"/>
      <c r="H97" s="21"/>
      <c r="I97" s="21"/>
      <c r="J97" s="23"/>
      <c r="K97" s="27"/>
      <c r="L97" s="34"/>
      <c r="M97" s="34"/>
    </row>
    <row r="98" spans="2:13" x14ac:dyDescent="0.25">
      <c r="B98" s="22">
        <v>4.54</v>
      </c>
      <c r="C98" s="23">
        <f>B98</f>
        <v>4.54</v>
      </c>
      <c r="D98" s="23">
        <f>D97</f>
        <v>0</v>
      </c>
      <c r="E98" s="28"/>
      <c r="F98" s="21">
        <f>(E98-D98)/$F$2</f>
        <v>0</v>
      </c>
      <c r="G98" s="21">
        <f>C98*9.8</f>
        <v>44.492000000000004</v>
      </c>
      <c r="H98" s="23"/>
      <c r="I98" s="21" t="e">
        <f t="shared" ref="I98:I100" si="64">G98/F98</f>
        <v>#DIV/0!</v>
      </c>
      <c r="J98" s="23"/>
      <c r="K98" s="27"/>
      <c r="L98" s="34"/>
      <c r="M98" s="34"/>
    </row>
    <row r="99" spans="2:13" x14ac:dyDescent="0.25">
      <c r="B99" s="22">
        <v>4.5750000000000002</v>
      </c>
      <c r="C99" s="23">
        <f>C98+B99</f>
        <v>9.1150000000000002</v>
      </c>
      <c r="D99" s="23">
        <f t="shared" ref="D99:D101" si="65">D98</f>
        <v>0</v>
      </c>
      <c r="E99" s="28"/>
      <c r="F99" s="21">
        <f t="shared" ref="F99:F101" si="66">(E99-D99)/$F$2</f>
        <v>0</v>
      </c>
      <c r="G99" s="21">
        <f t="shared" ref="G99:G101" si="67">C99*9.8</f>
        <v>89.327000000000012</v>
      </c>
      <c r="H99" s="23"/>
      <c r="I99" s="21" t="e">
        <f t="shared" si="64"/>
        <v>#DIV/0!</v>
      </c>
      <c r="J99" s="23"/>
      <c r="K99" s="27"/>
      <c r="L99" s="34"/>
      <c r="M99" s="34"/>
    </row>
    <row r="100" spans="2:13" x14ac:dyDescent="0.25">
      <c r="B100" s="22">
        <v>4.6349999999999998</v>
      </c>
      <c r="C100" s="23">
        <f t="shared" ref="C100:C101" si="68">C99+B100</f>
        <v>13.75</v>
      </c>
      <c r="D100" s="23">
        <f t="shared" si="65"/>
        <v>0</v>
      </c>
      <c r="E100" s="28"/>
      <c r="F100" s="21">
        <f t="shared" si="66"/>
        <v>0</v>
      </c>
      <c r="G100" s="21">
        <f t="shared" si="67"/>
        <v>134.75</v>
      </c>
      <c r="H100" s="23"/>
      <c r="I100" s="21" t="e">
        <f t="shared" si="64"/>
        <v>#DIV/0!</v>
      </c>
      <c r="J100" s="23"/>
      <c r="K100" s="27"/>
      <c r="L100" s="34"/>
      <c r="M100" s="34"/>
    </row>
    <row r="101" spans="2:13" x14ac:dyDescent="0.25">
      <c r="B101" s="22">
        <v>4.54</v>
      </c>
      <c r="C101" s="23">
        <f t="shared" si="68"/>
        <v>18.29</v>
      </c>
      <c r="D101" s="23">
        <f t="shared" si="65"/>
        <v>0</v>
      </c>
      <c r="E101" s="28"/>
      <c r="F101" s="21">
        <f t="shared" si="66"/>
        <v>0</v>
      </c>
      <c r="G101" s="21">
        <f t="shared" si="67"/>
        <v>179.24200000000002</v>
      </c>
      <c r="H101" s="23"/>
      <c r="I101" s="21"/>
      <c r="J101" s="23"/>
      <c r="K101" s="27"/>
      <c r="L101" s="34"/>
      <c r="M101" s="34"/>
    </row>
    <row r="102" spans="2:13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 t="e">
        <f>MEDIAN(I98:I100)</f>
        <v>#DIV/0!</v>
      </c>
      <c r="J102" s="9" t="e">
        <f>MAX(I98:I101)-MIN(I98:I101)</f>
        <v>#DIV/0!</v>
      </c>
      <c r="K102" s="24"/>
      <c r="L102" s="21"/>
      <c r="M102" s="21"/>
    </row>
    <row r="104" spans="2:13" ht="15.75" thickBot="1" x14ac:dyDescent="0.3"/>
    <row r="105" spans="2:13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  <c r="L105" s="21"/>
      <c r="M105" s="21"/>
    </row>
    <row r="106" spans="2:13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  <c r="L106" s="25"/>
      <c r="M106" s="25"/>
    </row>
    <row r="107" spans="2:13" x14ac:dyDescent="0.25">
      <c r="B107" s="22"/>
      <c r="C107" s="23"/>
      <c r="D107" s="28"/>
      <c r="E107" s="23"/>
      <c r="F107" s="21"/>
      <c r="G107" s="21"/>
      <c r="H107" s="21"/>
      <c r="I107" s="21"/>
      <c r="J107" s="23"/>
      <c r="K107" s="27"/>
      <c r="L107" s="34"/>
      <c r="M107" s="34"/>
    </row>
    <row r="108" spans="2:13" x14ac:dyDescent="0.25">
      <c r="B108" s="22">
        <v>4.54</v>
      </c>
      <c r="C108" s="23">
        <f>B108</f>
        <v>4.54</v>
      </c>
      <c r="D108" s="23">
        <f>D107</f>
        <v>0</v>
      </c>
      <c r="E108" s="28"/>
      <c r="F108" s="21">
        <f>(E108-D108)/$F$2</f>
        <v>0</v>
      </c>
      <c r="G108" s="21">
        <f>C108*9.8</f>
        <v>44.492000000000004</v>
      </c>
      <c r="H108" s="23"/>
      <c r="I108" s="21" t="e">
        <f t="shared" ref="I108:I110" si="69">G108/F108</f>
        <v>#DIV/0!</v>
      </c>
      <c r="J108" s="23"/>
      <c r="K108" s="27"/>
      <c r="L108" s="34"/>
      <c r="M108" s="34"/>
    </row>
    <row r="109" spans="2:13" x14ac:dyDescent="0.25">
      <c r="B109" s="22">
        <v>4.5750000000000002</v>
      </c>
      <c r="C109" s="23">
        <f>C108+B109</f>
        <v>9.1150000000000002</v>
      </c>
      <c r="D109" s="23">
        <f t="shared" ref="D109:D111" si="70">D108</f>
        <v>0</v>
      </c>
      <c r="E109" s="28"/>
      <c r="F109" s="21">
        <f t="shared" ref="F109:F111" si="71">(E109-D109)/$F$2</f>
        <v>0</v>
      </c>
      <c r="G109" s="21">
        <f t="shared" ref="G109:G111" si="72">C109*9.8</f>
        <v>89.327000000000012</v>
      </c>
      <c r="H109" s="23"/>
      <c r="I109" s="21" t="e">
        <f t="shared" si="69"/>
        <v>#DIV/0!</v>
      </c>
      <c r="J109" s="23"/>
      <c r="K109" s="27"/>
      <c r="L109" s="34"/>
      <c r="M109" s="34"/>
    </row>
    <row r="110" spans="2:13" x14ac:dyDescent="0.25">
      <c r="B110" s="22">
        <v>4.6349999999999998</v>
      </c>
      <c r="C110" s="23">
        <f t="shared" ref="C110:C111" si="73">C109+B110</f>
        <v>13.75</v>
      </c>
      <c r="D110" s="23">
        <f t="shared" si="70"/>
        <v>0</v>
      </c>
      <c r="E110" s="28"/>
      <c r="F110" s="21">
        <f t="shared" si="71"/>
        <v>0</v>
      </c>
      <c r="G110" s="21">
        <f t="shared" si="72"/>
        <v>134.75</v>
      </c>
      <c r="H110" s="23"/>
      <c r="I110" s="21" t="e">
        <f t="shared" si="69"/>
        <v>#DIV/0!</v>
      </c>
      <c r="J110" s="23"/>
      <c r="K110" s="27"/>
      <c r="L110" s="34"/>
      <c r="M110" s="34"/>
    </row>
    <row r="111" spans="2:13" x14ac:dyDescent="0.25">
      <c r="B111" s="22">
        <v>4.54</v>
      </c>
      <c r="C111" s="23">
        <f t="shared" si="73"/>
        <v>18.29</v>
      </c>
      <c r="D111" s="23">
        <f t="shared" si="70"/>
        <v>0</v>
      </c>
      <c r="E111" s="28"/>
      <c r="F111" s="21">
        <f t="shared" si="71"/>
        <v>0</v>
      </c>
      <c r="G111" s="21">
        <f t="shared" si="72"/>
        <v>179.24200000000002</v>
      </c>
      <c r="H111" s="23"/>
      <c r="I111" s="21"/>
      <c r="J111" s="23"/>
      <c r="K111" s="27"/>
      <c r="L111" s="34"/>
      <c r="M111" s="34"/>
    </row>
    <row r="112" spans="2:13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 t="e">
        <f>MEDIAN(I108:I110)</f>
        <v>#DIV/0!</v>
      </c>
      <c r="J112" s="9" t="e">
        <f>MAX(I108:I111)-MIN(I108:I111)</f>
        <v>#DIV/0!</v>
      </c>
      <c r="K112" s="24"/>
      <c r="L112" s="21"/>
      <c r="M112" s="21"/>
    </row>
    <row r="113" spans="2:15" ht="15.75" thickBot="1" x14ac:dyDescent="0.3"/>
    <row r="114" spans="2:15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  <c r="L114" s="21"/>
      <c r="M114" s="21"/>
    </row>
    <row r="115" spans="2:15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  <c r="L115" s="25"/>
      <c r="M115" s="25"/>
    </row>
    <row r="116" spans="2:15" x14ac:dyDescent="0.25">
      <c r="B116" s="22"/>
      <c r="C116" s="23"/>
      <c r="D116" s="28"/>
      <c r="E116" s="23"/>
      <c r="F116" s="21"/>
      <c r="G116" s="21"/>
      <c r="H116" s="21"/>
      <c r="I116" s="21"/>
      <c r="J116" s="23"/>
      <c r="K116" s="27"/>
      <c r="L116" s="34"/>
      <c r="M116" s="34"/>
    </row>
    <row r="117" spans="2:15" x14ac:dyDescent="0.25">
      <c r="B117" s="22">
        <v>4.54</v>
      </c>
      <c r="C117" s="23">
        <f>B117</f>
        <v>4.54</v>
      </c>
      <c r="D117" s="23">
        <f>D116</f>
        <v>0</v>
      </c>
      <c r="E117" s="28"/>
      <c r="F117" s="21">
        <f>(E117-D117)/$F$2</f>
        <v>0</v>
      </c>
      <c r="G117" s="21">
        <f>C117*9.8</f>
        <v>44.492000000000004</v>
      </c>
      <c r="H117" s="23"/>
      <c r="I117" s="21" t="e">
        <f t="shared" ref="I117:I119" si="74">G117/F117</f>
        <v>#DIV/0!</v>
      </c>
      <c r="J117" s="23"/>
      <c r="K117" s="27"/>
      <c r="L117" s="34"/>
      <c r="M117" s="34"/>
    </row>
    <row r="118" spans="2:15" x14ac:dyDescent="0.25">
      <c r="B118" s="22">
        <v>4.5750000000000002</v>
      </c>
      <c r="C118" s="23">
        <f>C117+B118</f>
        <v>9.1150000000000002</v>
      </c>
      <c r="D118" s="23">
        <f t="shared" ref="D118:D120" si="75">D117</f>
        <v>0</v>
      </c>
      <c r="E118" s="28"/>
      <c r="F118" s="21">
        <f t="shared" ref="F118:F120" si="76">(E118-D118)/$F$2</f>
        <v>0</v>
      </c>
      <c r="G118" s="21">
        <f t="shared" ref="G118:G120" si="77">C118*9.8</f>
        <v>89.327000000000012</v>
      </c>
      <c r="H118" s="23"/>
      <c r="I118" s="21" t="e">
        <f t="shared" si="74"/>
        <v>#DIV/0!</v>
      </c>
      <c r="J118" s="23"/>
      <c r="K118" s="27"/>
      <c r="L118" s="34"/>
      <c r="M118" s="34"/>
    </row>
    <row r="119" spans="2:15" x14ac:dyDescent="0.25">
      <c r="B119" s="22">
        <v>4.6349999999999998</v>
      </c>
      <c r="C119" s="23">
        <f t="shared" ref="C119:C120" si="78">C118+B119</f>
        <v>13.75</v>
      </c>
      <c r="D119" s="23">
        <f t="shared" si="75"/>
        <v>0</v>
      </c>
      <c r="E119" s="28"/>
      <c r="F119" s="21">
        <f t="shared" si="76"/>
        <v>0</v>
      </c>
      <c r="G119" s="21">
        <f t="shared" si="77"/>
        <v>134.75</v>
      </c>
      <c r="H119" s="23"/>
      <c r="I119" s="21" t="e">
        <f t="shared" si="74"/>
        <v>#DIV/0!</v>
      </c>
      <c r="J119" s="23"/>
      <c r="K119" s="27"/>
      <c r="L119" s="34"/>
      <c r="M119" s="34"/>
    </row>
    <row r="120" spans="2:15" x14ac:dyDescent="0.25">
      <c r="B120" s="22">
        <v>4.54</v>
      </c>
      <c r="C120" s="23">
        <f t="shared" si="78"/>
        <v>18.29</v>
      </c>
      <c r="D120" s="23">
        <f t="shared" si="75"/>
        <v>0</v>
      </c>
      <c r="E120" s="28"/>
      <c r="F120" s="21">
        <f t="shared" si="76"/>
        <v>0</v>
      </c>
      <c r="G120" s="21">
        <f t="shared" si="77"/>
        <v>179.24200000000002</v>
      </c>
      <c r="H120" s="23"/>
      <c r="I120" s="21"/>
      <c r="J120" s="23"/>
      <c r="K120" s="27"/>
      <c r="L120" s="34"/>
      <c r="M120" s="34"/>
    </row>
    <row r="121" spans="2:15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 t="e">
        <f>MEDIAN(I117:I119)</f>
        <v>#DIV/0!</v>
      </c>
      <c r="J121" s="9" t="e">
        <f>MAX(I117:I120)-MIN(I117:I120)</f>
        <v>#DIV/0!</v>
      </c>
      <c r="K121" s="24"/>
      <c r="L121" s="21"/>
      <c r="M121" s="21"/>
    </row>
    <row r="123" spans="2:15" ht="15.75" thickBot="1" x14ac:dyDescent="0.3"/>
    <row r="124" spans="2:15" x14ac:dyDescent="0.25">
      <c r="B124" s="17" t="s">
        <v>17</v>
      </c>
      <c r="C124" s="11">
        <v>30</v>
      </c>
      <c r="D124" s="18" t="s">
        <v>24</v>
      </c>
      <c r="E124" s="11"/>
      <c r="F124" s="18"/>
      <c r="G124" s="18"/>
      <c r="H124" s="18"/>
      <c r="I124" s="18"/>
      <c r="J124" s="18"/>
      <c r="K124" s="19"/>
      <c r="L124" s="21"/>
      <c r="M124" s="21"/>
    </row>
    <row r="125" spans="2:15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  <c r="L125" s="25"/>
      <c r="M125" s="25"/>
    </row>
    <row r="126" spans="2:15" x14ac:dyDescent="0.25">
      <c r="B126" s="22"/>
      <c r="C126" s="23"/>
      <c r="D126" s="28">
        <f>3+7.5/16</f>
        <v>3.46875</v>
      </c>
      <c r="E126" s="23"/>
      <c r="F126" s="21"/>
      <c r="G126" s="21"/>
      <c r="H126" s="21"/>
      <c r="I126" s="21"/>
      <c r="J126" s="23"/>
      <c r="K126" s="27">
        <v>831</v>
      </c>
      <c r="L126" s="34">
        <f>0.0018*K126+2.7402</f>
        <v>4.2360000000000007</v>
      </c>
      <c r="M126" s="34"/>
    </row>
    <row r="127" spans="2:15" x14ac:dyDescent="0.25">
      <c r="B127" s="22">
        <v>4.54</v>
      </c>
      <c r="C127" s="23">
        <f>B127</f>
        <v>4.54</v>
      </c>
      <c r="D127" s="23">
        <f>D126</f>
        <v>3.46875</v>
      </c>
      <c r="E127" s="28">
        <f>4+12.5/16</f>
        <v>4.78125</v>
      </c>
      <c r="F127" s="21">
        <f>(E127-D127)/$F$2</f>
        <v>3.3337481997759717E-2</v>
      </c>
      <c r="G127" s="21">
        <f>C127*9.8</f>
        <v>44.492000000000004</v>
      </c>
      <c r="H127" s="23"/>
      <c r="I127" s="21">
        <f t="shared" ref="I127:I130" si="79">G127/F127</f>
        <v>1334.5938965333337</v>
      </c>
      <c r="J127" s="23"/>
      <c r="K127" s="27">
        <v>1566</v>
      </c>
      <c r="L127" s="34">
        <f>0.0018*K127+2.7402</f>
        <v>5.5590000000000002</v>
      </c>
      <c r="M127" s="34">
        <f>L127-$L$39</f>
        <v>1.2816000000000001</v>
      </c>
      <c r="N127">
        <f>E127-D127</f>
        <v>1.3125</v>
      </c>
      <c r="O127">
        <f>M127-N127</f>
        <v>-3.0899999999999928E-2</v>
      </c>
    </row>
    <row r="128" spans="2:15" x14ac:dyDescent="0.25">
      <c r="B128" s="22">
        <v>4.5750000000000002</v>
      </c>
      <c r="C128" s="23">
        <f>C127+B128</f>
        <v>9.1150000000000002</v>
      </c>
      <c r="D128" s="23">
        <f t="shared" ref="D128:D130" si="80">D127</f>
        <v>3.46875</v>
      </c>
      <c r="E128" s="28">
        <f>6+5.5/16</f>
        <v>6.34375</v>
      </c>
      <c r="F128" s="21">
        <f t="shared" ref="F128:F130" si="81">(E128-D128)/$F$2</f>
        <v>7.3024960566521288E-2</v>
      </c>
      <c r="G128" s="21">
        <f t="shared" ref="G128:G130" si="82">C128*9.8</f>
        <v>89.327000000000012</v>
      </c>
      <c r="H128" s="23"/>
      <c r="I128" s="21">
        <f t="shared" si="79"/>
        <v>1223.2392774608697</v>
      </c>
      <c r="J128" s="23"/>
      <c r="K128" s="27">
        <v>2430</v>
      </c>
      <c r="L128" s="34">
        <f>0.0018*K128+2.7402</f>
        <v>7.1142000000000003</v>
      </c>
      <c r="M128" s="34">
        <f t="shared" ref="M128:M130" si="83">L128-$L$39</f>
        <v>2.8368000000000002</v>
      </c>
      <c r="N128">
        <f>E128-D128</f>
        <v>2.875</v>
      </c>
      <c r="O128">
        <f>M128-N128</f>
        <v>-3.819999999999979E-2</v>
      </c>
    </row>
    <row r="129" spans="2:15" x14ac:dyDescent="0.25">
      <c r="B129" s="22">
        <v>4.6349999999999998</v>
      </c>
      <c r="C129" s="23">
        <f t="shared" ref="C129:C130" si="84">C128+B129</f>
        <v>13.75</v>
      </c>
      <c r="D129" s="23">
        <f t="shared" si="80"/>
        <v>3.46875</v>
      </c>
      <c r="E129" s="28">
        <f>7+11/16</f>
        <v>7.6875</v>
      </c>
      <c r="F129" s="21">
        <f t="shared" si="81"/>
        <v>0.10715619213565625</v>
      </c>
      <c r="G129" s="21">
        <f t="shared" si="82"/>
        <v>134.75</v>
      </c>
      <c r="H129" s="23"/>
      <c r="I129" s="21">
        <f t="shared" si="79"/>
        <v>1257.5101570370371</v>
      </c>
      <c r="J129" s="23"/>
      <c r="K129" s="27">
        <v>3200</v>
      </c>
      <c r="L129" s="34">
        <f>0.0018*K129+2.7402</f>
        <v>8.5001999999999995</v>
      </c>
      <c r="M129" s="34">
        <f t="shared" si="83"/>
        <v>4.2227999999999994</v>
      </c>
      <c r="N129">
        <f>E129-D129</f>
        <v>4.21875</v>
      </c>
      <c r="O129">
        <f>M129-N129</f>
        <v>4.0499999999994429E-3</v>
      </c>
    </row>
    <row r="130" spans="2:15" x14ac:dyDescent="0.25">
      <c r="B130" s="22">
        <v>4.54</v>
      </c>
      <c r="C130" s="23">
        <f t="shared" si="84"/>
        <v>18.29</v>
      </c>
      <c r="D130" s="23">
        <f t="shared" si="80"/>
        <v>3.46875</v>
      </c>
      <c r="E130" s="28">
        <f>9+2.5/16</f>
        <v>9.15625</v>
      </c>
      <c r="F130" s="21">
        <f t="shared" si="81"/>
        <v>0.14446242199029213</v>
      </c>
      <c r="G130" s="21">
        <f t="shared" si="82"/>
        <v>179.24200000000002</v>
      </c>
      <c r="H130" s="23"/>
      <c r="I130" s="21">
        <f t="shared" si="79"/>
        <v>1240.7517299692308</v>
      </c>
      <c r="J130" s="23"/>
      <c r="K130" s="27"/>
      <c r="L130" s="34">
        <f>0.0018*K130+2.7402</f>
        <v>2.7402000000000002</v>
      </c>
      <c r="M130" s="34">
        <f t="shared" si="83"/>
        <v>-1.5371999999999999</v>
      </c>
      <c r="N130">
        <f>E130-D130</f>
        <v>5.6875</v>
      </c>
      <c r="O130">
        <f>M130-N130</f>
        <v>-7.2247000000000003</v>
      </c>
    </row>
    <row r="131" spans="2:15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1257.5101570370371</v>
      </c>
      <c r="J131" s="9">
        <f>MAX(I127:I130)-MIN(I127:I130)</f>
        <v>111.35461907246395</v>
      </c>
      <c r="K131" s="24"/>
      <c r="L131" s="21"/>
      <c r="M131" s="21"/>
    </row>
    <row r="132" spans="2:15" ht="15.75" thickBot="1" x14ac:dyDescent="0.3"/>
    <row r="133" spans="2:15" x14ac:dyDescent="0.25">
      <c r="B133" s="17" t="s">
        <v>17</v>
      </c>
      <c r="C133" s="11">
        <v>80</v>
      </c>
      <c r="D133" s="18" t="s">
        <v>24</v>
      </c>
      <c r="E133" s="11"/>
      <c r="F133" s="18"/>
      <c r="G133" s="18"/>
      <c r="H133" s="18"/>
      <c r="I133" s="18"/>
      <c r="J133" s="18"/>
      <c r="K133" s="19"/>
      <c r="L133" s="21"/>
      <c r="M133" s="21"/>
    </row>
    <row r="134" spans="2:15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  <c r="L134" s="25"/>
      <c r="M134" s="25"/>
    </row>
    <row r="135" spans="2:15" x14ac:dyDescent="0.25">
      <c r="B135" s="22"/>
      <c r="C135" s="23"/>
      <c r="D135" s="28">
        <f>2+14.5/16</f>
        <v>2.90625</v>
      </c>
      <c r="E135" s="23"/>
      <c r="F135" s="21"/>
      <c r="G135" s="21"/>
      <c r="H135" s="21"/>
      <c r="I135" s="21"/>
      <c r="J135" s="23"/>
      <c r="K135" s="27">
        <v>1591</v>
      </c>
      <c r="L135" s="34">
        <f>0.0018*K135+2.7402</f>
        <v>5.6040000000000001</v>
      </c>
      <c r="M135" s="34"/>
    </row>
    <row r="136" spans="2:15" x14ac:dyDescent="0.25">
      <c r="B136" s="22">
        <v>4.54</v>
      </c>
      <c r="C136" s="23">
        <f>B136</f>
        <v>4.54</v>
      </c>
      <c r="D136" s="23">
        <f>D135</f>
        <v>2.90625</v>
      </c>
      <c r="E136" s="28">
        <f>5+2/16</f>
        <v>5.125</v>
      </c>
      <c r="F136" s="21">
        <f>(E136-D136)/$F$2</f>
        <v>5.6356219567641433E-2</v>
      </c>
      <c r="G136" s="21">
        <f>C136*9.8</f>
        <v>44.492000000000004</v>
      </c>
      <c r="H136" s="23"/>
      <c r="I136" s="21">
        <f t="shared" ref="I136:I139" si="85">G136/F136</f>
        <v>789.47807963943671</v>
      </c>
      <c r="J136" s="23"/>
      <c r="K136" s="27">
        <v>2837</v>
      </c>
      <c r="L136" s="34">
        <f>0.0018*K136+2.7402</f>
        <v>7.8468</v>
      </c>
      <c r="M136" s="34">
        <f>L136-$L$135</f>
        <v>2.2427999999999999</v>
      </c>
      <c r="N136">
        <f>E136-D136</f>
        <v>2.21875</v>
      </c>
      <c r="O136">
        <f>M136-N136</f>
        <v>2.4049999999999905E-2</v>
      </c>
    </row>
    <row r="137" spans="2:15" x14ac:dyDescent="0.25">
      <c r="B137" s="22">
        <v>4.5750000000000002</v>
      </c>
      <c r="C137" s="23">
        <f>C136+B137</f>
        <v>9.1150000000000002</v>
      </c>
      <c r="D137" s="23">
        <f t="shared" ref="D137:D139" si="86">D136</f>
        <v>2.90625</v>
      </c>
      <c r="E137" s="28">
        <f>7+11/16</f>
        <v>7.6875</v>
      </c>
      <c r="F137" s="21">
        <f t="shared" ref="F137:F139" si="87">(E137-D137)/$F$2</f>
        <v>0.12144368442041041</v>
      </c>
      <c r="G137" s="21">
        <f t="shared" ref="G137:G139" si="88">C137*9.8</f>
        <v>89.327000000000012</v>
      </c>
      <c r="H137" s="23"/>
      <c r="I137" s="21">
        <f t="shared" si="85"/>
        <v>735.54257206797399</v>
      </c>
      <c r="J137" s="23"/>
      <c r="K137" s="27">
        <v>4297</v>
      </c>
      <c r="L137" s="34">
        <f>0.0018*K137+2.7402</f>
        <v>10.4748</v>
      </c>
      <c r="M137" s="34">
        <f t="shared" ref="M137:M139" si="89">L137-$L$135</f>
        <v>4.8708</v>
      </c>
      <c r="N137">
        <f>E137-D137</f>
        <v>4.78125</v>
      </c>
      <c r="O137">
        <f>M137-N137</f>
        <v>8.9550000000000018E-2</v>
      </c>
    </row>
    <row r="138" spans="2:15" x14ac:dyDescent="0.25">
      <c r="B138" s="22">
        <v>4.6349999999999998</v>
      </c>
      <c r="C138" s="23">
        <f t="shared" ref="C138:C139" si="90">C137+B138</f>
        <v>13.75</v>
      </c>
      <c r="D138" s="23">
        <f t="shared" si="86"/>
        <v>2.90625</v>
      </c>
      <c r="E138" s="28">
        <f>10+1/16</f>
        <v>10.0625</v>
      </c>
      <c r="F138" s="21">
        <f t="shared" si="87"/>
        <v>0.18176865184492799</v>
      </c>
      <c r="G138" s="21">
        <f t="shared" si="88"/>
        <v>134.75</v>
      </c>
      <c r="H138" s="23"/>
      <c r="I138" s="21">
        <f t="shared" si="85"/>
        <v>741.32694847161576</v>
      </c>
      <c r="J138" s="23"/>
      <c r="K138" s="27">
        <v>5649</v>
      </c>
      <c r="L138" s="34">
        <f>0.0018*K138+2.7402</f>
        <v>12.9084</v>
      </c>
      <c r="M138" s="34">
        <f t="shared" si="89"/>
        <v>7.3044000000000002</v>
      </c>
      <c r="N138">
        <f>E138-D138</f>
        <v>7.15625</v>
      </c>
      <c r="O138">
        <f>M138-N138</f>
        <v>0.14815000000000023</v>
      </c>
    </row>
    <row r="139" spans="2:15" x14ac:dyDescent="0.25">
      <c r="B139" s="22">
        <v>4.54</v>
      </c>
      <c r="C139" s="23">
        <f t="shared" si="90"/>
        <v>18.29</v>
      </c>
      <c r="D139" s="23">
        <f t="shared" si="86"/>
        <v>2.90625</v>
      </c>
      <c r="E139" s="28">
        <f>12+11/16</f>
        <v>12.6875</v>
      </c>
      <c r="F139" s="21">
        <f t="shared" si="87"/>
        <v>0.24844361584044744</v>
      </c>
      <c r="G139" s="21">
        <f t="shared" si="88"/>
        <v>179.24200000000002</v>
      </c>
      <c r="H139" s="23"/>
      <c r="I139" s="21">
        <f t="shared" si="85"/>
        <v>721.45947237827488</v>
      </c>
      <c r="J139" s="23"/>
      <c r="K139" s="27">
        <v>7122</v>
      </c>
      <c r="L139" s="34">
        <f>0.0018*K139+2.7402</f>
        <v>15.559799999999999</v>
      </c>
      <c r="M139" s="34">
        <f t="shared" si="89"/>
        <v>9.9558</v>
      </c>
      <c r="N139">
        <f>E139-D139</f>
        <v>9.78125</v>
      </c>
      <c r="O139">
        <f>M139-N139</f>
        <v>0.17454999999999998</v>
      </c>
    </row>
    <row r="140" spans="2:15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741.32694847161576</v>
      </c>
      <c r="J140" s="9">
        <f>MAX(I136:I139)-MIN(I136:I139)</f>
        <v>68.018607261161833</v>
      </c>
      <c r="K140" s="24"/>
      <c r="L140" s="21"/>
      <c r="M140" s="21"/>
    </row>
    <row r="142" spans="2:15" ht="15.75" thickBot="1" x14ac:dyDescent="0.3"/>
    <row r="143" spans="2:15" x14ac:dyDescent="0.25">
      <c r="B143" s="17" t="s">
        <v>17</v>
      </c>
      <c r="C143" s="11">
        <v>100</v>
      </c>
      <c r="D143" s="18" t="s">
        <v>24</v>
      </c>
      <c r="E143" s="11"/>
      <c r="F143" s="18"/>
      <c r="G143" s="18"/>
      <c r="H143" s="18"/>
      <c r="I143" s="18"/>
      <c r="J143" s="18"/>
      <c r="K143" s="19"/>
      <c r="L143" s="21"/>
      <c r="M143" s="21"/>
    </row>
    <row r="144" spans="2:15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  <c r="L144" s="25"/>
      <c r="M144" s="25"/>
    </row>
    <row r="145" spans="2:15" x14ac:dyDescent="0.25">
      <c r="B145" s="22"/>
      <c r="C145" s="23"/>
      <c r="D145" s="28">
        <f>2+7/16</f>
        <v>2.4375</v>
      </c>
      <c r="E145" s="23"/>
      <c r="F145" s="21"/>
      <c r="G145" s="21"/>
      <c r="H145" s="21"/>
      <c r="I145" s="21"/>
      <c r="J145" s="23"/>
      <c r="K145" s="27">
        <v>1795</v>
      </c>
      <c r="L145" s="34">
        <f>0.0018*K145+2.7402</f>
        <v>5.9711999999999996</v>
      </c>
      <c r="M145" s="34"/>
    </row>
    <row r="146" spans="2:15" x14ac:dyDescent="0.25">
      <c r="B146" s="22">
        <v>4.54</v>
      </c>
      <c r="C146" s="23">
        <f>B146</f>
        <v>4.54</v>
      </c>
      <c r="D146" s="23">
        <f>D145</f>
        <v>2.4375</v>
      </c>
      <c r="E146" s="28">
        <f>5+7/16</f>
        <v>5.4375</v>
      </c>
      <c r="F146" s="21">
        <f>(E146-D146)/$F$2</f>
        <v>7.6199958852022215E-2</v>
      </c>
      <c r="G146" s="21">
        <f>C146*9.8</f>
        <v>44.492000000000004</v>
      </c>
      <c r="H146" s="23"/>
      <c r="I146" s="21">
        <f t="shared" ref="I146:I149" si="91">G146/F146</f>
        <v>583.88482973333339</v>
      </c>
      <c r="J146" s="23"/>
      <c r="K146" s="27">
        <v>3497</v>
      </c>
      <c r="L146" s="34">
        <f>0.0018*K146+2.7402</f>
        <v>9.0348000000000006</v>
      </c>
      <c r="M146" s="34">
        <f>L146-$L$145</f>
        <v>3.063600000000001</v>
      </c>
      <c r="N146">
        <f>E146-D146</f>
        <v>3</v>
      </c>
      <c r="O146">
        <f>M146-N146</f>
        <v>6.3600000000000989E-2</v>
      </c>
    </row>
    <row r="147" spans="2:15" x14ac:dyDescent="0.25">
      <c r="B147" s="22">
        <v>4.5750000000000002</v>
      </c>
      <c r="C147" s="23">
        <f>C146+B147</f>
        <v>9.1150000000000002</v>
      </c>
      <c r="D147" s="23">
        <f t="shared" ref="D147:D149" si="92">D146</f>
        <v>2.4375</v>
      </c>
      <c r="E147" s="28">
        <f>8+10/16</f>
        <v>8.625</v>
      </c>
      <c r="F147" s="21">
        <f t="shared" ref="F147:F149" si="93">(E147-D147)/$F$2</f>
        <v>0.15716241513229581</v>
      </c>
      <c r="G147" s="21">
        <f t="shared" ref="G147:G149" si="94">C147*9.8</f>
        <v>89.327000000000012</v>
      </c>
      <c r="H147" s="23"/>
      <c r="I147" s="21">
        <f t="shared" si="91"/>
        <v>568.37380568888898</v>
      </c>
      <c r="J147" s="23"/>
      <c r="K147" s="27">
        <v>5312</v>
      </c>
      <c r="L147" s="34">
        <f>0.0018*K147+2.7402</f>
        <v>12.3018</v>
      </c>
      <c r="M147" s="34">
        <f t="shared" ref="M147:M149" si="95">L147-$L$145</f>
        <v>6.3306000000000004</v>
      </c>
      <c r="N147">
        <f>E147-D147</f>
        <v>6.1875</v>
      </c>
      <c r="O147">
        <f>M147-N147</f>
        <v>0.14310000000000045</v>
      </c>
    </row>
    <row r="148" spans="2:15" x14ac:dyDescent="0.25">
      <c r="B148" s="22">
        <v>4.6349999999999998</v>
      </c>
      <c r="C148" s="23">
        <f t="shared" ref="C148:C149" si="96">C147+B148</f>
        <v>13.75</v>
      </c>
      <c r="D148" s="23">
        <f t="shared" si="92"/>
        <v>2.4375</v>
      </c>
      <c r="E148" s="28">
        <f>11+14/16</f>
        <v>11.875</v>
      </c>
      <c r="F148" s="21">
        <f t="shared" si="93"/>
        <v>0.23971237055531991</v>
      </c>
      <c r="G148" s="21">
        <f t="shared" si="94"/>
        <v>134.75</v>
      </c>
      <c r="H148" s="23"/>
      <c r="I148" s="21">
        <f t="shared" si="91"/>
        <v>562.13202384105955</v>
      </c>
      <c r="J148" s="23"/>
      <c r="K148" s="27">
        <v>7137</v>
      </c>
      <c r="L148" s="34">
        <f>0.0018*K148+2.7402</f>
        <v>15.5868</v>
      </c>
      <c r="M148" s="34">
        <f t="shared" si="95"/>
        <v>9.6156000000000006</v>
      </c>
      <c r="N148">
        <f>E148-D148</f>
        <v>9.4375</v>
      </c>
      <c r="O148">
        <f>M148-N148</f>
        <v>0.17810000000000059</v>
      </c>
    </row>
    <row r="149" spans="2:15" x14ac:dyDescent="0.25">
      <c r="B149" s="22">
        <v>4.54</v>
      </c>
      <c r="C149" s="23">
        <f t="shared" si="96"/>
        <v>18.29</v>
      </c>
      <c r="D149" s="23">
        <f t="shared" si="92"/>
        <v>2.4375</v>
      </c>
      <c r="E149" s="28">
        <f>15+2/16</f>
        <v>15.125</v>
      </c>
      <c r="F149" s="21">
        <f t="shared" si="93"/>
        <v>0.32226232597834398</v>
      </c>
      <c r="G149" s="21">
        <f t="shared" si="94"/>
        <v>179.24200000000002</v>
      </c>
      <c r="H149" s="23"/>
      <c r="I149" s="21">
        <f t="shared" si="91"/>
        <v>556.19905136551733</v>
      </c>
      <c r="J149" s="23"/>
      <c r="K149" s="27">
        <v>8970</v>
      </c>
      <c r="L149" s="34">
        <f>0.0018*K149+2.7402</f>
        <v>18.886200000000002</v>
      </c>
      <c r="M149" s="34">
        <f t="shared" si="95"/>
        <v>12.915000000000003</v>
      </c>
      <c r="N149">
        <f>E149-D149</f>
        <v>12.6875</v>
      </c>
      <c r="O149">
        <f>M149-N149</f>
        <v>0.2275000000000027</v>
      </c>
    </row>
    <row r="150" spans="2:15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568.37380568888898</v>
      </c>
      <c r="J150" s="9">
        <f>MAX(I146:I149)-MIN(I146:I149)</f>
        <v>27.685778367816056</v>
      </c>
      <c r="K150" s="24"/>
      <c r="L150" s="21"/>
      <c r="M150" s="21"/>
    </row>
    <row r="152" spans="2:15" ht="15.75" thickBot="1" x14ac:dyDescent="0.3"/>
    <row r="153" spans="2:15" x14ac:dyDescent="0.25">
      <c r="B153" s="17" t="s">
        <v>17</v>
      </c>
      <c r="C153" s="11">
        <v>120</v>
      </c>
      <c r="D153" s="18" t="s">
        <v>24</v>
      </c>
      <c r="E153" s="11"/>
      <c r="F153" s="18"/>
      <c r="G153" s="18"/>
      <c r="H153" s="18"/>
      <c r="I153" s="18"/>
      <c r="J153" s="18"/>
      <c r="K153" s="19"/>
      <c r="L153" s="21"/>
      <c r="M153" s="21"/>
    </row>
    <row r="154" spans="2:15" x14ac:dyDescent="0.25">
      <c r="B154" s="20"/>
      <c r="C154" s="25" t="s">
        <v>4</v>
      </c>
      <c r="D154" s="25" t="s">
        <v>5</v>
      </c>
      <c r="E154" s="25" t="s">
        <v>14</v>
      </c>
      <c r="F154" s="25" t="s">
        <v>7</v>
      </c>
      <c r="G154" s="25" t="s">
        <v>8</v>
      </c>
      <c r="H154" s="25" t="s">
        <v>9</v>
      </c>
      <c r="I154" s="25" t="s">
        <v>10</v>
      </c>
      <c r="J154" s="25"/>
      <c r="K154" s="26" t="s">
        <v>18</v>
      </c>
      <c r="L154" s="25"/>
      <c r="M154" s="25"/>
    </row>
    <row r="155" spans="2:15" x14ac:dyDescent="0.25">
      <c r="B155" s="22"/>
      <c r="C155" s="23"/>
      <c r="D155" s="28">
        <f>3+0.5/16</f>
        <v>3.03125</v>
      </c>
      <c r="E155" s="23"/>
      <c r="F155" s="21"/>
      <c r="G155" s="21"/>
      <c r="H155" s="21"/>
      <c r="I155" s="21"/>
      <c r="J155" s="23"/>
      <c r="K155" s="27">
        <v>2131</v>
      </c>
      <c r="L155" s="34">
        <f>0.0018*K155+2.7402</f>
        <v>6.5760000000000005</v>
      </c>
      <c r="M155" s="34"/>
    </row>
    <row r="156" spans="2:15" x14ac:dyDescent="0.25">
      <c r="B156" s="22">
        <v>4.54</v>
      </c>
      <c r="C156" s="23">
        <f>B156</f>
        <v>4.54</v>
      </c>
      <c r="D156" s="23">
        <f>D155</f>
        <v>3.03125</v>
      </c>
      <c r="E156" s="28">
        <f>6+10/16</f>
        <v>6.625</v>
      </c>
      <c r="F156" s="21">
        <f>(E156-D156)/$F$2</f>
        <v>9.1281200708151614E-2</v>
      </c>
      <c r="G156" s="21">
        <f>C156*9.8</f>
        <v>44.492000000000004</v>
      </c>
      <c r="H156" s="23"/>
      <c r="I156" s="21">
        <f t="shared" ref="I156:I158" si="97">G156/F156</f>
        <v>487.41690134260875</v>
      </c>
      <c r="J156" s="23"/>
      <c r="K156" s="27">
        <v>7173</v>
      </c>
      <c r="L156" s="34">
        <f>0.0018*K156+2.7402</f>
        <v>15.6516</v>
      </c>
      <c r="M156" s="34">
        <f>L156-$L$155</f>
        <v>9.0755999999999997</v>
      </c>
      <c r="N156">
        <f>E156-D156</f>
        <v>3.59375</v>
      </c>
      <c r="O156">
        <f>M156-N156</f>
        <v>5.4818499999999997</v>
      </c>
    </row>
    <row r="157" spans="2:15" x14ac:dyDescent="0.25">
      <c r="B157" s="22">
        <v>4.5750000000000002</v>
      </c>
      <c r="C157" s="23">
        <f>C156+B157</f>
        <v>9.1150000000000002</v>
      </c>
      <c r="D157" s="23">
        <f t="shared" ref="D157:D159" si="98">D156</f>
        <v>3.03125</v>
      </c>
      <c r="E157" s="28">
        <f>10+10.5/16</f>
        <v>10.65625</v>
      </c>
      <c r="F157" s="21">
        <f t="shared" ref="F157:F159" si="99">(E157-D157)/$F$2</f>
        <v>0.19367489541555646</v>
      </c>
      <c r="G157" s="21">
        <f t="shared" ref="G157:G159" si="100">C157*9.8</f>
        <v>89.327000000000012</v>
      </c>
      <c r="H157" s="23"/>
      <c r="I157" s="21">
        <f t="shared" si="97"/>
        <v>461.22136691147551</v>
      </c>
      <c r="J157" s="23"/>
      <c r="K157" s="27">
        <v>6460</v>
      </c>
      <c r="L157" s="34">
        <f>0.0018*K157+2.7402</f>
        <v>14.3682</v>
      </c>
      <c r="M157" s="34">
        <f t="shared" ref="M157:M159" si="101">L157-$L$155</f>
        <v>7.7921999999999993</v>
      </c>
      <c r="N157">
        <f>E157-D157</f>
        <v>7.625</v>
      </c>
      <c r="O157">
        <f>M157-N157</f>
        <v>0.16719999999999935</v>
      </c>
    </row>
    <row r="158" spans="2:15" x14ac:dyDescent="0.25">
      <c r="B158" s="22">
        <v>4.6349999999999998</v>
      </c>
      <c r="C158" s="23">
        <f t="shared" ref="C158:C159" si="102">C157+B158</f>
        <v>13.75</v>
      </c>
      <c r="D158" s="23">
        <f t="shared" si="98"/>
        <v>3.03125</v>
      </c>
      <c r="E158" s="28">
        <f>14+8/16</f>
        <v>14.5</v>
      </c>
      <c r="F158" s="21">
        <f t="shared" si="99"/>
        <v>0.29130609269470992</v>
      </c>
      <c r="G158" s="21">
        <f t="shared" si="100"/>
        <v>134.75</v>
      </c>
      <c r="H158" s="23"/>
      <c r="I158" s="21">
        <f t="shared" si="97"/>
        <v>462.57185613079025</v>
      </c>
      <c r="J158" s="23"/>
      <c r="K158" s="27">
        <v>8633</v>
      </c>
      <c r="L158" s="34">
        <f>0.0018*K158+2.7402</f>
        <v>18.279599999999999</v>
      </c>
      <c r="M158" s="34">
        <f t="shared" si="101"/>
        <v>11.703599999999998</v>
      </c>
      <c r="N158">
        <f>E158-D158</f>
        <v>11.46875</v>
      </c>
      <c r="O158">
        <f>M158-N158</f>
        <v>0.234849999999998</v>
      </c>
    </row>
    <row r="159" spans="2:15" x14ac:dyDescent="0.25">
      <c r="B159" s="22">
        <v>4.54</v>
      </c>
      <c r="C159" s="23">
        <f t="shared" si="102"/>
        <v>18.29</v>
      </c>
      <c r="D159" s="23">
        <f t="shared" si="98"/>
        <v>3.03125</v>
      </c>
      <c r="E159" s="28"/>
      <c r="F159" s="21">
        <f t="shared" si="99"/>
        <v>-7.699370842339745E-2</v>
      </c>
      <c r="G159" s="21">
        <f t="shared" si="100"/>
        <v>179.24200000000002</v>
      </c>
      <c r="H159" s="23"/>
      <c r="I159" s="21"/>
      <c r="J159" s="23"/>
      <c r="K159" s="27"/>
      <c r="L159" s="34">
        <f>0.0018*K159+2.7402</f>
        <v>2.7402000000000002</v>
      </c>
      <c r="M159" s="34">
        <f t="shared" si="101"/>
        <v>-3.8358000000000003</v>
      </c>
      <c r="N159">
        <f>E159-D159</f>
        <v>-3.03125</v>
      </c>
      <c r="O159">
        <f>M159-N159</f>
        <v>-0.80455000000000032</v>
      </c>
    </row>
    <row r="160" spans="2:15" ht="15.75" thickBot="1" x14ac:dyDescent="0.3">
      <c r="B160" s="8"/>
      <c r="C160" s="9"/>
      <c r="D160" s="9"/>
      <c r="E160" s="9"/>
      <c r="F160" s="9"/>
      <c r="G160" s="9"/>
      <c r="H160" s="9" t="s">
        <v>33</v>
      </c>
      <c r="I160" s="29">
        <f>MEDIAN(I156:I158)</f>
        <v>462.57185613079025</v>
      </c>
      <c r="J160" s="9">
        <f>MAX(I156:I159)-MIN(I156:I159)</f>
        <v>26.19553443113324</v>
      </c>
      <c r="K160" s="24"/>
      <c r="L160" s="21"/>
      <c r="M160" s="21"/>
    </row>
    <row r="161" spans="2:15" ht="15.75" thickBot="1" x14ac:dyDescent="0.3"/>
    <row r="162" spans="2:15" x14ac:dyDescent="0.25">
      <c r="B162" s="17" t="s">
        <v>17</v>
      </c>
      <c r="C162" s="11">
        <v>150</v>
      </c>
      <c r="D162" s="18" t="s">
        <v>24</v>
      </c>
      <c r="E162" s="11"/>
      <c r="F162" s="18"/>
      <c r="G162" s="18"/>
      <c r="H162" s="18"/>
      <c r="I162" s="18"/>
      <c r="J162" s="18"/>
      <c r="K162" s="19"/>
      <c r="L162" s="21"/>
      <c r="M162" s="21"/>
    </row>
    <row r="163" spans="2:15" x14ac:dyDescent="0.25">
      <c r="B163" s="20"/>
      <c r="C163" s="25" t="s">
        <v>4</v>
      </c>
      <c r="D163" s="25" t="s">
        <v>5</v>
      </c>
      <c r="E163" s="25" t="s">
        <v>14</v>
      </c>
      <c r="F163" s="25" t="s">
        <v>7</v>
      </c>
      <c r="G163" s="25" t="s">
        <v>8</v>
      </c>
      <c r="H163" s="25" t="s">
        <v>9</v>
      </c>
      <c r="I163" s="25" t="s">
        <v>10</v>
      </c>
      <c r="J163" s="25"/>
      <c r="K163" s="26" t="s">
        <v>18</v>
      </c>
      <c r="L163" s="25"/>
      <c r="M163" s="25"/>
    </row>
    <row r="164" spans="2:15" x14ac:dyDescent="0.25">
      <c r="B164" s="22"/>
      <c r="C164" s="23"/>
      <c r="D164" s="28">
        <f>2+1/16</f>
        <v>2.0625</v>
      </c>
      <c r="E164" s="23"/>
      <c r="F164" s="21"/>
      <c r="G164" s="21"/>
      <c r="H164" s="21"/>
      <c r="I164" s="21"/>
      <c r="J164" s="23"/>
      <c r="K164" s="27">
        <v>2574</v>
      </c>
      <c r="L164" s="34">
        <f>0.0018*K164+2.7402</f>
        <v>7.3734000000000002</v>
      </c>
      <c r="M164" s="34"/>
    </row>
    <row r="165" spans="2:15" x14ac:dyDescent="0.25">
      <c r="B165" s="22">
        <v>4.54</v>
      </c>
      <c r="C165" s="23">
        <f>B165</f>
        <v>4.54</v>
      </c>
      <c r="D165" s="23">
        <f>D164</f>
        <v>2.0625</v>
      </c>
      <c r="E165" s="28">
        <f>7+2/16</f>
        <v>7.125</v>
      </c>
      <c r="F165" s="21">
        <f>(E165-D165)/$F$2</f>
        <v>0.12858743056278749</v>
      </c>
      <c r="G165" s="21">
        <f>C165*9.8</f>
        <v>44.492000000000004</v>
      </c>
      <c r="H165" s="23"/>
      <c r="I165" s="21">
        <f t="shared" ref="I165:I167" si="103">G165/F165</f>
        <v>346.00582502716054</v>
      </c>
      <c r="J165" s="23"/>
      <c r="K165" s="27">
        <v>5444</v>
      </c>
      <c r="L165" s="34">
        <f>0.0018*K165+2.7402</f>
        <v>12.539399999999999</v>
      </c>
      <c r="M165" s="34">
        <f>L165-$L$155</f>
        <v>5.9633999999999983</v>
      </c>
      <c r="N165">
        <f>E165-D165</f>
        <v>5.0625</v>
      </c>
      <c r="O165">
        <f>M165-N165</f>
        <v>0.90089999999999826</v>
      </c>
    </row>
    <row r="166" spans="2:15" x14ac:dyDescent="0.25">
      <c r="B166" s="22">
        <v>4.5750000000000002</v>
      </c>
      <c r="C166" s="23">
        <f>C165+B166</f>
        <v>9.1150000000000002</v>
      </c>
      <c r="D166" s="23">
        <f t="shared" ref="D166:D168" si="104">D165</f>
        <v>2.0625</v>
      </c>
      <c r="E166" s="28">
        <f>11+13/16</f>
        <v>11.8125</v>
      </c>
      <c r="F166" s="21">
        <f t="shared" ref="F166:F168" si="105">(E166-D166)/$F$2</f>
        <v>0.24764986626907221</v>
      </c>
      <c r="G166" s="21">
        <f t="shared" ref="G166:G168" si="106">C166*9.8</f>
        <v>89.327000000000012</v>
      </c>
      <c r="H166" s="23"/>
      <c r="I166" s="21">
        <f t="shared" si="103"/>
        <v>360.69876130256415</v>
      </c>
      <c r="J166" s="23"/>
      <c r="K166" s="27">
        <v>7964</v>
      </c>
      <c r="L166" s="34">
        <f>0.0018*K166+2.7402</f>
        <v>17.075400000000002</v>
      </c>
      <c r="M166" s="34">
        <f t="shared" ref="M166:M168" si="107">L166-$L$155</f>
        <v>10.499400000000001</v>
      </c>
      <c r="N166">
        <f>E166-D166</f>
        <v>9.75</v>
      </c>
      <c r="O166">
        <f>M166-N166</f>
        <v>0.7494000000000014</v>
      </c>
    </row>
    <row r="167" spans="2:15" x14ac:dyDescent="0.25">
      <c r="B167" s="22">
        <v>4.6349999999999998</v>
      </c>
      <c r="C167" s="23">
        <f t="shared" ref="C167:C168" si="108">C166+B167</f>
        <v>13.75</v>
      </c>
      <c r="D167" s="23">
        <f t="shared" si="104"/>
        <v>2.0625</v>
      </c>
      <c r="E167" s="28">
        <f>16+8/16</f>
        <v>16.5</v>
      </c>
      <c r="F167" s="21">
        <f t="shared" si="105"/>
        <v>0.36671230197535692</v>
      </c>
      <c r="G167" s="21">
        <f t="shared" si="106"/>
        <v>134.75</v>
      </c>
      <c r="H167" s="23"/>
      <c r="I167" s="21">
        <f t="shared" si="103"/>
        <v>367.45426666666668</v>
      </c>
      <c r="J167" s="23"/>
      <c r="K167" s="27">
        <v>10793</v>
      </c>
      <c r="L167" s="34">
        <f>0.0018*K167+2.7402</f>
        <v>22.1676</v>
      </c>
      <c r="M167" s="34">
        <f t="shared" si="107"/>
        <v>15.5916</v>
      </c>
      <c r="N167">
        <f>E167-D167</f>
        <v>14.4375</v>
      </c>
      <c r="O167">
        <f>M167-N167</f>
        <v>1.1540999999999997</v>
      </c>
    </row>
    <row r="168" spans="2:15" x14ac:dyDescent="0.25">
      <c r="B168" s="22">
        <v>4.54</v>
      </c>
      <c r="C168" s="23">
        <f t="shared" si="108"/>
        <v>18.29</v>
      </c>
      <c r="D168" s="23">
        <f t="shared" si="104"/>
        <v>2.0625</v>
      </c>
      <c r="E168" s="28"/>
      <c r="F168" s="21">
        <f t="shared" si="105"/>
        <v>-5.2387471710765278E-2</v>
      </c>
      <c r="G168" s="21">
        <f t="shared" si="106"/>
        <v>179.24200000000002</v>
      </c>
      <c r="H168" s="23"/>
      <c r="I168" s="21"/>
      <c r="J168" s="23"/>
      <c r="K168" s="27"/>
      <c r="L168" s="34">
        <f>0.0018*K168+2.7402</f>
        <v>2.7402000000000002</v>
      </c>
      <c r="M168" s="34">
        <f t="shared" si="107"/>
        <v>-3.8358000000000003</v>
      </c>
      <c r="N168">
        <f>E168-D168</f>
        <v>-2.0625</v>
      </c>
      <c r="O168">
        <f>M168-N168</f>
        <v>-1.7733000000000003</v>
      </c>
    </row>
    <row r="169" spans="2:15" ht="15.75" thickBot="1" x14ac:dyDescent="0.3">
      <c r="B169" s="8"/>
      <c r="C169" s="9"/>
      <c r="D169" s="9"/>
      <c r="E169" s="9"/>
      <c r="F169" s="9"/>
      <c r="G169" s="9"/>
      <c r="H169" s="9" t="s">
        <v>33</v>
      </c>
      <c r="I169" s="29">
        <f>MEDIAN(I165:I167)</f>
        <v>360.69876130256415</v>
      </c>
      <c r="J169" s="9">
        <f>MAX(I165:I168)-MIN(I165:I168)</f>
        <v>21.448441639506143</v>
      </c>
      <c r="K169" s="24"/>
      <c r="L169" s="21"/>
      <c r="M169" s="21"/>
    </row>
    <row r="171" spans="2:15" ht="15.75" thickBot="1" x14ac:dyDescent="0.3"/>
    <row r="172" spans="2:15" x14ac:dyDescent="0.25">
      <c r="B172" s="17" t="s">
        <v>17</v>
      </c>
      <c r="C172" s="11">
        <v>175</v>
      </c>
      <c r="D172" s="18" t="s">
        <v>24</v>
      </c>
      <c r="E172" s="11"/>
      <c r="F172" s="18"/>
      <c r="G172" s="18"/>
      <c r="H172" s="18"/>
      <c r="I172" s="18"/>
      <c r="J172" s="18"/>
      <c r="K172" s="19"/>
      <c r="L172" s="21"/>
      <c r="M172" s="21"/>
    </row>
    <row r="173" spans="2:15" x14ac:dyDescent="0.25">
      <c r="B173" s="20"/>
      <c r="C173" s="25" t="s">
        <v>4</v>
      </c>
      <c r="D173" s="25" t="s">
        <v>5</v>
      </c>
      <c r="E173" s="25" t="s">
        <v>14</v>
      </c>
      <c r="F173" s="25" t="s">
        <v>7</v>
      </c>
      <c r="G173" s="25" t="s">
        <v>8</v>
      </c>
      <c r="H173" s="25" t="s">
        <v>9</v>
      </c>
      <c r="I173" s="25" t="s">
        <v>10</v>
      </c>
      <c r="J173" s="25"/>
      <c r="K173" s="26" t="s">
        <v>18</v>
      </c>
      <c r="L173" s="25"/>
      <c r="M173" s="25"/>
    </row>
    <row r="174" spans="2:15" x14ac:dyDescent="0.25">
      <c r="B174" s="22"/>
      <c r="C174" s="23"/>
      <c r="D174" s="28">
        <f>3+2/16</f>
        <v>3.125</v>
      </c>
      <c r="E174" s="23"/>
      <c r="F174" s="21"/>
      <c r="G174" s="21"/>
      <c r="H174" s="21"/>
      <c r="I174" s="21"/>
      <c r="J174" s="23"/>
      <c r="K174" s="27">
        <v>3147</v>
      </c>
      <c r="L174" s="34">
        <f>0.0018*K174+2.7402</f>
        <v>8.4047999999999998</v>
      </c>
      <c r="M174" s="34"/>
    </row>
    <row r="175" spans="2:15" x14ac:dyDescent="0.25">
      <c r="B175" s="22">
        <v>4.54</v>
      </c>
      <c r="C175" s="23">
        <f>B175</f>
        <v>4.54</v>
      </c>
      <c r="D175" s="23">
        <f>D174</f>
        <v>3.125</v>
      </c>
      <c r="E175" s="28">
        <f>8+6/16</f>
        <v>8.375</v>
      </c>
      <c r="F175" s="21">
        <f>(E175-D175)/$F$2</f>
        <v>0.13334992799103887</v>
      </c>
      <c r="G175" s="21">
        <f>C175*9.8</f>
        <v>44.492000000000004</v>
      </c>
      <c r="H175" s="23"/>
      <c r="I175" s="21">
        <f t="shared" ref="I175:I176" si="109">G175/F175</f>
        <v>333.64847413333342</v>
      </c>
      <c r="J175" s="23"/>
      <c r="K175" s="27"/>
      <c r="L175" s="34">
        <f>0.0018*K175+2.7402</f>
        <v>2.7402000000000002</v>
      </c>
      <c r="M175" s="34">
        <f>L175-$L$155</f>
        <v>-3.8358000000000003</v>
      </c>
      <c r="N175">
        <f>E175-D175</f>
        <v>5.25</v>
      </c>
      <c r="O175">
        <f>M175-N175</f>
        <v>-9.0858000000000008</v>
      </c>
    </row>
    <row r="176" spans="2:15" x14ac:dyDescent="0.25">
      <c r="B176" s="22">
        <v>4.5750000000000002</v>
      </c>
      <c r="C176" s="23">
        <f>C175+B176</f>
        <v>9.1150000000000002</v>
      </c>
      <c r="D176" s="23">
        <f t="shared" ref="D176:D178" si="110">D175</f>
        <v>3.125</v>
      </c>
      <c r="E176" s="28">
        <f>13+7/16</f>
        <v>13.4375</v>
      </c>
      <c r="F176" s="21">
        <f t="shared" ref="F176:F178" si="111">(E176-D176)/$F$2</f>
        <v>0.26193735855382638</v>
      </c>
      <c r="G176" s="21">
        <f t="shared" ref="G176:G178" si="112">C176*9.8</f>
        <v>89.327000000000012</v>
      </c>
      <c r="H176" s="23"/>
      <c r="I176" s="21">
        <f t="shared" si="109"/>
        <v>341.02428341333336</v>
      </c>
      <c r="J176" s="23"/>
      <c r="K176" s="27"/>
      <c r="L176" s="34">
        <f>0.0018*K176+2.7402</f>
        <v>2.7402000000000002</v>
      </c>
      <c r="M176" s="34">
        <f t="shared" ref="M176:M178" si="113">L176-$L$155</f>
        <v>-3.8358000000000003</v>
      </c>
      <c r="N176">
        <f>E176-D176</f>
        <v>10.3125</v>
      </c>
      <c r="O176">
        <f>M176-N176</f>
        <v>-14.148300000000001</v>
      </c>
    </row>
    <row r="177" spans="2:15" x14ac:dyDescent="0.25">
      <c r="B177" s="22">
        <v>4.6349999999999998</v>
      </c>
      <c r="C177" s="23">
        <f t="shared" ref="C177:C178" si="114">C176+B177</f>
        <v>13.75</v>
      </c>
      <c r="D177" s="23">
        <f t="shared" si="110"/>
        <v>3.125</v>
      </c>
      <c r="E177" s="28"/>
      <c r="F177" s="21">
        <f t="shared" si="111"/>
        <v>-7.9374957137523142E-2</v>
      </c>
      <c r="G177" s="21">
        <f t="shared" si="112"/>
        <v>134.75</v>
      </c>
      <c r="H177" s="23"/>
      <c r="I177" s="21"/>
      <c r="J177" s="23"/>
      <c r="K177" s="27"/>
      <c r="L177" s="34">
        <f>0.0018*K177+2.7402</f>
        <v>2.7402000000000002</v>
      </c>
      <c r="M177" s="34">
        <f t="shared" si="113"/>
        <v>-3.8358000000000003</v>
      </c>
      <c r="N177">
        <f>E177-D177</f>
        <v>-3.125</v>
      </c>
      <c r="O177">
        <f>M177-N177</f>
        <v>-0.71080000000000032</v>
      </c>
    </row>
    <row r="178" spans="2:15" x14ac:dyDescent="0.25">
      <c r="B178" s="22">
        <v>4.54</v>
      </c>
      <c r="C178" s="23">
        <f t="shared" si="114"/>
        <v>18.29</v>
      </c>
      <c r="D178" s="23">
        <f t="shared" si="110"/>
        <v>3.125</v>
      </c>
      <c r="E178" s="28"/>
      <c r="F178" s="21">
        <f t="shared" si="111"/>
        <v>-7.9374957137523142E-2</v>
      </c>
      <c r="G178" s="21">
        <f t="shared" si="112"/>
        <v>179.24200000000002</v>
      </c>
      <c r="H178" s="23"/>
      <c r="I178" s="21"/>
      <c r="J178" s="23"/>
      <c r="K178" s="27"/>
      <c r="L178" s="34">
        <f>0.0018*K178+2.7402</f>
        <v>2.7402000000000002</v>
      </c>
      <c r="M178" s="34">
        <f t="shared" si="113"/>
        <v>-3.8358000000000003</v>
      </c>
      <c r="N178">
        <f>E178-D178</f>
        <v>-3.125</v>
      </c>
      <c r="O178">
        <f>M178-N178</f>
        <v>-0.71080000000000032</v>
      </c>
    </row>
    <row r="179" spans="2:15" ht="15.75" thickBot="1" x14ac:dyDescent="0.3">
      <c r="B179" s="8"/>
      <c r="C179" s="9"/>
      <c r="D179" s="9"/>
      <c r="E179" s="9"/>
      <c r="F179" s="9"/>
      <c r="G179" s="9"/>
      <c r="H179" s="9" t="s">
        <v>33</v>
      </c>
      <c r="I179" s="29">
        <f>MEDIAN(I175:I177)</f>
        <v>337.33637877333342</v>
      </c>
      <c r="J179" s="9">
        <f>MAX(I175:I178)-MIN(I175:I178)</f>
        <v>7.3758092799999417</v>
      </c>
      <c r="K179" s="24"/>
      <c r="L179" s="21"/>
      <c r="M179" s="21"/>
    </row>
    <row r="180" spans="2:15" ht="15.75" thickBot="1" x14ac:dyDescent="0.3"/>
    <row r="181" spans="2:15" x14ac:dyDescent="0.25">
      <c r="B181" s="17" t="s">
        <v>17</v>
      </c>
      <c r="C181" s="11">
        <v>200</v>
      </c>
      <c r="D181" s="18" t="s">
        <v>24</v>
      </c>
      <c r="E181" s="11"/>
      <c r="F181" s="18"/>
      <c r="G181" s="18"/>
      <c r="H181" s="18"/>
      <c r="I181" s="18"/>
      <c r="J181" s="18"/>
      <c r="K181" s="19"/>
      <c r="L181" s="21"/>
      <c r="M181" s="21"/>
    </row>
    <row r="182" spans="2:15" x14ac:dyDescent="0.25">
      <c r="B182" s="20"/>
      <c r="C182" s="25" t="s">
        <v>4</v>
      </c>
      <c r="D182" s="25" t="s">
        <v>5</v>
      </c>
      <c r="E182" s="25" t="s">
        <v>14</v>
      </c>
      <c r="F182" s="25" t="s">
        <v>7</v>
      </c>
      <c r="G182" s="25" t="s">
        <v>8</v>
      </c>
      <c r="H182" s="25" t="s">
        <v>9</v>
      </c>
      <c r="I182" s="25" t="s">
        <v>10</v>
      </c>
      <c r="J182" s="25"/>
      <c r="K182" s="26" t="s">
        <v>18</v>
      </c>
      <c r="L182" s="25"/>
      <c r="M182" s="25"/>
    </row>
    <row r="183" spans="2:15" x14ac:dyDescent="0.25">
      <c r="B183" s="22"/>
      <c r="C183" s="23"/>
      <c r="D183" s="28">
        <f>3+5/16</f>
        <v>3.3125</v>
      </c>
      <c r="E183" s="23"/>
      <c r="F183" s="21"/>
      <c r="G183" s="21"/>
      <c r="H183" s="21"/>
      <c r="I183" s="21"/>
      <c r="J183" s="23"/>
      <c r="K183" s="27">
        <v>3372</v>
      </c>
      <c r="L183" s="34">
        <f>0.0018*K183+2.7402</f>
        <v>8.8097999999999992</v>
      </c>
      <c r="M183" s="34"/>
    </row>
    <row r="184" spans="2:15" x14ac:dyDescent="0.25">
      <c r="B184" s="22">
        <v>4.54</v>
      </c>
      <c r="C184" s="23">
        <f>B184</f>
        <v>4.54</v>
      </c>
      <c r="D184" s="23">
        <f>D183</f>
        <v>3.3125</v>
      </c>
      <c r="E184" s="28">
        <f>10+2/16</f>
        <v>10.125</v>
      </c>
      <c r="F184" s="21">
        <f>(E184-D184)/$F$2</f>
        <v>0.17303740655980046</v>
      </c>
      <c r="G184" s="21">
        <f>C184*9.8</f>
        <v>44.492000000000004</v>
      </c>
      <c r="H184" s="23"/>
      <c r="I184" s="21">
        <f t="shared" ref="I184:I185" si="115">G184/F184</f>
        <v>257.12359474495418</v>
      </c>
      <c r="J184" s="23"/>
      <c r="K184" s="27">
        <v>6803</v>
      </c>
      <c r="L184" s="34">
        <f>0.0018*K184+2.7402</f>
        <v>14.9856</v>
      </c>
      <c r="M184" s="34">
        <f>L184-$L$155</f>
        <v>8.4095999999999993</v>
      </c>
      <c r="N184">
        <f>E184-D184</f>
        <v>6.8125</v>
      </c>
      <c r="O184">
        <f>M184-N184</f>
        <v>1.5970999999999993</v>
      </c>
    </row>
    <row r="185" spans="2:15" x14ac:dyDescent="0.25">
      <c r="B185" s="22">
        <v>4.5750000000000002</v>
      </c>
      <c r="C185" s="23">
        <f>C184+B185</f>
        <v>9.1150000000000002</v>
      </c>
      <c r="D185" s="23">
        <f t="shared" ref="D185:D187" si="116">D184</f>
        <v>3.3125</v>
      </c>
      <c r="E185" s="28">
        <f>15+15/16</f>
        <v>15.9375</v>
      </c>
      <c r="F185" s="21">
        <f t="shared" ref="F185:F187" si="117">(E185-D185)/$F$2</f>
        <v>0.32067482683559351</v>
      </c>
      <c r="G185" s="21">
        <f t="shared" ref="G185:G187" si="118">C185*9.8</f>
        <v>89.327000000000012</v>
      </c>
      <c r="H185" s="23"/>
      <c r="I185" s="21">
        <f t="shared" si="115"/>
        <v>278.5594394217822</v>
      </c>
      <c r="J185" s="23"/>
      <c r="K185" s="27"/>
      <c r="L185" s="34">
        <f>0.0018*K185+2.7402</f>
        <v>2.7402000000000002</v>
      </c>
      <c r="M185" s="34">
        <f t="shared" ref="M185:M187" si="119">L185-$L$155</f>
        <v>-3.8358000000000003</v>
      </c>
      <c r="N185">
        <f>E185-D185</f>
        <v>12.625</v>
      </c>
      <c r="O185">
        <f>M185-N185</f>
        <v>-16.460799999999999</v>
      </c>
    </row>
    <row r="186" spans="2:15" x14ac:dyDescent="0.25">
      <c r="B186" s="22">
        <v>4.6349999999999998</v>
      </c>
      <c r="C186" s="23">
        <f t="shared" ref="C186:C187" si="120">C185+B186</f>
        <v>13.75</v>
      </c>
      <c r="D186" s="23">
        <f t="shared" si="116"/>
        <v>3.3125</v>
      </c>
      <c r="E186" s="28"/>
      <c r="F186" s="21">
        <f t="shared" si="117"/>
        <v>-8.4137454565774539E-2</v>
      </c>
      <c r="G186" s="21">
        <f t="shared" si="118"/>
        <v>134.75</v>
      </c>
      <c r="H186" s="23"/>
      <c r="I186" s="21"/>
      <c r="J186" s="23"/>
      <c r="K186" s="27"/>
      <c r="L186" s="34">
        <f>0.0018*K186+2.7402</f>
        <v>2.7402000000000002</v>
      </c>
      <c r="M186" s="34">
        <f t="shared" si="119"/>
        <v>-3.8358000000000003</v>
      </c>
      <c r="N186">
        <f>E186-D186</f>
        <v>-3.3125</v>
      </c>
      <c r="O186">
        <f>M186-N186</f>
        <v>-0.52330000000000032</v>
      </c>
    </row>
    <row r="187" spans="2:15" x14ac:dyDescent="0.25">
      <c r="B187" s="22">
        <v>4.54</v>
      </c>
      <c r="C187" s="23">
        <f t="shared" si="120"/>
        <v>18.29</v>
      </c>
      <c r="D187" s="23">
        <f t="shared" si="116"/>
        <v>3.3125</v>
      </c>
      <c r="E187" s="28"/>
      <c r="F187" s="21">
        <f t="shared" si="117"/>
        <v>-8.4137454565774539E-2</v>
      </c>
      <c r="G187" s="21">
        <f t="shared" si="118"/>
        <v>179.24200000000002</v>
      </c>
      <c r="H187" s="23"/>
      <c r="I187" s="21"/>
      <c r="J187" s="23"/>
      <c r="K187" s="27"/>
      <c r="L187" s="34">
        <f>0.0018*K187+2.7402</f>
        <v>2.7402000000000002</v>
      </c>
      <c r="M187" s="34">
        <f t="shared" si="119"/>
        <v>-3.8358000000000003</v>
      </c>
      <c r="N187">
        <f>E187-D187</f>
        <v>-3.3125</v>
      </c>
      <c r="O187">
        <f>M187-N187</f>
        <v>-0.52330000000000032</v>
      </c>
    </row>
    <row r="188" spans="2:15" ht="15.75" thickBot="1" x14ac:dyDescent="0.3">
      <c r="B188" s="8"/>
      <c r="C188" s="9"/>
      <c r="D188" s="9"/>
      <c r="E188" s="9"/>
      <c r="F188" s="9"/>
      <c r="G188" s="9"/>
      <c r="H188" s="9" t="s">
        <v>33</v>
      </c>
      <c r="I188" s="29">
        <f>MEDIAN(I184:I186)</f>
        <v>267.84151708336822</v>
      </c>
      <c r="J188" s="9">
        <f>MAX(I184:I187)-MIN(I184:I187)</f>
        <v>21.435844676828026</v>
      </c>
      <c r="K188" s="24"/>
      <c r="L188" s="21"/>
      <c r="M188" s="21"/>
    </row>
    <row r="189" spans="2:15" ht="15.75" thickBot="1" x14ac:dyDescent="0.3"/>
    <row r="190" spans="2:15" x14ac:dyDescent="0.25">
      <c r="B190" s="17" t="s">
        <v>17</v>
      </c>
      <c r="C190" s="11"/>
      <c r="D190" s="18" t="s">
        <v>24</v>
      </c>
      <c r="E190" s="11"/>
      <c r="F190" s="18"/>
      <c r="G190" s="18"/>
      <c r="H190" s="18"/>
      <c r="I190" s="18"/>
      <c r="J190" s="18"/>
      <c r="K190" s="19"/>
      <c r="L190" s="21"/>
      <c r="M190" s="21"/>
    </row>
    <row r="191" spans="2:15" x14ac:dyDescent="0.25">
      <c r="B191" s="20"/>
      <c r="C191" s="25" t="s">
        <v>4</v>
      </c>
      <c r="D191" s="25" t="s">
        <v>5</v>
      </c>
      <c r="E191" s="25" t="s">
        <v>14</v>
      </c>
      <c r="F191" s="25" t="s">
        <v>7</v>
      </c>
      <c r="G191" s="25" t="s">
        <v>8</v>
      </c>
      <c r="H191" s="25" t="s">
        <v>9</v>
      </c>
      <c r="I191" s="25" t="s">
        <v>10</v>
      </c>
      <c r="J191" s="25"/>
      <c r="K191" s="26" t="s">
        <v>18</v>
      </c>
      <c r="L191" s="25"/>
      <c r="M191" s="25"/>
    </row>
    <row r="192" spans="2:15" x14ac:dyDescent="0.25">
      <c r="B192" s="22"/>
      <c r="C192" s="23"/>
      <c r="D192" s="28"/>
      <c r="E192" s="23"/>
      <c r="F192" s="21"/>
      <c r="G192" s="21"/>
      <c r="H192" s="21"/>
      <c r="I192" s="21"/>
      <c r="J192" s="23"/>
      <c r="K192" s="27"/>
      <c r="L192" s="34">
        <f>0.0018*K192+2.7402</f>
        <v>2.7402000000000002</v>
      </c>
      <c r="M192" s="34"/>
    </row>
    <row r="193" spans="2:15" x14ac:dyDescent="0.25">
      <c r="B193" s="22">
        <v>4.54</v>
      </c>
      <c r="C193" s="23">
        <f>B193</f>
        <v>4.54</v>
      </c>
      <c r="D193" s="23">
        <f>D192</f>
        <v>0</v>
      </c>
      <c r="E193" s="28"/>
      <c r="F193" s="21">
        <f>(E193-D193)/$F$2</f>
        <v>0</v>
      </c>
      <c r="G193" s="21">
        <f>C193*9.8</f>
        <v>44.492000000000004</v>
      </c>
      <c r="H193" s="23"/>
      <c r="I193" s="21" t="e">
        <f t="shared" ref="I193:I195" si="121">G193/F193</f>
        <v>#DIV/0!</v>
      </c>
      <c r="J193" s="23"/>
      <c r="K193" s="27"/>
      <c r="L193" s="34">
        <f>0.0018*K193+2.7402</f>
        <v>2.7402000000000002</v>
      </c>
      <c r="M193" s="34">
        <f>L193-$L$155</f>
        <v>-3.8358000000000003</v>
      </c>
      <c r="N193">
        <f>E193-D193</f>
        <v>0</v>
      </c>
      <c r="O193">
        <f>M193-N193</f>
        <v>-3.8358000000000003</v>
      </c>
    </row>
    <row r="194" spans="2:15" x14ac:dyDescent="0.25">
      <c r="B194" s="22">
        <v>4.5750000000000002</v>
      </c>
      <c r="C194" s="23">
        <f>C193+B194</f>
        <v>9.1150000000000002</v>
      </c>
      <c r="D194" s="23">
        <f t="shared" ref="D194:D196" si="122">D193</f>
        <v>0</v>
      </c>
      <c r="E194" s="28"/>
      <c r="F194" s="21">
        <f t="shared" ref="F194:F196" si="123">(E194-D194)/$F$2</f>
        <v>0</v>
      </c>
      <c r="G194" s="21">
        <f t="shared" ref="G194:G196" si="124">C194*9.8</f>
        <v>89.327000000000012</v>
      </c>
      <c r="H194" s="23"/>
      <c r="I194" s="21" t="e">
        <f t="shared" si="121"/>
        <v>#DIV/0!</v>
      </c>
      <c r="J194" s="23"/>
      <c r="K194" s="27"/>
      <c r="L194" s="34">
        <f>0.0018*K194+2.7402</f>
        <v>2.7402000000000002</v>
      </c>
      <c r="M194" s="34">
        <f t="shared" ref="M194:M196" si="125">L194-$L$155</f>
        <v>-3.8358000000000003</v>
      </c>
      <c r="N194">
        <f>E194-D194</f>
        <v>0</v>
      </c>
      <c r="O194">
        <f>M194-N194</f>
        <v>-3.8358000000000003</v>
      </c>
    </row>
    <row r="195" spans="2:15" x14ac:dyDescent="0.25">
      <c r="B195" s="22">
        <v>4.6349999999999998</v>
      </c>
      <c r="C195" s="23">
        <f t="shared" ref="C195:C196" si="126">C194+B195</f>
        <v>13.75</v>
      </c>
      <c r="D195" s="23">
        <f t="shared" si="122"/>
        <v>0</v>
      </c>
      <c r="E195" s="28"/>
      <c r="F195" s="21">
        <f t="shared" si="123"/>
        <v>0</v>
      </c>
      <c r="G195" s="21">
        <f t="shared" si="124"/>
        <v>134.75</v>
      </c>
      <c r="H195" s="23"/>
      <c r="I195" s="21" t="e">
        <f t="shared" si="121"/>
        <v>#DIV/0!</v>
      </c>
      <c r="J195" s="23"/>
      <c r="K195" s="27"/>
      <c r="L195" s="34">
        <f>0.0018*K195+2.7402</f>
        <v>2.7402000000000002</v>
      </c>
      <c r="M195" s="34">
        <f t="shared" si="125"/>
        <v>-3.8358000000000003</v>
      </c>
      <c r="N195">
        <f>E195-D195</f>
        <v>0</v>
      </c>
      <c r="O195">
        <f>M195-N195</f>
        <v>-3.8358000000000003</v>
      </c>
    </row>
    <row r="196" spans="2:15" x14ac:dyDescent="0.25">
      <c r="B196" s="22">
        <v>4.54</v>
      </c>
      <c r="C196" s="23">
        <f t="shared" si="126"/>
        <v>18.29</v>
      </c>
      <c r="D196" s="23">
        <f t="shared" si="122"/>
        <v>0</v>
      </c>
      <c r="E196" s="28"/>
      <c r="F196" s="21">
        <f t="shared" si="123"/>
        <v>0</v>
      </c>
      <c r="G196" s="21">
        <f t="shared" si="124"/>
        <v>179.24200000000002</v>
      </c>
      <c r="H196" s="23"/>
      <c r="I196" s="21"/>
      <c r="J196" s="23"/>
      <c r="K196" s="27"/>
      <c r="L196" s="34">
        <f>0.0018*K196+2.7402</f>
        <v>2.7402000000000002</v>
      </c>
      <c r="M196" s="34">
        <f t="shared" si="125"/>
        <v>-3.8358000000000003</v>
      </c>
      <c r="N196">
        <f>E196-D196</f>
        <v>0</v>
      </c>
      <c r="O196">
        <f>M196-N196</f>
        <v>-3.8358000000000003</v>
      </c>
    </row>
    <row r="197" spans="2:15" ht="15.75" thickBot="1" x14ac:dyDescent="0.3">
      <c r="B197" s="8"/>
      <c r="C197" s="9"/>
      <c r="D197" s="9"/>
      <c r="E197" s="9"/>
      <c r="F197" s="9"/>
      <c r="G197" s="9"/>
      <c r="H197" s="9" t="s">
        <v>33</v>
      </c>
      <c r="I197" s="29" t="e">
        <f>MEDIAN(I193:I195)</f>
        <v>#DIV/0!</v>
      </c>
      <c r="J197" s="9" t="e">
        <f>MAX(I193:I196)-MIN(I193:I196)</f>
        <v>#DIV/0!</v>
      </c>
      <c r="K197" s="24"/>
      <c r="L197" s="21"/>
      <c r="M197" s="21"/>
    </row>
    <row r="218" spans="2:4" x14ac:dyDescent="0.25">
      <c r="B218" t="s">
        <v>17</v>
      </c>
      <c r="C218" t="s">
        <v>24</v>
      </c>
      <c r="D218" t="s">
        <v>17</v>
      </c>
    </row>
    <row r="219" spans="2:4" x14ac:dyDescent="0.25">
      <c r="B219">
        <f>C5</f>
        <v>5</v>
      </c>
      <c r="C219">
        <f>I12</f>
        <v>9378.1677938666689</v>
      </c>
      <c r="D219">
        <f t="shared" ref="D219:D229" si="127">B219</f>
        <v>5</v>
      </c>
    </row>
    <row r="220" spans="2:4" x14ac:dyDescent="0.25">
      <c r="B220">
        <f>C16</f>
        <v>10</v>
      </c>
      <c r="C220">
        <f>I23</f>
        <v>5305.1209749999998</v>
      </c>
      <c r="D220">
        <f t="shared" si="127"/>
        <v>10</v>
      </c>
    </row>
    <row r="221" spans="2:4" x14ac:dyDescent="0.25">
      <c r="B221">
        <f>C27</f>
        <v>15</v>
      </c>
      <c r="C221">
        <f>I34</f>
        <v>3772.5304711111112</v>
      </c>
      <c r="D221">
        <f t="shared" si="127"/>
        <v>15</v>
      </c>
    </row>
    <row r="222" spans="2:4" x14ac:dyDescent="0.25">
      <c r="B222">
        <f>C37</f>
        <v>45</v>
      </c>
      <c r="C222">
        <f>I44</f>
        <v>1266.8945611940298</v>
      </c>
      <c r="D222">
        <f t="shared" si="127"/>
        <v>45</v>
      </c>
    </row>
    <row r="223" spans="2:4" x14ac:dyDescent="0.25">
      <c r="B223">
        <f>C143</f>
        <v>100</v>
      </c>
      <c r="C223">
        <f>I150</f>
        <v>568.37380568888898</v>
      </c>
      <c r="D223">
        <f t="shared" si="127"/>
        <v>100</v>
      </c>
    </row>
    <row r="224" spans="2:4" x14ac:dyDescent="0.25">
      <c r="B224">
        <f>C153</f>
        <v>120</v>
      </c>
      <c r="C224">
        <f>I160</f>
        <v>462.57185613079025</v>
      </c>
      <c r="D224">
        <f t="shared" si="127"/>
        <v>120</v>
      </c>
    </row>
    <row r="225" spans="2:4" x14ac:dyDescent="0.25">
      <c r="B225">
        <f>C162</f>
        <v>150</v>
      </c>
      <c r="C225">
        <f>I169</f>
        <v>360.69876130256415</v>
      </c>
      <c r="D225">
        <f t="shared" si="127"/>
        <v>150</v>
      </c>
    </row>
    <row r="226" spans="2:4" x14ac:dyDescent="0.25">
      <c r="B226">
        <f>C172</f>
        <v>175</v>
      </c>
      <c r="C226">
        <f>I179</f>
        <v>337.33637877333342</v>
      </c>
      <c r="D226">
        <f t="shared" si="127"/>
        <v>175</v>
      </c>
    </row>
    <row r="227" spans="2:4" x14ac:dyDescent="0.25">
      <c r="B227">
        <f>C181</f>
        <v>200</v>
      </c>
      <c r="C227">
        <f>I188</f>
        <v>267.84151708336822</v>
      </c>
      <c r="D227">
        <f t="shared" si="127"/>
        <v>200</v>
      </c>
    </row>
    <row r="228" spans="2:4" x14ac:dyDescent="0.25">
      <c r="B228">
        <f>C124</f>
        <v>30</v>
      </c>
      <c r="C228">
        <f>I131</f>
        <v>1257.5101570370371</v>
      </c>
      <c r="D228">
        <f t="shared" si="127"/>
        <v>30</v>
      </c>
    </row>
    <row r="229" spans="2:4" x14ac:dyDescent="0.25">
      <c r="B229">
        <f>C133</f>
        <v>80</v>
      </c>
      <c r="C229">
        <f>I140</f>
        <v>741.32694847161576</v>
      </c>
      <c r="D229">
        <f t="shared" si="127"/>
        <v>80</v>
      </c>
    </row>
    <row r="241" spans="1:9" x14ac:dyDescent="0.25">
      <c r="B241">
        <v>600</v>
      </c>
    </row>
    <row r="242" spans="1:9" x14ac:dyDescent="0.25">
      <c r="B242">
        <f>67885*B241^-1.035</f>
        <v>90.44556543967478</v>
      </c>
    </row>
    <row r="244" spans="1:9" x14ac:dyDescent="0.25">
      <c r="A244" t="s">
        <v>24</v>
      </c>
    </row>
    <row r="245" spans="1:9" x14ac:dyDescent="0.25">
      <c r="A245" t="s">
        <v>17</v>
      </c>
    </row>
    <row r="249" spans="1:9" x14ac:dyDescent="0.25">
      <c r="B249" t="s">
        <v>17</v>
      </c>
      <c r="C249" t="s">
        <v>24</v>
      </c>
    </row>
    <row r="250" spans="1:9" x14ac:dyDescent="0.25">
      <c r="B250">
        <v>5</v>
      </c>
      <c r="C250">
        <v>9378.1677938666689</v>
      </c>
      <c r="D250">
        <f t="shared" ref="D250:D259" si="128">36725*C250^-0.929</f>
        <v>7.4965973234107448</v>
      </c>
    </row>
    <row r="251" spans="1:9" x14ac:dyDescent="0.25">
      <c r="B251">
        <v>10</v>
      </c>
      <c r="C251">
        <v>5305.1209749999998</v>
      </c>
      <c r="D251">
        <f t="shared" si="128"/>
        <v>12.726819315714497</v>
      </c>
    </row>
    <row r="252" spans="1:9" x14ac:dyDescent="0.25">
      <c r="B252">
        <v>15</v>
      </c>
      <c r="C252">
        <v>3772.5304711111112</v>
      </c>
      <c r="D252">
        <f t="shared" si="128"/>
        <v>17.469077593191614</v>
      </c>
      <c r="G252" t="s">
        <v>24</v>
      </c>
      <c r="H252" t="s">
        <v>17</v>
      </c>
    </row>
    <row r="253" spans="1:9" x14ac:dyDescent="0.25">
      <c r="B253">
        <v>30</v>
      </c>
      <c r="C253">
        <v>1257.5101570370371</v>
      </c>
      <c r="D253">
        <f t="shared" si="128"/>
        <v>48.474754635785708</v>
      </c>
      <c r="G253">
        <v>1000</v>
      </c>
      <c r="H253">
        <f>44933*G253^-0.957</f>
        <v>60.473543288795938</v>
      </c>
      <c r="I253">
        <f>36725*G253^-0.929</f>
        <v>59.973832786419401</v>
      </c>
    </row>
    <row r="254" spans="1:9" x14ac:dyDescent="0.25">
      <c r="B254">
        <v>45</v>
      </c>
      <c r="C254">
        <v>1266.8945611940298</v>
      </c>
      <c r="D254">
        <f t="shared" si="128"/>
        <v>48.141088557886796</v>
      </c>
      <c r="G254">
        <v>1600</v>
      </c>
      <c r="H254">
        <f t="shared" ref="H254:H255" si="129">44933*G254^-0.957</f>
        <v>38.56759804985797</v>
      </c>
      <c r="I254">
        <f t="shared" ref="I254:I255" si="130">36725*G254^-0.929</f>
        <v>38.755588908592465</v>
      </c>
    </row>
    <row r="255" spans="1:9" x14ac:dyDescent="0.25">
      <c r="B255">
        <v>80</v>
      </c>
      <c r="C255">
        <v>741.32694847161576</v>
      </c>
      <c r="D255">
        <f t="shared" si="128"/>
        <v>79.199549572113852</v>
      </c>
      <c r="G255">
        <v>2000</v>
      </c>
      <c r="H255">
        <f t="shared" si="129"/>
        <v>31.151553531348366</v>
      </c>
      <c r="I255">
        <f t="shared" si="130"/>
        <v>31.499592716953753</v>
      </c>
    </row>
    <row r="256" spans="1:9" x14ac:dyDescent="0.25">
      <c r="B256">
        <v>100</v>
      </c>
      <c r="C256">
        <v>568.37380568888898</v>
      </c>
      <c r="D256">
        <f t="shared" si="128"/>
        <v>101.36937473653082</v>
      </c>
    </row>
    <row r="257" spans="2:4" x14ac:dyDescent="0.25">
      <c r="B257">
        <v>120</v>
      </c>
      <c r="C257">
        <v>462.57185613079025</v>
      </c>
      <c r="D257">
        <f t="shared" si="128"/>
        <v>122.7468405108505</v>
      </c>
    </row>
    <row r="258" spans="2:4" x14ac:dyDescent="0.25">
      <c r="B258">
        <v>150</v>
      </c>
      <c r="C258">
        <v>360.69876130256415</v>
      </c>
      <c r="D258">
        <f t="shared" si="128"/>
        <v>154.65872437312066</v>
      </c>
    </row>
    <row r="259" spans="2:4" x14ac:dyDescent="0.25">
      <c r="B259">
        <v>175</v>
      </c>
      <c r="C259">
        <v>337.33637877333342</v>
      </c>
      <c r="D259">
        <f t="shared" si="128"/>
        <v>164.58532582411621</v>
      </c>
    </row>
    <row r="260" spans="2:4" x14ac:dyDescent="0.25">
      <c r="B260">
        <v>200</v>
      </c>
      <c r="C260">
        <v>267.84151708336822</v>
      </c>
      <c r="D260">
        <f>36725*C260^-0.929</f>
        <v>203.92160416337055</v>
      </c>
    </row>
  </sheetData>
  <sortState ref="B250:D260">
    <sortCondition ref="B2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resol1 run</vt:lpstr>
      <vt:lpstr>Damping</vt:lpstr>
      <vt:lpstr>Damping 2</vt:lpstr>
      <vt:lpstr>SystemID</vt:lpstr>
      <vt:lpstr>sine precomputations</vt:lpstr>
      <vt:lpstr>Free Decay 2-24</vt:lpstr>
      <vt:lpstr>Sheet3</vt:lpstr>
      <vt:lpstr>Ticks calibration</vt:lpstr>
      <vt:lpstr>System ID EVCK</vt:lpstr>
      <vt:lpstr>amplitude</vt:lpstr>
      <vt:lpstr>inchtometers</vt:lpstr>
      <vt:lpstr>zerotorque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2014-06-18T18:44:37Z</dcterms:modified>
</cp:coreProperties>
</file>