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0447CAF7-F246-4E75-91AF-453705E2D59C}" xr6:coauthVersionLast="36" xr6:coauthVersionMax="36" xr10:uidLastSave="{00000000-0000-0000-0000-000000000000}"/>
  <bookViews>
    <workbookView xWindow="0" yWindow="0" windowWidth="20490" windowHeight="7425" firstSheet="1" activeTab="3" xr2:uid="{5059C73B-07F7-4E36-BDBF-9A79BB4F6EE2}"/>
  </bookViews>
  <sheets>
    <sheet name="LISTA DE PRODUCTOS" sheetId="7" r:id="rId1"/>
    <sheet name="BONDIOLA" sheetId="12" r:id="rId2"/>
    <sheet name="COSTILLA" sheetId="11" r:id="rId3"/>
    <sheet name="PASTA ALFREDO" sheetId="2" r:id="rId4"/>
    <sheet name="PASTA BOLAÑESA" sheetId="3" r:id="rId5"/>
    <sheet name="ENSALADA MALAGANA " sheetId="5" r:id="rId6"/>
    <sheet name="POLLO A LA NARANJA" sheetId="4" r:id="rId7"/>
    <sheet name="FRIJOLADA" sheetId="1" r:id="rId8"/>
    <sheet name="LASAÑA" sheetId="6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7" i="7" l="1"/>
  <c r="K17" i="7" s="1"/>
  <c r="D17" i="7"/>
  <c r="G17" i="7" s="1"/>
  <c r="J16" i="7"/>
  <c r="K16" i="7" s="1"/>
  <c r="D16" i="7"/>
  <c r="G16" i="7" s="1"/>
  <c r="J15" i="7"/>
  <c r="K15" i="7" s="1"/>
  <c r="D15" i="7"/>
  <c r="G15" i="7" s="1"/>
  <c r="J14" i="7"/>
  <c r="J13" i="7"/>
  <c r="L13" i="7" s="1"/>
  <c r="L14" i="7"/>
  <c r="K13" i="7"/>
  <c r="E13" i="7" s="1"/>
  <c r="K14" i="7"/>
  <c r="O14" i="7" s="1"/>
  <c r="P14" i="7" s="1"/>
  <c r="E12" i="7"/>
  <c r="D14" i="7"/>
  <c r="G14" i="7" s="1"/>
  <c r="D13" i="7"/>
  <c r="G13" i="7" s="1"/>
  <c r="J12" i="7"/>
  <c r="L12" i="7" s="1"/>
  <c r="D12" i="7"/>
  <c r="J11" i="7"/>
  <c r="D11" i="7"/>
  <c r="G11" i="7" s="1"/>
  <c r="J10" i="7"/>
  <c r="K10" i="7" s="1"/>
  <c r="E10" i="7" s="1"/>
  <c r="D10" i="7"/>
  <c r="G10" i="7" s="1"/>
  <c r="H10" i="7" s="1"/>
  <c r="I10" i="7" s="1"/>
  <c r="J9" i="7"/>
  <c r="L9" i="7" s="1"/>
  <c r="D9" i="7"/>
  <c r="J8" i="7"/>
  <c r="K8" i="7" s="1"/>
  <c r="D8" i="7"/>
  <c r="G8" i="7" s="1"/>
  <c r="G18" i="7"/>
  <c r="K18" i="7"/>
  <c r="E18" i="7" s="1"/>
  <c r="L18" i="7"/>
  <c r="O18" i="7"/>
  <c r="P18" i="7" s="1"/>
  <c r="Q18" i="7"/>
  <c r="G19" i="7"/>
  <c r="K19" i="7"/>
  <c r="E19" i="7" s="1"/>
  <c r="L19" i="7"/>
  <c r="O19" i="7"/>
  <c r="P19" i="7" s="1"/>
  <c r="Q19" i="7"/>
  <c r="G9" i="7"/>
  <c r="K9" i="7"/>
  <c r="Q9" i="7"/>
  <c r="Q10" i="7"/>
  <c r="K11" i="7"/>
  <c r="E11" i="7" s="1"/>
  <c r="L11" i="7"/>
  <c r="O11" i="7"/>
  <c r="P11" i="7" s="1"/>
  <c r="Q11" i="7"/>
  <c r="G12" i="7"/>
  <c r="Q12" i="7"/>
  <c r="Q13" i="7"/>
  <c r="Q14" i="7"/>
  <c r="Q15" i="7"/>
  <c r="Q16" i="7"/>
  <c r="Q17" i="7"/>
  <c r="Q8" i="7"/>
  <c r="L10" i="7" l="1"/>
  <c r="O10" i="7" s="1"/>
  <c r="P10" i="7" s="1"/>
  <c r="E8" i="7"/>
  <c r="L8" i="7"/>
  <c r="O9" i="7"/>
  <c r="P9" i="7" s="1"/>
  <c r="L15" i="7"/>
  <c r="O15" i="7" s="1"/>
  <c r="P15" i="7" s="1"/>
  <c r="O13" i="7"/>
  <c r="P13" i="7" s="1"/>
  <c r="E14" i="7"/>
  <c r="L16" i="7"/>
  <c r="O16" i="7" s="1"/>
  <c r="P16" i="7" s="1"/>
  <c r="E15" i="7"/>
  <c r="L17" i="7"/>
  <c r="O17" i="7" s="1"/>
  <c r="P17" i="7" s="1"/>
  <c r="H17" i="7"/>
  <c r="I17" i="7" s="1"/>
  <c r="M17" i="7" s="1"/>
  <c r="N17" i="7" s="1"/>
  <c r="E17" i="7"/>
  <c r="H16" i="7"/>
  <c r="E16" i="7"/>
  <c r="K12" i="7"/>
  <c r="H11" i="7"/>
  <c r="I11" i="7" s="1"/>
  <c r="M11" i="7" s="1"/>
  <c r="N11" i="7" s="1"/>
  <c r="M10" i="7"/>
  <c r="N10" i="7" s="1"/>
  <c r="E9" i="7"/>
  <c r="H9" i="7"/>
  <c r="I9" i="7" s="1"/>
  <c r="M9" i="7" s="1"/>
  <c r="N9" i="7" s="1"/>
  <c r="H19" i="7"/>
  <c r="I19" i="7" s="1"/>
  <c r="M19" i="7" s="1"/>
  <c r="N19" i="7" s="1"/>
  <c r="H18" i="7"/>
  <c r="I18" i="7" s="1"/>
  <c r="M18" i="7" s="1"/>
  <c r="N18" i="7" s="1"/>
  <c r="H15" i="7"/>
  <c r="I15" i="7" s="1"/>
  <c r="H14" i="7"/>
  <c r="I14" i="7" s="1"/>
  <c r="M14" i="7" s="1"/>
  <c r="N14" i="7" s="1"/>
  <c r="H13" i="7"/>
  <c r="I13" i="7" s="1"/>
  <c r="M13" i="7" s="1"/>
  <c r="N13" i="7" s="1"/>
  <c r="I16" i="7"/>
  <c r="O8" i="7"/>
  <c r="P8" i="7" s="1"/>
  <c r="H8" i="7"/>
  <c r="I8" i="7" s="1"/>
  <c r="M8" i="7" l="1"/>
  <c r="N8" i="7" s="1"/>
  <c r="M15" i="7"/>
  <c r="N15" i="7" s="1"/>
  <c r="M16" i="7"/>
  <c r="N16" i="7" s="1"/>
  <c r="H12" i="7"/>
  <c r="I12" i="7" s="1"/>
  <c r="M12" i="7" s="1"/>
  <c r="N12" i="7" s="1"/>
  <c r="O12" i="7"/>
  <c r="P12" i="7" s="1"/>
  <c r="O2" i="7" l="1"/>
  <c r="Q2" i="7"/>
  <c r="F11" i="12" l="1"/>
  <c r="F10" i="12"/>
  <c r="F49" i="12"/>
  <c r="F48" i="12"/>
  <c r="C48" i="12"/>
  <c r="F47" i="12"/>
  <c r="F59" i="12"/>
  <c r="F58" i="12"/>
  <c r="F57" i="12"/>
  <c r="F56" i="12"/>
  <c r="F60" i="12" s="1"/>
  <c r="F55" i="12"/>
  <c r="F4" i="12"/>
  <c r="F5" i="12"/>
  <c r="F6" i="12"/>
  <c r="F7" i="12"/>
  <c r="F8" i="12"/>
  <c r="F9" i="12"/>
  <c r="F36" i="12"/>
  <c r="C35" i="12"/>
  <c r="F35" i="12"/>
  <c r="F34" i="12"/>
  <c r="F46" i="12"/>
  <c r="F45" i="12"/>
  <c r="F44" i="12"/>
  <c r="F43" i="12"/>
  <c r="F42" i="12"/>
  <c r="F3" i="12"/>
  <c r="C24" i="12"/>
  <c r="F21" i="12"/>
  <c r="F22" i="12"/>
  <c r="F23" i="12"/>
  <c r="F33" i="12"/>
  <c r="F32" i="12"/>
  <c r="F31" i="12"/>
  <c r="F30" i="12"/>
  <c r="F29" i="12"/>
  <c r="F20" i="12"/>
  <c r="F19" i="12"/>
  <c r="F18" i="12"/>
  <c r="F17" i="12"/>
  <c r="F16" i="12"/>
  <c r="F24" i="12" l="1"/>
  <c r="F25" i="12" s="1"/>
  <c r="F7" i="11" l="1"/>
  <c r="C36" i="11"/>
  <c r="F32" i="11"/>
  <c r="F33" i="11"/>
  <c r="F34" i="11"/>
  <c r="F35" i="11"/>
  <c r="F31" i="11"/>
  <c r="F30" i="11"/>
  <c r="F29" i="11"/>
  <c r="F28" i="11"/>
  <c r="F27" i="11"/>
  <c r="F26" i="11"/>
  <c r="F36" i="11" s="1"/>
  <c r="F37" i="11" s="1"/>
  <c r="F19" i="11"/>
  <c r="F18" i="11"/>
  <c r="F17" i="11"/>
  <c r="F16" i="11"/>
  <c r="F15" i="11"/>
  <c r="F6" i="11"/>
  <c r="F5" i="11"/>
  <c r="F4" i="11"/>
  <c r="F3" i="11"/>
  <c r="F20" i="11" l="1"/>
  <c r="J7" i="7" l="1"/>
  <c r="E27" i="3"/>
  <c r="J6" i="7"/>
  <c r="K6" i="7" s="1"/>
  <c r="E12" i="5"/>
  <c r="J5" i="7"/>
  <c r="K5" i="7" s="1"/>
  <c r="J4" i="7"/>
  <c r="J3" i="7"/>
  <c r="L3" i="7" s="1"/>
  <c r="J2" i="7"/>
  <c r="Q7" i="7"/>
  <c r="K7" i="7"/>
  <c r="Q6" i="7"/>
  <c r="Q5" i="7"/>
  <c r="Q4" i="7"/>
  <c r="K4" i="7"/>
  <c r="Q3" i="7"/>
  <c r="K3" i="7"/>
  <c r="K2" i="7"/>
  <c r="L5" i="7" l="1"/>
  <c r="O5" i="7" s="1"/>
  <c r="O3" i="7"/>
  <c r="P3" i="7" s="1"/>
  <c r="P5" i="7"/>
  <c r="L2" i="7"/>
  <c r="P2" i="7" s="1"/>
  <c r="L4" i="7"/>
  <c r="L6" i="7"/>
  <c r="L7" i="7"/>
  <c r="O7" i="7" l="1"/>
  <c r="P7" i="7" s="1"/>
  <c r="O6" i="7"/>
  <c r="P6" i="7" s="1"/>
  <c r="O4" i="7"/>
  <c r="P4" i="7" s="1"/>
  <c r="E9" i="6" l="1"/>
  <c r="D7" i="7" s="1"/>
  <c r="E34" i="1"/>
  <c r="E42" i="6"/>
  <c r="E22" i="6"/>
  <c r="E25" i="5"/>
  <c r="E49" i="5"/>
  <c r="E12" i="6" l="1"/>
  <c r="E7" i="7"/>
  <c r="G7" i="7"/>
  <c r="H7" i="7" s="1"/>
  <c r="I7" i="7" s="1"/>
  <c r="M7" i="7" s="1"/>
  <c r="N7" i="7" s="1"/>
  <c r="E37" i="5"/>
  <c r="E48" i="3"/>
  <c r="E8" i="3"/>
  <c r="E9" i="2"/>
  <c r="D2" i="7" s="1"/>
  <c r="E9" i="4"/>
  <c r="D4" i="7" s="1"/>
  <c r="E23" i="2"/>
  <c r="E33" i="4"/>
  <c r="E11" i="4" l="1"/>
  <c r="E4" i="7"/>
  <c r="G4" i="7"/>
  <c r="H4" i="7" s="1"/>
  <c r="I4" i="7" s="1"/>
  <c r="M4" i="7" s="1"/>
  <c r="N4" i="7" s="1"/>
  <c r="E2" i="7"/>
  <c r="G2" i="7"/>
  <c r="H2" i="7" s="1"/>
  <c r="I2" i="7" s="1"/>
  <c r="M2" i="7" s="1"/>
  <c r="N2" i="7" s="1"/>
  <c r="E11" i="2"/>
  <c r="E10" i="3"/>
  <c r="D3" i="7"/>
  <c r="D5" i="7"/>
  <c r="E14" i="5"/>
  <c r="E3" i="7" l="1"/>
  <c r="G3" i="7"/>
  <c r="H3" i="7" s="1"/>
  <c r="I3" i="7" s="1"/>
  <c r="M3" i="7" s="1"/>
  <c r="N3" i="7" s="1"/>
  <c r="G5" i="7"/>
  <c r="H5" i="7" s="1"/>
  <c r="I5" i="7" s="1"/>
  <c r="M5" i="7" s="1"/>
  <c r="N5" i="7" s="1"/>
  <c r="E5" i="7"/>
  <c r="E24" i="4" l="1"/>
  <c r="E36" i="3" l="1"/>
  <c r="E45" i="4"/>
  <c r="E32" i="2"/>
  <c r="E9" i="1" l="1"/>
  <c r="E18" i="1"/>
  <c r="E11" i="1" l="1"/>
  <c r="D6" i="7"/>
  <c r="E6" i="7" l="1"/>
  <c r="G6" i="7"/>
  <c r="H6" i="7" s="1"/>
  <c r="I6" i="7" s="1"/>
  <c r="M6" i="7" s="1"/>
  <c r="N6" i="7" s="1"/>
</calcChain>
</file>

<file path=xl/sharedStrings.xml><?xml version="1.0" encoding="utf-8"?>
<sst xmlns="http://schemas.openxmlformats.org/spreadsheetml/2006/main" count="715" uniqueCount="202">
  <si>
    <t>Arroz</t>
  </si>
  <si>
    <t>Frijol</t>
  </si>
  <si>
    <t>Zanahoria</t>
  </si>
  <si>
    <t>Cebolla larga</t>
  </si>
  <si>
    <t>Papa</t>
  </si>
  <si>
    <t xml:space="preserve">Zapallo </t>
  </si>
  <si>
    <t xml:space="preserve">Zanahoria  </t>
  </si>
  <si>
    <t xml:space="preserve">Tomate chonto </t>
  </si>
  <si>
    <t>FRIIJOLADA  viernes</t>
  </si>
  <si>
    <t>CANT.</t>
  </si>
  <si>
    <t>GRAMAJE O UNIDAD</t>
  </si>
  <si>
    <t>INGREDIENTES</t>
  </si>
  <si>
    <t>PREPARACIÓN</t>
  </si>
  <si>
    <t>TIEMPO DE PREPARACION</t>
  </si>
  <si>
    <t>ML</t>
  </si>
  <si>
    <t>Frijoles</t>
  </si>
  <si>
    <t xml:space="preserve">12 minutos </t>
  </si>
  <si>
    <t>Gr</t>
  </si>
  <si>
    <t>Chicharron</t>
  </si>
  <si>
    <t xml:space="preserve">tener en cuenta  </t>
  </si>
  <si>
    <t xml:space="preserve">Producto quemado o que no cumpla con las caracteristicas no se debe sacar </t>
  </si>
  <si>
    <t xml:space="preserve">Ensalada remolacha </t>
  </si>
  <si>
    <t>ENSALADA remolacha</t>
  </si>
  <si>
    <t>Precio</t>
  </si>
  <si>
    <t>Remolacha</t>
  </si>
  <si>
    <t xml:space="preserve">Zanahoria </t>
  </si>
  <si>
    <t xml:space="preserve">Mayonesa </t>
  </si>
  <si>
    <t>Maduro</t>
  </si>
  <si>
    <t>Aguapanela</t>
  </si>
  <si>
    <t>Und</t>
  </si>
  <si>
    <t>PASTA ALFREDO  lunes</t>
  </si>
  <si>
    <t>Pasta alfredo</t>
  </si>
  <si>
    <t>Bondiola</t>
  </si>
  <si>
    <t>Ensalada</t>
  </si>
  <si>
    <t>Ml</t>
  </si>
  <si>
    <t>miel de caña</t>
  </si>
  <si>
    <t>Mantequilla</t>
  </si>
  <si>
    <t>Crema de Leche</t>
  </si>
  <si>
    <t>pasta de ajo</t>
  </si>
  <si>
    <t>Parmesano</t>
  </si>
  <si>
    <t>pimienta</t>
  </si>
  <si>
    <t>Pisca</t>
  </si>
  <si>
    <t>Nues Mozcada</t>
  </si>
  <si>
    <t xml:space="preserve">Sal </t>
  </si>
  <si>
    <t>PRECIO</t>
  </si>
  <si>
    <t>Cremas Champiñones</t>
  </si>
  <si>
    <t>Pasta fetuccine</t>
  </si>
  <si>
    <t>ENSALADA CASA L-D</t>
  </si>
  <si>
    <t>lechuga</t>
  </si>
  <si>
    <t>ADEREZO DE COCO</t>
  </si>
  <si>
    <t>PASTA BOLOÑESA</t>
  </si>
  <si>
    <t>SUB PASTA BOLOÑESA</t>
  </si>
  <si>
    <t>Carne molida</t>
  </si>
  <si>
    <t>Cebolla cabezona</t>
  </si>
  <si>
    <t>Ajo</t>
  </si>
  <si>
    <t>Apio</t>
  </si>
  <si>
    <t>Tomate (triturado)</t>
  </si>
  <si>
    <t>Psata de tomate</t>
  </si>
  <si>
    <t>Aceite de oliva</t>
  </si>
  <si>
    <t>Sal</t>
  </si>
  <si>
    <t>Oregano Seco</t>
  </si>
  <si>
    <t>Pimienta</t>
  </si>
  <si>
    <t>Laurel</t>
  </si>
  <si>
    <t>Pasta Boloñesa</t>
  </si>
  <si>
    <t>TOSTADAS DE AJO Y OREGANO</t>
  </si>
  <si>
    <t>Pan Frances</t>
  </si>
  <si>
    <t>mantequilla</t>
  </si>
  <si>
    <t xml:space="preserve">Ajo </t>
  </si>
  <si>
    <t>Oregano</t>
  </si>
  <si>
    <t>Tostadas de pan</t>
  </si>
  <si>
    <t>POLLO A LA NARANJA</t>
  </si>
  <si>
    <t>Pollo a la naranja</t>
  </si>
  <si>
    <t>Pollo</t>
  </si>
  <si>
    <t>Zumo de Naranja</t>
  </si>
  <si>
    <t xml:space="preserve">Ralladura de Limon </t>
  </si>
  <si>
    <t>Salsa Soya</t>
  </si>
  <si>
    <t>Azucar</t>
  </si>
  <si>
    <t>Vinagre</t>
  </si>
  <si>
    <t>Fecula</t>
  </si>
  <si>
    <t>Agua</t>
  </si>
  <si>
    <t>Aceite</t>
  </si>
  <si>
    <t>Tomate Cherry</t>
  </si>
  <si>
    <t>Cebolla Roja</t>
  </si>
  <si>
    <t>Zumo limon</t>
  </si>
  <si>
    <t xml:space="preserve">maiz salteado </t>
  </si>
  <si>
    <t xml:space="preserve">lechuga </t>
  </si>
  <si>
    <t xml:space="preserve">papas a la francesa </t>
  </si>
  <si>
    <t>Chuleta</t>
  </si>
  <si>
    <t>cebolla encurtida</t>
  </si>
  <si>
    <t>Ajonjoli Negro</t>
  </si>
  <si>
    <t>ENSALADA MALAGANA</t>
  </si>
  <si>
    <t>SUB CEBOLLA ENCURTIDA</t>
  </si>
  <si>
    <t>Vinagre Blanco</t>
  </si>
  <si>
    <t>SUB MILANESA</t>
  </si>
  <si>
    <t>Cerdo</t>
  </si>
  <si>
    <t>harina de trigo</t>
  </si>
  <si>
    <t>Vino Blanco</t>
  </si>
  <si>
    <t>Rebosado</t>
  </si>
  <si>
    <t>SUB REBOSADO</t>
  </si>
  <si>
    <t>Panko</t>
  </si>
  <si>
    <t>LASAÑA</t>
  </si>
  <si>
    <t>boloñesa</t>
  </si>
  <si>
    <t>bechamel</t>
  </si>
  <si>
    <t>pasta lamina</t>
  </si>
  <si>
    <t>UND</t>
  </si>
  <si>
    <t>nuez moscada</t>
  </si>
  <si>
    <t>leche</t>
  </si>
  <si>
    <t>sal</t>
  </si>
  <si>
    <t>c/n</t>
  </si>
  <si>
    <t>ml</t>
  </si>
  <si>
    <t>SUB BECHAMEL</t>
  </si>
  <si>
    <t>SUB SALSA BOLOÑESA</t>
  </si>
  <si>
    <t>Carne Molida</t>
  </si>
  <si>
    <t>SUB FRIJOLES</t>
  </si>
  <si>
    <t>Molde</t>
  </si>
  <si>
    <t>Item</t>
  </si>
  <si>
    <t>GRUPO</t>
  </si>
  <si>
    <t>PRODUCTO</t>
  </si>
  <si>
    <t>Costo ing + Variacion</t>
  </si>
  <si>
    <t xml:space="preserve">% Ingredientes + Variacion </t>
  </si>
  <si>
    <t>Costo EMPAQ</t>
  </si>
  <si>
    <t>Costo Ing+emp</t>
  </si>
  <si>
    <t>% Costo Ing + emp</t>
  </si>
  <si>
    <t>Costo todo con Combo</t>
  </si>
  <si>
    <t>Precio de venta</t>
  </si>
  <si>
    <t>precio sin impuesto al consumo</t>
  </si>
  <si>
    <t>PRECIO DE VENTAS</t>
  </si>
  <si>
    <t>MARGEN CONTRIBUCION  SIN EMP</t>
  </si>
  <si>
    <t>% CONTRIBUCION  SIN EMP</t>
  </si>
  <si>
    <t>MARGEN CONTRIBUCION + EMP</t>
  </si>
  <si>
    <t>% CONTRIBUCION + EMP</t>
  </si>
  <si>
    <t>PRECIO ACTUAL COMBO</t>
  </si>
  <si>
    <t>PRECIO PROVIASIONAL COMBO</t>
  </si>
  <si>
    <t>DIFERENCIA</t>
  </si>
  <si>
    <t>NUEVO NOMBRE</t>
  </si>
  <si>
    <t>NUEVA LINEA</t>
  </si>
  <si>
    <t>PASTA ALFREDO</t>
  </si>
  <si>
    <t>PASTA BOLAÑESA</t>
  </si>
  <si>
    <t xml:space="preserve">FRIJOLADA </t>
  </si>
  <si>
    <t>LASAÑA BOLOÑESA</t>
  </si>
  <si>
    <t>SUB SALS ALFREDO</t>
  </si>
  <si>
    <t>12 TIEMPO DE PREPARACION</t>
  </si>
  <si>
    <t xml:space="preserve">10 minutos </t>
  </si>
  <si>
    <t>Paprika</t>
  </si>
  <si>
    <t xml:space="preserve">Comino </t>
  </si>
  <si>
    <t>Pasta de ajo</t>
  </si>
  <si>
    <t>CHUNEY DE PIÑA</t>
  </si>
  <si>
    <t>PIÑA</t>
  </si>
  <si>
    <t>ALBAHACA GENOVESA</t>
  </si>
  <si>
    <t>ESENCIA COCO</t>
  </si>
  <si>
    <t>AZUCAR</t>
  </si>
  <si>
    <t xml:space="preserve">MAICENA </t>
  </si>
  <si>
    <t>CREMA DE LECHE</t>
  </si>
  <si>
    <t>ENSALADA</t>
  </si>
  <si>
    <t>COSTILLA SOUS VIDE</t>
  </si>
  <si>
    <t>COSTILLA TIPO LLANERA </t>
  </si>
  <si>
    <t>ENSALADA FRESCA</t>
  </si>
  <si>
    <t>PAPAS AMARILLAS EN CASCO</t>
  </si>
  <si>
    <t xml:space="preserve">ALIOLI DE CILANTRO </t>
  </si>
  <si>
    <t>COSTILLA</t>
  </si>
  <si>
    <t>Costilla tipo llanera</t>
  </si>
  <si>
    <t>Cebolla</t>
  </si>
  <si>
    <t>Tomillo</t>
  </si>
  <si>
    <t>Pimenta</t>
  </si>
  <si>
    <t>Naranja</t>
  </si>
  <si>
    <t>Vinagre de manzana</t>
  </si>
  <si>
    <t xml:space="preserve">ENSALDA DE BONDIOLA ACARAMELADA </t>
  </si>
  <si>
    <t>Jamón de Bondiola Acaramelada</t>
  </si>
  <si>
    <t>Mix de Lechugas</t>
  </si>
  <si>
    <t>Miel de Caña</t>
  </si>
  <si>
    <t xml:space="preserve">Chuney de piña </t>
  </si>
  <si>
    <t xml:space="preserve">Queso costeño </t>
  </si>
  <si>
    <t xml:space="preserve">Almendras rebanadas </t>
  </si>
  <si>
    <t xml:space="preserve">Tomate cherry </t>
  </si>
  <si>
    <t>JAMON DE BONDIOLA ACARMELADO</t>
  </si>
  <si>
    <t xml:space="preserve">Bondiola </t>
  </si>
  <si>
    <t xml:space="preserve">Viche </t>
  </si>
  <si>
    <t xml:space="preserve">Paprika </t>
  </si>
  <si>
    <t xml:space="preserve">Panela granulada </t>
  </si>
  <si>
    <t xml:space="preserve">Pimienta negra </t>
  </si>
  <si>
    <t>Sal refinada</t>
  </si>
  <si>
    <t xml:space="preserve">Azucar </t>
  </si>
  <si>
    <t>MIEL DE CAÑA</t>
  </si>
  <si>
    <t xml:space="preserve">Panela </t>
  </si>
  <si>
    <t>Poleo</t>
  </si>
  <si>
    <t xml:space="preserve">Fecula </t>
  </si>
  <si>
    <t xml:space="preserve">Jugo de Naranja </t>
  </si>
  <si>
    <t xml:space="preserve">Agua </t>
  </si>
  <si>
    <t>Fresa</t>
  </si>
  <si>
    <t>POLLO DORADO</t>
  </si>
  <si>
    <t xml:space="preserve">PUNTA DE ANCA </t>
  </si>
  <si>
    <t>CHURRASCO</t>
  </si>
  <si>
    <t xml:space="preserve">HAMBURGUESA </t>
  </si>
  <si>
    <t xml:space="preserve">MALAGANA </t>
  </si>
  <si>
    <t>CACIQUE</t>
  </si>
  <si>
    <t>PLATOS</t>
  </si>
  <si>
    <t>CHICHARRON OERADO</t>
  </si>
  <si>
    <t>BONDIOLA</t>
  </si>
  <si>
    <t>PIZZA</t>
  </si>
  <si>
    <t>CARNES</t>
  </si>
  <si>
    <t>SAMBA</t>
  </si>
  <si>
    <t>ASADOS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</si>
</sst>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_-&quot;$&quot;\ * #,##0.0_-;\-&quot;$&quot;\ * #,##0.0_-;_-&quot;$&quot;\ * &quot;-&quot;??_-;_-@_-"/>
    <numFmt numFmtId="166" formatCode="_-&quot;$&quot;* #,##0_-;\-&quot;$&quot;* #,##0_-;_-&quot;$&quot;* &quot;-&quot;??_-;_-@_-"/>
    <numFmt numFmtId="167" formatCode="&quot;$&quot;#,##0"/>
  </numFmts>
  <fonts count="12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2"/>
      <color theme="1"/>
      <name val="Arial"/>
      <family val="2"/>
    </font>
    <font>
      <sz val="11"/>
      <name val="Calibri"/>
      <family val="2"/>
      <scheme val="minor"/>
    </font>
    <font>
      <sz val="12"/>
      <color theme="1"/>
      <name val="Arial"/>
      <family val="2"/>
    </font>
    <font>
      <sz val="10"/>
      <color rgb="FF000000"/>
      <name val="Calibri"/>
      <family val="2"/>
      <scheme val="minor"/>
    </font>
    <font>
      <sz val="12"/>
      <name val="Arial"/>
      <family val="2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89">
    <xf numFmtId="0" fontId="0" fillId="0" borderId="0" xfId="0"/>
    <xf numFmtId="0" fontId="3" fillId="2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left"/>
    </xf>
    <xf numFmtId="0" fontId="3" fillId="2" borderId="4" xfId="0" applyFont="1" applyFill="1" applyBorder="1" applyAlignment="1">
      <alignment horizontal="center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 wrapText="1"/>
    </xf>
    <xf numFmtId="164" fontId="6" fillId="0" borderId="3" xfId="1" applyNumberFormat="1" applyFont="1" applyBorder="1" applyAlignment="1">
      <alignment vertical="center"/>
    </xf>
    <xf numFmtId="9" fontId="6" fillId="0" borderId="3" xfId="0" applyNumberFormat="1" applyFont="1" applyBorder="1" applyAlignment="1">
      <alignment vertical="center"/>
    </xf>
    <xf numFmtId="0" fontId="5" fillId="2" borderId="4" xfId="0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0" fillId="0" borderId="4" xfId="0" applyBorder="1"/>
    <xf numFmtId="0" fontId="5" fillId="2" borderId="6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center" wrapText="1"/>
    </xf>
    <xf numFmtId="164" fontId="6" fillId="0" borderId="5" xfId="1" applyNumberFormat="1" applyFont="1" applyBorder="1" applyAlignment="1">
      <alignment horizontal="center" vertical="center"/>
    </xf>
    <xf numFmtId="164" fontId="6" fillId="0" borderId="1" xfId="1" applyNumberFormat="1" applyFont="1" applyBorder="1" applyAlignment="1">
      <alignment horizontal="center" vertical="center"/>
    </xf>
    <xf numFmtId="164" fontId="6" fillId="0" borderId="3" xfId="1" applyNumberFormat="1" applyFont="1" applyBorder="1" applyAlignment="1">
      <alignment horizontal="center" vertical="center"/>
    </xf>
    <xf numFmtId="9" fontId="6" fillId="0" borderId="1" xfId="2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0" fillId="2" borderId="4" xfId="0" applyFill="1" applyBorder="1"/>
    <xf numFmtId="0" fontId="0" fillId="2" borderId="6" xfId="0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6" xfId="0" applyFont="1" applyFill="1" applyBorder="1"/>
    <xf numFmtId="0" fontId="3" fillId="2" borderId="5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0" fontId="6" fillId="0" borderId="1" xfId="2" applyNumberFormat="1" applyFont="1" applyBorder="1" applyAlignment="1">
      <alignment horizontal="center" vertical="center"/>
    </xf>
    <xf numFmtId="0" fontId="8" fillId="2" borderId="1" xfId="0" applyFont="1" applyFill="1" applyBorder="1" applyAlignment="1">
      <alignment wrapText="1"/>
    </xf>
    <xf numFmtId="164" fontId="6" fillId="0" borderId="1" xfId="2" applyNumberFormat="1" applyFont="1" applyBorder="1" applyAlignment="1">
      <alignment horizontal="center" vertical="center"/>
    </xf>
    <xf numFmtId="165" fontId="6" fillId="0" borderId="5" xfId="1" applyNumberFormat="1" applyFont="1" applyBorder="1" applyAlignment="1">
      <alignment horizontal="center" vertical="center"/>
    </xf>
    <xf numFmtId="0" fontId="0" fillId="0" borderId="1" xfId="0" applyBorder="1"/>
    <xf numFmtId="0" fontId="8" fillId="2" borderId="1" xfId="0" applyFont="1" applyFill="1" applyBorder="1" applyAlignment="1">
      <alignment vertical="center" wrapText="1"/>
    </xf>
    <xf numFmtId="164" fontId="6" fillId="0" borderId="5" xfId="1" applyNumberFormat="1" applyFont="1" applyBorder="1" applyAlignment="1">
      <alignment horizontal="left" vertical="center"/>
    </xf>
    <xf numFmtId="1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166" fontId="0" fillId="6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" fontId="0" fillId="8" borderId="0" xfId="0" applyNumberFormat="1" applyFill="1" applyAlignment="1">
      <alignment horizontal="center"/>
    </xf>
    <xf numFmtId="0" fontId="10" fillId="8" borderId="0" xfId="0" applyFont="1" applyFill="1"/>
    <xf numFmtId="167" fontId="0" fillId="8" borderId="0" xfId="0" applyNumberFormat="1" applyFill="1"/>
    <xf numFmtId="9" fontId="0" fillId="9" borderId="0" xfId="2" applyFont="1" applyFill="1"/>
    <xf numFmtId="167" fontId="0" fillId="8" borderId="0" xfId="2" applyNumberFormat="1" applyFont="1" applyFill="1"/>
    <xf numFmtId="166" fontId="0" fillId="8" borderId="0" xfId="1" applyNumberFormat="1" applyFont="1" applyFill="1" applyAlignment="1">
      <alignment vertical="center" wrapText="1"/>
    </xf>
    <xf numFmtId="167" fontId="0" fillId="0" borderId="0" xfId="0" applyNumberFormat="1"/>
    <xf numFmtId="0" fontId="0" fillId="10" borderId="0" xfId="0" applyFill="1"/>
    <xf numFmtId="0" fontId="10" fillId="8" borderId="0" xfId="0" applyFont="1" applyFill="1" applyAlignment="1">
      <alignment horizontal="left"/>
    </xf>
    <xf numFmtId="167" fontId="10" fillId="8" borderId="0" xfId="0" applyNumberFormat="1" applyFont="1" applyFill="1"/>
    <xf numFmtId="0" fontId="8" fillId="2" borderId="1" xfId="0" applyFont="1" applyFill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44" fontId="6" fillId="0" borderId="5" xfId="1" applyFont="1" applyBorder="1" applyAlignment="1">
      <alignment horizontal="center" vertical="center"/>
    </xf>
    <xf numFmtId="164" fontId="6" fillId="0" borderId="2" xfId="1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164" fontId="4" fillId="0" borderId="5" xfId="1" applyNumberFormat="1" applyFont="1" applyBorder="1" applyAlignment="1">
      <alignment horizontal="center" vertical="center"/>
    </xf>
    <xf numFmtId="164" fontId="4" fillId="0" borderId="2" xfId="1" applyNumberFormat="1" applyFont="1" applyBorder="1" applyAlignment="1">
      <alignment horizontal="center" vertical="center"/>
    </xf>
    <xf numFmtId="165" fontId="4" fillId="0" borderId="2" xfId="1" applyNumberFormat="1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0" fontId="7" fillId="8" borderId="0" xfId="0" applyFont="1" applyFill="1" applyAlignment="1">
      <alignment horizontal="left"/>
    </xf>
    <xf numFmtId="0" fontId="7" fillId="8" borderId="0" xfId="0" applyFont="1" applyFill="1"/>
    <xf numFmtId="164" fontId="11" fillId="0" borderId="5" xfId="1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504266</xdr:colOff>
      <xdr:row>4</xdr:row>
      <xdr:rowOff>0</xdr:rowOff>
    </xdr:from>
    <xdr:to>
      <xdr:col>1</xdr:col>
      <xdr:colOff>1882588</xdr:colOff>
      <xdr:row>10</xdr:row>
      <xdr:rowOff>28575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DAD2D77-DEDE-494B-95E9-AA77F2B94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6266" y="933450"/>
          <a:ext cx="1378322" cy="11906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347382</xdr:colOff>
      <xdr:row>3</xdr:row>
      <xdr:rowOff>33618</xdr:rowOff>
    </xdr:from>
    <xdr:to>
      <xdr:col>1</xdr:col>
      <xdr:colOff>1979035</xdr:colOff>
      <xdr:row>10</xdr:row>
      <xdr:rowOff>132789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19F393B-268A-427F-821D-74085B359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382" y="18635943"/>
          <a:ext cx="1631653" cy="12326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386558</xdr:colOff>
      <xdr:row>4</xdr:row>
      <xdr:rowOff>115093</xdr:rowOff>
    </xdr:from>
    <xdr:to>
      <xdr:col>1</xdr:col>
      <xdr:colOff>2114155</xdr:colOff>
      <xdr:row>10</xdr:row>
      <xdr:rowOff>85724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9754374-04D4-4177-9CF9-52BF75CBD7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1866366" y="3503810"/>
          <a:ext cx="1151731" cy="172759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309561</xdr:colOff>
      <xdr:row>4</xdr:row>
      <xdr:rowOff>128590</xdr:rowOff>
    </xdr:from>
    <xdr:to>
      <xdr:col>1</xdr:col>
      <xdr:colOff>2124074</xdr:colOff>
      <xdr:row>10</xdr:row>
      <xdr:rowOff>157166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E55907B-9B77-406E-9EE8-0283E17CD3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1803855" y="3502821"/>
          <a:ext cx="1209676" cy="181451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4</xdr:row>
      <xdr:rowOff>12701</xdr:rowOff>
    </xdr:from>
    <xdr:to>
      <xdr:col>1</xdr:col>
      <xdr:colOff>2286001</xdr:colOff>
      <xdr:row>11</xdr:row>
      <xdr:rowOff>76201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81299A1-EB5C-4043-A9D7-3E3F2AA96F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96650" y="3689351"/>
          <a:ext cx="2181226" cy="14541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200024</xdr:colOff>
      <xdr:row>3</xdr:row>
      <xdr:rowOff>187324</xdr:rowOff>
    </xdr:from>
    <xdr:to>
      <xdr:col>1</xdr:col>
      <xdr:colOff>2209799</xdr:colOff>
      <xdr:row>10</xdr:row>
      <xdr:rowOff>146049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52B7BDA-FB88-48CA-A230-1CDA071EC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91899" y="3663949"/>
          <a:ext cx="2009775" cy="1339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209551</xdr:colOff>
      <xdr:row>4</xdr:row>
      <xdr:rowOff>9525</xdr:rowOff>
    </xdr:from>
    <xdr:to>
      <xdr:col>1</xdr:col>
      <xdr:colOff>2109789</xdr:colOff>
      <xdr:row>10</xdr:row>
      <xdr:rowOff>95250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A152C28-D80F-417D-8CDF-71A3670C2D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1" y="790575"/>
          <a:ext cx="1900238" cy="12668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616745</xdr:colOff>
      <xdr:row>4</xdr:row>
      <xdr:rowOff>5555</xdr:rowOff>
    </xdr:from>
    <xdr:to>
      <xdr:col>1</xdr:col>
      <xdr:colOff>1679842</xdr:colOff>
      <xdr:row>12</xdr:row>
      <xdr:rowOff>19050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5ECDC92-5855-4BD1-9893-B7AF46F70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08620" y="3682205"/>
          <a:ext cx="1063097" cy="15946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AE8F1-32EB-4AB5-96CE-C4DE7F34E59C}">
  <dimension ref="A1:T19"/>
  <sheetViews>
    <sheetView workbookViewId="0"/>
  </sheetViews>
  <sheetFormatPr baseColWidth="10" defaultRowHeight="12.75" x14ac:dyDescent="0.2"/>
  <cols>
    <col min="2" max="2" width="13.28515625" bestFit="1" customWidth="1"/>
    <col min="3" max="3" width="18.42578125" bestFit="1" customWidth="1"/>
    <col min="9" max="9" width="0" hidden="1" customWidth="1"/>
    <col min="13" max="13" width="10.7109375" bestFit="1" customWidth="1"/>
    <col min="20" max="20" width="16.140625" bestFit="1" customWidth="1"/>
  </cols>
  <sheetData>
    <row r="1" spans="1:20" ht="60" x14ac:dyDescent="0.2">
      <c r="A1" s="43" t="s">
        <v>115</v>
      </c>
      <c r="B1" s="44" t="s">
        <v>116</v>
      </c>
      <c r="C1" s="44" t="s">
        <v>117</v>
      </c>
      <c r="D1" s="45" t="s">
        <v>118</v>
      </c>
      <c r="E1" s="45" t="s">
        <v>119</v>
      </c>
      <c r="F1" s="45" t="s">
        <v>120</v>
      </c>
      <c r="G1" s="46" t="s">
        <v>121</v>
      </c>
      <c r="H1" s="45" t="s">
        <v>122</v>
      </c>
      <c r="I1" s="47" t="s">
        <v>123</v>
      </c>
      <c r="J1" s="45" t="s">
        <v>124</v>
      </c>
      <c r="K1" s="45" t="s">
        <v>125</v>
      </c>
      <c r="L1" s="48" t="s">
        <v>126</v>
      </c>
      <c r="M1" s="49" t="s">
        <v>127</v>
      </c>
      <c r="N1" s="50" t="s">
        <v>128</v>
      </c>
      <c r="O1" s="49" t="s">
        <v>129</v>
      </c>
      <c r="P1" s="50" t="s">
        <v>130</v>
      </c>
      <c r="Q1" s="51" t="s">
        <v>131</v>
      </c>
      <c r="R1" s="52" t="s">
        <v>132</v>
      </c>
      <c r="S1" s="53" t="s">
        <v>133</v>
      </c>
      <c r="T1" s="54" t="s">
        <v>134</v>
      </c>
    </row>
    <row r="2" spans="1:20" x14ac:dyDescent="0.2">
      <c r="A2" s="55">
        <v>1</v>
      </c>
      <c r="B2" s="63" t="s">
        <v>135</v>
      </c>
      <c r="C2" s="56" t="s">
        <v>136</v>
      </c>
      <c r="D2" s="57">
        <f>'PASTA ALFREDO'!E9</f>
        <v>9049.1</v>
      </c>
      <c r="E2" s="58">
        <f t="shared" ref="E2:E7" si="0">D2/K2</f>
        <v>0.51709142857142865</v>
      </c>
      <c r="F2" s="57">
        <v>0</v>
      </c>
      <c r="G2" s="57">
        <f>+D2+F2</f>
        <v>9049.1</v>
      </c>
      <c r="H2" s="58">
        <f t="shared" ref="H2:H7" si="1">G2/K2</f>
        <v>0.51709142857142865</v>
      </c>
      <c r="I2" s="57">
        <f>+D2+F2+H2</f>
        <v>9049.6170914285722</v>
      </c>
      <c r="J2" s="57">
        <f>'PASTA ALFREDO'!E10</f>
        <v>18900</v>
      </c>
      <c r="K2" s="57">
        <f>+J2/1.08</f>
        <v>17500</v>
      </c>
      <c r="L2" s="59">
        <f t="shared" ref="L2:L7" si="2">J2</f>
        <v>18900</v>
      </c>
      <c r="M2" s="57">
        <f t="shared" ref="M2:M7" si="3">L2-I2</f>
        <v>9850.3829085714278</v>
      </c>
      <c r="N2" s="58">
        <f t="shared" ref="N2:N7" si="4">M2/K2</f>
        <v>0.56287902334693873</v>
      </c>
      <c r="O2" s="64">
        <f>L2-K2</f>
        <v>1400</v>
      </c>
      <c r="P2" s="58">
        <f t="shared" ref="P2:P7" si="5">O2/K2</f>
        <v>0.08</v>
      </c>
      <c r="Q2" s="59" t="e">
        <f>#REF!</f>
        <v>#REF!</v>
      </c>
      <c r="R2" s="60">
        <v>0</v>
      </c>
      <c r="S2" s="61"/>
      <c r="T2" s="62"/>
    </row>
    <row r="3" spans="1:20" x14ac:dyDescent="0.2">
      <c r="A3" s="55">
        <v>2</v>
      </c>
      <c r="B3" s="63" t="s">
        <v>135</v>
      </c>
      <c r="C3" s="56" t="s">
        <v>137</v>
      </c>
      <c r="D3" s="57">
        <f>'PASTA BOLAÑESA'!E8</f>
        <v>10114.1</v>
      </c>
      <c r="E3" s="58">
        <f t="shared" si="0"/>
        <v>0.54890592964824125</v>
      </c>
      <c r="F3" s="57">
        <v>0</v>
      </c>
      <c r="G3" s="57">
        <f t="shared" ref="G3:G7" si="6">+D3+F3</f>
        <v>10114.1</v>
      </c>
      <c r="H3" s="58">
        <f t="shared" si="1"/>
        <v>0.54890592964824125</v>
      </c>
      <c r="I3" s="57">
        <f t="shared" ref="I3:I7" si="7">+D3+F3+H3</f>
        <v>10114.648905929649</v>
      </c>
      <c r="J3" s="57">
        <f>'PASTA BOLAÑESA'!E9</f>
        <v>19900</v>
      </c>
      <c r="K3" s="57">
        <f t="shared" ref="K3:K7" si="8">+J3/1.08</f>
        <v>18425.925925925923</v>
      </c>
      <c r="L3" s="59">
        <f t="shared" si="2"/>
        <v>19900</v>
      </c>
      <c r="M3" s="57">
        <f t="shared" si="3"/>
        <v>9785.3510940703509</v>
      </c>
      <c r="N3" s="58">
        <f t="shared" si="4"/>
        <v>0.5310642804822101</v>
      </c>
      <c r="O3" s="64">
        <f t="shared" ref="O3:O7" si="9">L3-K3</f>
        <v>1474.0740740740766</v>
      </c>
      <c r="P3" s="58">
        <f t="shared" si="5"/>
        <v>8.0000000000000154E-2</v>
      </c>
      <c r="Q3" s="59" t="e">
        <f>#REF!</f>
        <v>#REF!</v>
      </c>
      <c r="R3" s="60">
        <v>0</v>
      </c>
      <c r="T3" s="62"/>
    </row>
    <row r="4" spans="1:20" x14ac:dyDescent="0.2">
      <c r="A4" s="55">
        <v>3</v>
      </c>
      <c r="B4" s="63" t="s">
        <v>135</v>
      </c>
      <c r="C4" s="56" t="s">
        <v>70</v>
      </c>
      <c r="D4" s="57">
        <f>'POLLO A LA NARANJA'!E9</f>
        <v>8450</v>
      </c>
      <c r="E4" s="58">
        <f t="shared" si="0"/>
        <v>0.48285714285714287</v>
      </c>
      <c r="F4" s="57">
        <v>0</v>
      </c>
      <c r="G4" s="57">
        <f t="shared" si="6"/>
        <v>8450</v>
      </c>
      <c r="H4" s="58">
        <f t="shared" si="1"/>
        <v>0.48285714285714287</v>
      </c>
      <c r="I4" s="57">
        <f t="shared" si="7"/>
        <v>8450.482857142857</v>
      </c>
      <c r="J4" s="57">
        <f>'POLLO A LA NARANJA'!E10</f>
        <v>18900</v>
      </c>
      <c r="K4" s="57">
        <f t="shared" si="8"/>
        <v>17500</v>
      </c>
      <c r="L4" s="59">
        <f t="shared" si="2"/>
        <v>18900</v>
      </c>
      <c r="M4" s="57">
        <f t="shared" si="3"/>
        <v>10449.517142857143</v>
      </c>
      <c r="N4" s="58">
        <f t="shared" si="4"/>
        <v>0.59711526530612247</v>
      </c>
      <c r="O4" s="64">
        <f t="shared" si="9"/>
        <v>1400</v>
      </c>
      <c r="P4" s="58">
        <f t="shared" si="5"/>
        <v>0.08</v>
      </c>
      <c r="Q4" s="59" t="e">
        <f>#REF!</f>
        <v>#REF!</v>
      </c>
      <c r="R4" s="60">
        <v>0</v>
      </c>
      <c r="T4" s="62"/>
    </row>
    <row r="5" spans="1:20" x14ac:dyDescent="0.2">
      <c r="A5" s="55">
        <v>4</v>
      </c>
      <c r="B5" s="63" t="s">
        <v>135</v>
      </c>
      <c r="C5" s="56" t="s">
        <v>90</v>
      </c>
      <c r="D5" s="57">
        <f>'ENSALADA MALAGANA '!E12</f>
        <v>7984</v>
      </c>
      <c r="E5" s="58">
        <f t="shared" si="0"/>
        <v>0.45622857142857143</v>
      </c>
      <c r="F5" s="57">
        <v>0</v>
      </c>
      <c r="G5" s="57">
        <f>+D5+F5</f>
        <v>7984</v>
      </c>
      <c r="H5" s="58">
        <f t="shared" si="1"/>
        <v>0.45622857142857143</v>
      </c>
      <c r="I5" s="57">
        <f t="shared" si="7"/>
        <v>7984.4562285714283</v>
      </c>
      <c r="J5" s="57">
        <f>'ENSALADA MALAGANA '!E13</f>
        <v>18900</v>
      </c>
      <c r="K5" s="57">
        <f t="shared" si="8"/>
        <v>17500</v>
      </c>
      <c r="L5" s="59">
        <f t="shared" si="2"/>
        <v>18900</v>
      </c>
      <c r="M5" s="57">
        <f t="shared" si="3"/>
        <v>10915.543771428573</v>
      </c>
      <c r="N5" s="58">
        <f t="shared" si="4"/>
        <v>0.62374535836734701</v>
      </c>
      <c r="O5" s="64">
        <f t="shared" si="9"/>
        <v>1400</v>
      </c>
      <c r="P5" s="58">
        <f t="shared" si="5"/>
        <v>0.08</v>
      </c>
      <c r="Q5" s="59" t="e">
        <f>#REF!</f>
        <v>#REF!</v>
      </c>
      <c r="R5" s="60">
        <v>0</v>
      </c>
      <c r="T5" s="62"/>
    </row>
    <row r="6" spans="1:20" x14ac:dyDescent="0.2">
      <c r="A6" s="55">
        <v>5</v>
      </c>
      <c r="B6" s="63" t="s">
        <v>135</v>
      </c>
      <c r="C6" s="56" t="s">
        <v>138</v>
      </c>
      <c r="D6" s="57">
        <f>FRIJOLADA!E9</f>
        <v>6039</v>
      </c>
      <c r="E6" s="58">
        <f t="shared" si="0"/>
        <v>0.34508571428571427</v>
      </c>
      <c r="F6" s="57">
        <v>0</v>
      </c>
      <c r="G6" s="57">
        <f t="shared" si="6"/>
        <v>6039</v>
      </c>
      <c r="H6" s="58">
        <f t="shared" si="1"/>
        <v>0.34508571428571427</v>
      </c>
      <c r="I6" s="57">
        <f t="shared" si="7"/>
        <v>6039.3450857142861</v>
      </c>
      <c r="J6" s="57">
        <f>FRIJOLADA!E10</f>
        <v>18900</v>
      </c>
      <c r="K6" s="57">
        <f t="shared" si="8"/>
        <v>17500</v>
      </c>
      <c r="L6" s="59">
        <f t="shared" si="2"/>
        <v>18900</v>
      </c>
      <c r="M6" s="57">
        <f t="shared" si="3"/>
        <v>12860.654914285715</v>
      </c>
      <c r="N6" s="58">
        <f t="shared" si="4"/>
        <v>0.73489456653061225</v>
      </c>
      <c r="O6" s="64">
        <f t="shared" si="9"/>
        <v>1400</v>
      </c>
      <c r="P6" s="58">
        <f t="shared" si="5"/>
        <v>0.08</v>
      </c>
      <c r="Q6" s="59" t="e">
        <f>#REF!</f>
        <v>#REF!</v>
      </c>
      <c r="R6" s="60">
        <v>0</v>
      </c>
      <c r="T6" s="62"/>
    </row>
    <row r="7" spans="1:20" x14ac:dyDescent="0.2">
      <c r="A7" s="55">
        <v>6</v>
      </c>
      <c r="B7" s="63" t="s">
        <v>135</v>
      </c>
      <c r="C7" s="56" t="s">
        <v>139</v>
      </c>
      <c r="D7" s="57">
        <f>LASAÑA!E9</f>
        <v>11737</v>
      </c>
      <c r="E7" s="58">
        <f t="shared" si="0"/>
        <v>0.53037489539748961</v>
      </c>
      <c r="F7" s="57">
        <v>0</v>
      </c>
      <c r="G7" s="57">
        <f t="shared" si="6"/>
        <v>11737</v>
      </c>
      <c r="H7" s="58">
        <f t="shared" si="1"/>
        <v>0.53037489539748961</v>
      </c>
      <c r="I7" s="57">
        <f t="shared" si="7"/>
        <v>11737.530374895397</v>
      </c>
      <c r="J7" s="57">
        <f>LASAÑA!E10</f>
        <v>23900</v>
      </c>
      <c r="K7" s="57">
        <f t="shared" si="8"/>
        <v>22129.629629629628</v>
      </c>
      <c r="L7" s="59">
        <f t="shared" si="2"/>
        <v>23900</v>
      </c>
      <c r="M7" s="57">
        <f t="shared" si="3"/>
        <v>12162.469625104603</v>
      </c>
      <c r="N7" s="58">
        <f t="shared" si="4"/>
        <v>0.54960113787083564</v>
      </c>
      <c r="O7" s="64">
        <f t="shared" si="9"/>
        <v>1770.3703703703723</v>
      </c>
      <c r="P7" s="58">
        <f t="shared" si="5"/>
        <v>8.0000000000000099E-2</v>
      </c>
      <c r="Q7" s="59" t="e">
        <f>#REF!</f>
        <v>#REF!</v>
      </c>
      <c r="R7" s="60">
        <v>0</v>
      </c>
      <c r="T7" s="62"/>
    </row>
    <row r="8" spans="1:20" x14ac:dyDescent="0.2">
      <c r="A8" s="55">
        <v>7</v>
      </c>
      <c r="B8" s="76" t="s">
        <v>192</v>
      </c>
      <c r="C8" s="77" t="s">
        <v>193</v>
      </c>
      <c r="D8" s="57" t="e">
        <f>#REF!</f>
        <v>#REF!</v>
      </c>
      <c r="E8" s="58" t="e">
        <f t="shared" ref="E8:E9" si="10">D8/K8</f>
        <v>#REF!</v>
      </c>
      <c r="F8" s="57">
        <v>0</v>
      </c>
      <c r="G8" s="57" t="e">
        <f t="shared" ref="G8" si="11">+D8+F8</f>
        <v>#REF!</v>
      </c>
      <c r="H8" s="58" t="e">
        <f t="shared" ref="H8" si="12">G8/K8</f>
        <v>#REF!</v>
      </c>
      <c r="I8" s="57" t="e">
        <f t="shared" ref="I8" si="13">+D8+F8+H8</f>
        <v>#REF!</v>
      </c>
      <c r="J8" s="57" t="e">
        <f>#REF!</f>
        <v>#REF!</v>
      </c>
      <c r="K8" s="57" t="e">
        <f t="shared" ref="K8" si="14">+J8/1.08</f>
        <v>#REF!</v>
      </c>
      <c r="L8" s="59" t="e">
        <f t="shared" ref="L8" si="15">J8</f>
        <v>#REF!</v>
      </c>
      <c r="M8" s="57" t="e">
        <f t="shared" ref="M8" si="16">L8-I8</f>
        <v>#REF!</v>
      </c>
      <c r="N8" s="58" t="e">
        <f t="shared" ref="N8" si="17">M8/K8</f>
        <v>#REF!</v>
      </c>
      <c r="O8" s="64" t="e">
        <f t="shared" ref="O8" si="18">L8-K8</f>
        <v>#REF!</v>
      </c>
      <c r="P8" s="58" t="e">
        <f t="shared" ref="P8" si="19">O8/K8</f>
        <v>#REF!</v>
      </c>
      <c r="Q8" s="59" t="e">
        <f>#REF!</f>
        <v>#REF!</v>
      </c>
      <c r="R8" s="60">
        <v>0</v>
      </c>
      <c r="T8" s="62"/>
    </row>
    <row r="9" spans="1:20" x14ac:dyDescent="0.2">
      <c r="A9" s="55">
        <v>8</v>
      </c>
      <c r="B9" s="76" t="s">
        <v>192</v>
      </c>
      <c r="C9" s="77" t="s">
        <v>194</v>
      </c>
      <c r="D9" s="57" t="e">
        <f>#REF!</f>
        <v>#REF!</v>
      </c>
      <c r="E9" s="58" t="e">
        <f t="shared" si="10"/>
        <v>#REF!</v>
      </c>
      <c r="F9" s="57">
        <v>0</v>
      </c>
      <c r="G9" s="57" t="e">
        <f t="shared" ref="G9:G17" si="20">+D9+F9</f>
        <v>#REF!</v>
      </c>
      <c r="H9" s="58" t="e">
        <f t="shared" ref="H9:H17" si="21">G9/K9</f>
        <v>#REF!</v>
      </c>
      <c r="I9" s="57" t="e">
        <f t="shared" ref="I9:I17" si="22">+D9+F9+H9</f>
        <v>#REF!</v>
      </c>
      <c r="J9" s="57" t="e">
        <f>#REF!</f>
        <v>#REF!</v>
      </c>
      <c r="K9" s="57" t="e">
        <f t="shared" ref="K9:K17" si="23">+J9/1.08</f>
        <v>#REF!</v>
      </c>
      <c r="L9" s="59" t="e">
        <f t="shared" ref="L9:L17" si="24">J9</f>
        <v>#REF!</v>
      </c>
      <c r="M9" s="57" t="e">
        <f t="shared" ref="M9:M17" si="25">L9-I9</f>
        <v>#REF!</v>
      </c>
      <c r="N9" s="58" t="e">
        <f t="shared" ref="N9:N17" si="26">M9/K9</f>
        <v>#REF!</v>
      </c>
      <c r="O9" s="64" t="e">
        <f t="shared" ref="O9:O17" si="27">L9-K9</f>
        <v>#REF!</v>
      </c>
      <c r="P9" s="58" t="e">
        <f t="shared" ref="P9:P17" si="28">O9/K9</f>
        <v>#REF!</v>
      </c>
      <c r="Q9" s="59" t="e">
        <f>#REF!</f>
        <v>#REF!</v>
      </c>
      <c r="R9" s="60">
        <v>0</v>
      </c>
      <c r="T9" s="62"/>
    </row>
    <row r="10" spans="1:20" x14ac:dyDescent="0.2">
      <c r="A10" s="55">
        <v>9</v>
      </c>
      <c r="B10" s="76" t="s">
        <v>195</v>
      </c>
      <c r="C10" s="77" t="s">
        <v>196</v>
      </c>
      <c r="D10" s="57" t="e">
        <f>#REF!</f>
        <v>#REF!</v>
      </c>
      <c r="E10" s="58" t="e">
        <f t="shared" ref="E10:E17" si="29">D10/K10</f>
        <v>#REF!</v>
      </c>
      <c r="F10" s="57">
        <v>0</v>
      </c>
      <c r="G10" s="57" t="e">
        <f t="shared" si="20"/>
        <v>#REF!</v>
      </c>
      <c r="H10" s="58" t="e">
        <f t="shared" si="21"/>
        <v>#REF!</v>
      </c>
      <c r="I10" s="57" t="e">
        <f t="shared" si="22"/>
        <v>#REF!</v>
      </c>
      <c r="J10" s="57" t="e">
        <f>#REF!</f>
        <v>#REF!</v>
      </c>
      <c r="K10" s="57" t="e">
        <f t="shared" si="23"/>
        <v>#REF!</v>
      </c>
      <c r="L10" s="59" t="e">
        <f t="shared" si="24"/>
        <v>#REF!</v>
      </c>
      <c r="M10" s="57" t="e">
        <f t="shared" si="25"/>
        <v>#REF!</v>
      </c>
      <c r="N10" s="58" t="e">
        <f t="shared" si="26"/>
        <v>#REF!</v>
      </c>
      <c r="O10" s="64" t="e">
        <f t="shared" si="27"/>
        <v>#REF!</v>
      </c>
      <c r="P10" s="58" t="e">
        <f t="shared" si="28"/>
        <v>#REF!</v>
      </c>
      <c r="Q10" s="59" t="e">
        <f>#REF!</f>
        <v>#REF!</v>
      </c>
      <c r="R10" s="60">
        <v>0</v>
      </c>
      <c r="T10" s="62"/>
    </row>
    <row r="11" spans="1:20" x14ac:dyDescent="0.2">
      <c r="A11" s="55">
        <v>10</v>
      </c>
      <c r="B11" s="76" t="s">
        <v>195</v>
      </c>
      <c r="C11" s="77" t="s">
        <v>159</v>
      </c>
      <c r="D11" s="57">
        <f>COSTILLA!F7</f>
        <v>15288.4</v>
      </c>
      <c r="E11" s="58">
        <f t="shared" si="29"/>
        <v>0.30020858181818183</v>
      </c>
      <c r="F11" s="57">
        <v>0</v>
      </c>
      <c r="G11" s="57">
        <f t="shared" si="20"/>
        <v>15288.4</v>
      </c>
      <c r="H11" s="58">
        <f t="shared" si="21"/>
        <v>0.30020858181818183</v>
      </c>
      <c r="I11" s="57">
        <f t="shared" si="22"/>
        <v>15288.700208581819</v>
      </c>
      <c r="J11" s="57">
        <f>COSTILLA!F8</f>
        <v>55000</v>
      </c>
      <c r="K11" s="57">
        <f t="shared" si="23"/>
        <v>50925.92592592592</v>
      </c>
      <c r="L11" s="59">
        <f t="shared" si="24"/>
        <v>55000</v>
      </c>
      <c r="M11" s="57">
        <f t="shared" si="25"/>
        <v>39711.299791418183</v>
      </c>
      <c r="N11" s="58">
        <f t="shared" si="26"/>
        <v>0.77978552317693894</v>
      </c>
      <c r="O11" s="64">
        <f t="shared" si="27"/>
        <v>4074.0740740740803</v>
      </c>
      <c r="P11" s="58">
        <f t="shared" si="28"/>
        <v>8.0000000000000127E-2</v>
      </c>
      <c r="Q11" s="59" t="e">
        <f>#REF!</f>
        <v>#REF!</v>
      </c>
      <c r="R11" s="60">
        <v>0</v>
      </c>
      <c r="T11" s="62"/>
    </row>
    <row r="12" spans="1:20" x14ac:dyDescent="0.2">
      <c r="A12" s="55">
        <v>11</v>
      </c>
      <c r="B12" s="76" t="s">
        <v>195</v>
      </c>
      <c r="C12" s="77" t="s">
        <v>197</v>
      </c>
      <c r="D12" s="57">
        <f>BONDIOLA!F11</f>
        <v>6524.8</v>
      </c>
      <c r="E12" s="58">
        <f>D12/K12</f>
        <v>0.17616960000000001</v>
      </c>
      <c r="F12" s="57">
        <v>0</v>
      </c>
      <c r="G12" s="57">
        <f t="shared" si="20"/>
        <v>6524.8</v>
      </c>
      <c r="H12" s="58">
        <f t="shared" si="21"/>
        <v>0.17616960000000001</v>
      </c>
      <c r="I12" s="57">
        <f t="shared" si="22"/>
        <v>6524.9761696000005</v>
      </c>
      <c r="J12" s="57">
        <f>BONDIOLA!F12</f>
        <v>40000</v>
      </c>
      <c r="K12" s="57">
        <f t="shared" si="23"/>
        <v>37037.037037037036</v>
      </c>
      <c r="L12" s="59">
        <f t="shared" si="24"/>
        <v>40000</v>
      </c>
      <c r="M12" s="57">
        <f t="shared" si="25"/>
        <v>33475.023830400001</v>
      </c>
      <c r="N12" s="58">
        <f t="shared" si="26"/>
        <v>0.90382564342080007</v>
      </c>
      <c r="O12" s="64">
        <f t="shared" si="27"/>
        <v>2962.9629629629635</v>
      </c>
      <c r="P12" s="58">
        <f t="shared" si="28"/>
        <v>8.0000000000000016E-2</v>
      </c>
      <c r="Q12" s="59" t="e">
        <f>#REF!</f>
        <v>#REF!</v>
      </c>
      <c r="R12" s="60">
        <v>0</v>
      </c>
      <c r="T12" s="62"/>
    </row>
    <row r="13" spans="1:20" x14ac:dyDescent="0.2">
      <c r="A13" s="55">
        <v>12</v>
      </c>
      <c r="B13" s="76" t="s">
        <v>195</v>
      </c>
      <c r="C13" s="77" t="s">
        <v>189</v>
      </c>
      <c r="D13" s="57" t="e">
        <f>#REF!</f>
        <v>#REF!</v>
      </c>
      <c r="E13" s="58" t="e">
        <f t="shared" si="29"/>
        <v>#REF!</v>
      </c>
      <c r="F13" s="57">
        <v>0</v>
      </c>
      <c r="G13" s="57" t="e">
        <f t="shared" si="20"/>
        <v>#REF!</v>
      </c>
      <c r="H13" s="58" t="e">
        <f t="shared" si="21"/>
        <v>#REF!</v>
      </c>
      <c r="I13" s="57" t="e">
        <f t="shared" si="22"/>
        <v>#REF!</v>
      </c>
      <c r="J13" s="57" t="e">
        <f>#REF!</f>
        <v>#REF!</v>
      </c>
      <c r="K13" s="57" t="e">
        <f t="shared" si="23"/>
        <v>#REF!</v>
      </c>
      <c r="L13" s="59" t="e">
        <f t="shared" si="24"/>
        <v>#REF!</v>
      </c>
      <c r="M13" s="57" t="e">
        <f t="shared" si="25"/>
        <v>#REF!</v>
      </c>
      <c r="N13" s="58" t="e">
        <f t="shared" si="26"/>
        <v>#REF!</v>
      </c>
      <c r="O13" s="64" t="e">
        <f t="shared" si="27"/>
        <v>#REF!</v>
      </c>
      <c r="P13" s="58" t="e">
        <f t="shared" si="28"/>
        <v>#REF!</v>
      </c>
      <c r="Q13" s="59" t="e">
        <f>#REF!</f>
        <v>#REF!</v>
      </c>
      <c r="R13" s="60">
        <v>0</v>
      </c>
      <c r="T13" s="62"/>
    </row>
    <row r="14" spans="1:20" x14ac:dyDescent="0.2">
      <c r="A14" s="55">
        <v>13</v>
      </c>
      <c r="B14" s="76" t="s">
        <v>198</v>
      </c>
      <c r="C14" s="77" t="s">
        <v>199</v>
      </c>
      <c r="D14" s="57" t="e">
        <f>#REF!</f>
        <v>#REF!</v>
      </c>
      <c r="E14" s="58" t="e">
        <f t="shared" si="29"/>
        <v>#REF!</v>
      </c>
      <c r="F14" s="57">
        <v>0</v>
      </c>
      <c r="G14" s="57" t="e">
        <f t="shared" si="20"/>
        <v>#REF!</v>
      </c>
      <c r="H14" s="58" t="e">
        <f t="shared" si="21"/>
        <v>#REF!</v>
      </c>
      <c r="I14" s="57" t="e">
        <f t="shared" si="22"/>
        <v>#REF!</v>
      </c>
      <c r="J14" s="57" t="e">
        <f>#REF!</f>
        <v>#REF!</v>
      </c>
      <c r="K14" s="57" t="e">
        <f t="shared" si="23"/>
        <v>#REF!</v>
      </c>
      <c r="L14" s="59" t="e">
        <f t="shared" si="24"/>
        <v>#REF!</v>
      </c>
      <c r="M14" s="57" t="e">
        <f t="shared" si="25"/>
        <v>#REF!</v>
      </c>
      <c r="N14" s="58" t="e">
        <f t="shared" si="26"/>
        <v>#REF!</v>
      </c>
      <c r="O14" s="64" t="e">
        <f t="shared" si="27"/>
        <v>#REF!</v>
      </c>
      <c r="P14" s="58" t="e">
        <f t="shared" si="28"/>
        <v>#REF!</v>
      </c>
      <c r="Q14" s="59" t="e">
        <f>#REF!</f>
        <v>#REF!</v>
      </c>
      <c r="R14" s="60">
        <v>0</v>
      </c>
      <c r="T14" s="62"/>
    </row>
    <row r="15" spans="1:20" x14ac:dyDescent="0.2">
      <c r="A15" s="55">
        <v>14</v>
      </c>
      <c r="B15" s="76" t="s">
        <v>198</v>
      </c>
      <c r="C15" s="77" t="s">
        <v>200</v>
      </c>
      <c r="D15" s="57" t="e">
        <f>#REF!</f>
        <v>#REF!</v>
      </c>
      <c r="E15" s="58" t="e">
        <f t="shared" si="29"/>
        <v>#REF!</v>
      </c>
      <c r="F15" s="57">
        <v>0</v>
      </c>
      <c r="G15" s="57" t="e">
        <f t="shared" si="20"/>
        <v>#REF!</v>
      </c>
      <c r="H15" s="58" t="e">
        <f t="shared" si="21"/>
        <v>#REF!</v>
      </c>
      <c r="I15" s="57" t="e">
        <f t="shared" si="22"/>
        <v>#REF!</v>
      </c>
      <c r="J15" s="57" t="e">
        <f>#REF!</f>
        <v>#REF!</v>
      </c>
      <c r="K15" s="57" t="e">
        <f t="shared" si="23"/>
        <v>#REF!</v>
      </c>
      <c r="L15" s="59" t="e">
        <f t="shared" si="24"/>
        <v>#REF!</v>
      </c>
      <c r="M15" s="57" t="e">
        <f t="shared" si="25"/>
        <v>#REF!</v>
      </c>
      <c r="N15" s="58" t="e">
        <f t="shared" si="26"/>
        <v>#REF!</v>
      </c>
      <c r="O15" s="64" t="e">
        <f t="shared" si="27"/>
        <v>#REF!</v>
      </c>
      <c r="P15" s="58" t="e">
        <f t="shared" si="28"/>
        <v>#REF!</v>
      </c>
      <c r="Q15" s="59" t="e">
        <f>#REF!</f>
        <v>#REF!</v>
      </c>
      <c r="R15" s="60">
        <v>0</v>
      </c>
      <c r="T15" s="62"/>
    </row>
    <row r="16" spans="1:20" x14ac:dyDescent="0.2">
      <c r="A16" s="55">
        <v>15</v>
      </c>
      <c r="B16" s="76" t="s">
        <v>201</v>
      </c>
      <c r="C16" s="77" t="s">
        <v>190</v>
      </c>
      <c r="D16" s="57" t="e">
        <f>#REF!</f>
        <v>#REF!</v>
      </c>
      <c r="E16" s="58" t="e">
        <f t="shared" si="29"/>
        <v>#REF!</v>
      </c>
      <c r="F16" s="57">
        <v>0</v>
      </c>
      <c r="G16" s="57" t="e">
        <f t="shared" si="20"/>
        <v>#REF!</v>
      </c>
      <c r="H16" s="58" t="e">
        <f t="shared" si="21"/>
        <v>#REF!</v>
      </c>
      <c r="I16" s="57" t="e">
        <f t="shared" si="22"/>
        <v>#REF!</v>
      </c>
      <c r="J16" s="57" t="e">
        <f>#REF!</f>
        <v>#REF!</v>
      </c>
      <c r="K16" s="57" t="e">
        <f t="shared" si="23"/>
        <v>#REF!</v>
      </c>
      <c r="L16" s="59" t="e">
        <f t="shared" si="24"/>
        <v>#REF!</v>
      </c>
      <c r="M16" s="57" t="e">
        <f t="shared" si="25"/>
        <v>#REF!</v>
      </c>
      <c r="N16" s="58" t="e">
        <f t="shared" si="26"/>
        <v>#REF!</v>
      </c>
      <c r="O16" s="64" t="e">
        <f t="shared" si="27"/>
        <v>#REF!</v>
      </c>
      <c r="P16" s="58" t="e">
        <f t="shared" si="28"/>
        <v>#REF!</v>
      </c>
      <c r="Q16" s="59" t="e">
        <f>#REF!</f>
        <v>#REF!</v>
      </c>
      <c r="R16" s="60">
        <v>0</v>
      </c>
      <c r="T16" s="62"/>
    </row>
    <row r="17" spans="1:20" x14ac:dyDescent="0.2">
      <c r="A17" s="55">
        <v>16</v>
      </c>
      <c r="B17" s="76" t="s">
        <v>201</v>
      </c>
      <c r="C17" s="77" t="s">
        <v>191</v>
      </c>
      <c r="D17" s="57" t="e">
        <f>#REF!</f>
        <v>#REF!</v>
      </c>
      <c r="E17" s="58" t="e">
        <f t="shared" si="29"/>
        <v>#REF!</v>
      </c>
      <c r="F17" s="57">
        <v>0</v>
      </c>
      <c r="G17" s="57" t="e">
        <f t="shared" si="20"/>
        <v>#REF!</v>
      </c>
      <c r="H17" s="58" t="e">
        <f t="shared" si="21"/>
        <v>#REF!</v>
      </c>
      <c r="I17" s="57" t="e">
        <f t="shared" si="22"/>
        <v>#REF!</v>
      </c>
      <c r="J17" s="57" t="e">
        <f>#REF!</f>
        <v>#REF!</v>
      </c>
      <c r="K17" s="57" t="e">
        <f t="shared" si="23"/>
        <v>#REF!</v>
      </c>
      <c r="L17" s="59" t="e">
        <f t="shared" si="24"/>
        <v>#REF!</v>
      </c>
      <c r="M17" s="57" t="e">
        <f t="shared" si="25"/>
        <v>#REF!</v>
      </c>
      <c r="N17" s="58" t="e">
        <f t="shared" si="26"/>
        <v>#REF!</v>
      </c>
      <c r="O17" s="64" t="e">
        <f t="shared" si="27"/>
        <v>#REF!</v>
      </c>
      <c r="P17" s="58" t="e">
        <f t="shared" si="28"/>
        <v>#REF!</v>
      </c>
      <c r="Q17" s="59" t="e">
        <f>#REF!</f>
        <v>#REF!</v>
      </c>
      <c r="R17" s="60">
        <v>0</v>
      </c>
      <c r="T17" s="62"/>
    </row>
    <row r="18" spans="1:20" x14ac:dyDescent="0.2">
      <c r="A18" s="55"/>
      <c r="B18" s="63"/>
      <c r="C18" s="56"/>
      <c r="D18" s="57"/>
      <c r="E18" s="58" t="e">
        <f t="shared" ref="E18:E19" si="30">D18/K18</f>
        <v>#DIV/0!</v>
      </c>
      <c r="F18" s="57">
        <v>0</v>
      </c>
      <c r="G18" s="57">
        <f t="shared" ref="G18:G19" si="31">+D18+F18</f>
        <v>0</v>
      </c>
      <c r="H18" s="58" t="e">
        <f t="shared" ref="H18:H19" si="32">G18/K18</f>
        <v>#DIV/0!</v>
      </c>
      <c r="I18" s="57" t="e">
        <f t="shared" ref="I18:I19" si="33">+D18+F18+H18</f>
        <v>#DIV/0!</v>
      </c>
      <c r="J18" s="57">
        <v>0</v>
      </c>
      <c r="K18" s="57">
        <f t="shared" ref="K18:K19" si="34">+J18/1.08</f>
        <v>0</v>
      </c>
      <c r="L18" s="59">
        <f t="shared" ref="L18:L19" si="35">J18</f>
        <v>0</v>
      </c>
      <c r="M18" s="57" t="e">
        <f t="shared" ref="M18:M19" si="36">L18-I18</f>
        <v>#DIV/0!</v>
      </c>
      <c r="N18" s="58" t="e">
        <f t="shared" ref="N18:N19" si="37">M18/K18</f>
        <v>#DIV/0!</v>
      </c>
      <c r="O18" s="64">
        <f t="shared" ref="O18:O19" si="38">L18-K18</f>
        <v>0</v>
      </c>
      <c r="P18" s="58" t="e">
        <f t="shared" ref="P18:P19" si="39">O18/K18</f>
        <v>#DIV/0!</v>
      </c>
      <c r="Q18" s="59" t="e">
        <f>#REF!</f>
        <v>#REF!</v>
      </c>
      <c r="R18" s="60">
        <v>0</v>
      </c>
      <c r="T18" s="62"/>
    </row>
    <row r="19" spans="1:20" x14ac:dyDescent="0.2">
      <c r="A19" s="55"/>
      <c r="B19" s="63"/>
      <c r="C19" s="56"/>
      <c r="D19" s="57"/>
      <c r="E19" s="58" t="e">
        <f t="shared" si="30"/>
        <v>#DIV/0!</v>
      </c>
      <c r="F19" s="57">
        <v>0</v>
      </c>
      <c r="G19" s="57">
        <f t="shared" si="31"/>
        <v>0</v>
      </c>
      <c r="H19" s="58" t="e">
        <f t="shared" si="32"/>
        <v>#DIV/0!</v>
      </c>
      <c r="I19" s="57" t="e">
        <f t="shared" si="33"/>
        <v>#DIV/0!</v>
      </c>
      <c r="J19" s="57">
        <v>0</v>
      </c>
      <c r="K19" s="57">
        <f t="shared" si="34"/>
        <v>0</v>
      </c>
      <c r="L19" s="59">
        <f t="shared" si="35"/>
        <v>0</v>
      </c>
      <c r="M19" s="57" t="e">
        <f t="shared" si="36"/>
        <v>#DIV/0!</v>
      </c>
      <c r="N19" s="58" t="e">
        <f t="shared" si="37"/>
        <v>#DIV/0!</v>
      </c>
      <c r="O19" s="64">
        <f t="shared" si="38"/>
        <v>0</v>
      </c>
      <c r="P19" s="58" t="e">
        <f t="shared" si="39"/>
        <v>#DIV/0!</v>
      </c>
      <c r="Q19" s="59" t="e">
        <f>#REF!</f>
        <v>#REF!</v>
      </c>
      <c r="R19" s="60">
        <v>0</v>
      </c>
      <c r="T19" s="6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832AF-C460-4CF4-BA92-54015E99F197}">
  <dimension ref="B2:H65"/>
  <sheetViews>
    <sheetView workbookViewId="0">
      <selection activeCell="F12" sqref="F12"/>
    </sheetView>
  </sheetViews>
  <sheetFormatPr baseColWidth="10" defaultRowHeight="12.75" x14ac:dyDescent="0.2"/>
  <cols>
    <col min="2" max="2" width="35.28515625" bestFit="1" customWidth="1"/>
    <col min="4" max="6" width="12.85546875" customWidth="1"/>
    <col min="7" max="7" width="36.28515625" bestFit="1" customWidth="1"/>
    <col min="8" max="8" width="67.140625" customWidth="1"/>
  </cols>
  <sheetData>
    <row r="2" spans="2:8" ht="30" x14ac:dyDescent="0.25">
      <c r="B2" s="1" t="s">
        <v>166</v>
      </c>
      <c r="C2" s="66" t="s">
        <v>9</v>
      </c>
      <c r="D2" s="3" t="s">
        <v>10</v>
      </c>
      <c r="E2" s="4" t="s">
        <v>44</v>
      </c>
      <c r="F2" s="4" t="s">
        <v>44</v>
      </c>
      <c r="G2" s="4" t="s">
        <v>11</v>
      </c>
      <c r="H2" s="35" t="s">
        <v>12</v>
      </c>
    </row>
    <row r="3" spans="2:8" ht="15.75" x14ac:dyDescent="0.25">
      <c r="B3" s="5" t="s">
        <v>13</v>
      </c>
      <c r="C3" s="6">
        <v>100</v>
      </c>
      <c r="D3" s="7" t="s">
        <v>17</v>
      </c>
      <c r="E3" s="69">
        <v>18</v>
      </c>
      <c r="F3" s="20">
        <f>C3*E3</f>
        <v>1800</v>
      </c>
      <c r="G3" s="8" t="s">
        <v>167</v>
      </c>
      <c r="H3" s="80"/>
    </row>
    <row r="4" spans="2:8" ht="15" x14ac:dyDescent="0.2">
      <c r="B4" s="9" t="s">
        <v>16</v>
      </c>
      <c r="C4" s="6">
        <v>100</v>
      </c>
      <c r="D4" s="7" t="s">
        <v>17</v>
      </c>
      <c r="E4" s="69">
        <v>20</v>
      </c>
      <c r="F4" s="20">
        <f t="shared" ref="F4:F10" si="0">C4*E4</f>
        <v>2000</v>
      </c>
      <c r="G4" s="67" t="s">
        <v>168</v>
      </c>
      <c r="H4" s="80"/>
    </row>
    <row r="5" spans="2:8" ht="15" x14ac:dyDescent="0.2">
      <c r="B5" s="10"/>
      <c r="C5" s="6">
        <v>10</v>
      </c>
      <c r="D5" s="7" t="s">
        <v>17</v>
      </c>
      <c r="E5" s="69">
        <v>6.4</v>
      </c>
      <c r="F5" s="20">
        <f t="shared" si="0"/>
        <v>64</v>
      </c>
      <c r="G5" s="67" t="s">
        <v>169</v>
      </c>
      <c r="H5" s="80"/>
    </row>
    <row r="6" spans="2:8" ht="15" x14ac:dyDescent="0.2">
      <c r="B6" s="17"/>
      <c r="C6" s="6">
        <v>10</v>
      </c>
      <c r="D6" s="7" t="s">
        <v>17</v>
      </c>
      <c r="E6" s="69">
        <v>8</v>
      </c>
      <c r="F6" s="20">
        <f t="shared" si="0"/>
        <v>80</v>
      </c>
      <c r="G6" s="67" t="s">
        <v>170</v>
      </c>
      <c r="H6" s="80"/>
    </row>
    <row r="7" spans="2:8" ht="15" x14ac:dyDescent="0.25">
      <c r="B7" s="5"/>
      <c r="C7" s="6">
        <v>20</v>
      </c>
      <c r="D7" s="7" t="s">
        <v>17</v>
      </c>
      <c r="E7" s="69">
        <v>22</v>
      </c>
      <c r="F7" s="20">
        <f t="shared" si="0"/>
        <v>440</v>
      </c>
      <c r="G7" s="67" t="s">
        <v>171</v>
      </c>
      <c r="H7" s="80"/>
    </row>
    <row r="8" spans="2:8" ht="15" x14ac:dyDescent="0.25">
      <c r="B8" s="15"/>
      <c r="C8" s="6">
        <v>10</v>
      </c>
      <c r="D8" s="7" t="s">
        <v>17</v>
      </c>
      <c r="E8" s="69">
        <v>120</v>
      </c>
      <c r="F8" s="20">
        <f t="shared" si="0"/>
        <v>1200</v>
      </c>
      <c r="G8" s="67" t="s">
        <v>172</v>
      </c>
      <c r="H8" s="80"/>
    </row>
    <row r="9" spans="2:8" ht="15.75" x14ac:dyDescent="0.25">
      <c r="B9" s="15"/>
      <c r="C9" s="6">
        <v>30</v>
      </c>
      <c r="D9" s="7" t="s">
        <v>17</v>
      </c>
      <c r="E9" s="69">
        <v>18.36</v>
      </c>
      <c r="F9" s="20">
        <f t="shared" si="0"/>
        <v>550.79999999999995</v>
      </c>
      <c r="G9" s="8" t="s">
        <v>173</v>
      </c>
      <c r="H9" s="80"/>
    </row>
    <row r="10" spans="2:8" ht="15.75" x14ac:dyDescent="0.25">
      <c r="B10" s="15"/>
      <c r="C10" s="6">
        <v>30</v>
      </c>
      <c r="D10" s="7" t="s">
        <v>17</v>
      </c>
      <c r="E10" s="69">
        <v>13</v>
      </c>
      <c r="F10" s="20">
        <f t="shared" si="0"/>
        <v>390</v>
      </c>
      <c r="G10" s="8" t="s">
        <v>188</v>
      </c>
      <c r="H10" s="80"/>
    </row>
    <row r="11" spans="2:8" ht="15.75" x14ac:dyDescent="0.25">
      <c r="B11" s="15"/>
      <c r="C11" s="6"/>
      <c r="D11" s="7"/>
      <c r="E11" s="7"/>
      <c r="F11" s="75">
        <f>SUM(F3:F10)</f>
        <v>6524.8</v>
      </c>
      <c r="G11" s="8"/>
      <c r="H11" s="80"/>
    </row>
    <row r="12" spans="2:8" ht="15.75" x14ac:dyDescent="0.2">
      <c r="B12" s="17"/>
      <c r="C12" s="6"/>
      <c r="D12" s="7"/>
      <c r="E12" s="7"/>
      <c r="F12" s="78">
        <v>40000</v>
      </c>
      <c r="G12" s="8"/>
      <c r="H12" s="81"/>
    </row>
    <row r="13" spans="2:8" ht="15" x14ac:dyDescent="0.2">
      <c r="B13" s="18" t="s">
        <v>19</v>
      </c>
      <c r="C13" s="82" t="s">
        <v>20</v>
      </c>
      <c r="D13" s="83"/>
      <c r="E13" s="83"/>
      <c r="F13" s="83"/>
      <c r="G13" s="83"/>
      <c r="H13" s="84"/>
    </row>
    <row r="15" spans="2:8" ht="30" x14ac:dyDescent="0.25">
      <c r="B15" s="4" t="s">
        <v>174</v>
      </c>
      <c r="C15" s="2" t="s">
        <v>9</v>
      </c>
      <c r="D15" s="3" t="s">
        <v>10</v>
      </c>
      <c r="E15" s="4" t="s">
        <v>44</v>
      </c>
      <c r="F15" s="4" t="s">
        <v>44</v>
      </c>
      <c r="G15" s="4" t="s">
        <v>11</v>
      </c>
      <c r="H15" s="4" t="s">
        <v>12</v>
      </c>
    </row>
    <row r="16" spans="2:8" ht="15.75" x14ac:dyDescent="0.25">
      <c r="B16" s="5" t="s">
        <v>141</v>
      </c>
      <c r="C16" s="71">
        <v>1300</v>
      </c>
      <c r="D16" s="7" t="s">
        <v>17</v>
      </c>
      <c r="E16" s="69">
        <v>20</v>
      </c>
      <c r="F16" s="20">
        <f>C16*E16</f>
        <v>26000</v>
      </c>
      <c r="G16" s="8" t="s">
        <v>175</v>
      </c>
      <c r="H16" s="79"/>
    </row>
    <row r="17" spans="2:8" ht="15" x14ac:dyDescent="0.2">
      <c r="B17" s="9" t="s">
        <v>142</v>
      </c>
      <c r="C17" s="6">
        <v>10</v>
      </c>
      <c r="D17" s="7" t="s">
        <v>34</v>
      </c>
      <c r="E17" s="39">
        <v>118.6</v>
      </c>
      <c r="F17" s="20">
        <f>C17*E17</f>
        <v>1186</v>
      </c>
      <c r="G17" s="67" t="s">
        <v>176</v>
      </c>
      <c r="H17" s="80"/>
    </row>
    <row r="18" spans="2:8" ht="15" x14ac:dyDescent="0.2">
      <c r="B18" s="9"/>
      <c r="C18" s="6">
        <v>5</v>
      </c>
      <c r="D18" s="7" t="s">
        <v>17</v>
      </c>
      <c r="E18" s="39">
        <v>24</v>
      </c>
      <c r="F18" s="20">
        <f t="shared" ref="F18:F23" si="1">C18*E18</f>
        <v>120</v>
      </c>
      <c r="G18" s="67" t="s">
        <v>144</v>
      </c>
      <c r="H18" s="80"/>
    </row>
    <row r="19" spans="2:8" ht="15" x14ac:dyDescent="0.2">
      <c r="B19" s="10"/>
      <c r="C19" s="6">
        <v>10</v>
      </c>
      <c r="D19" s="7" t="s">
        <v>17</v>
      </c>
      <c r="E19" s="20">
        <v>48</v>
      </c>
      <c r="F19" s="20">
        <f t="shared" si="1"/>
        <v>480</v>
      </c>
      <c r="G19" s="67" t="s">
        <v>177</v>
      </c>
      <c r="H19" s="80"/>
    </row>
    <row r="20" spans="2:8" ht="15" x14ac:dyDescent="0.2">
      <c r="B20" s="17"/>
      <c r="C20" s="6">
        <v>80</v>
      </c>
      <c r="D20" s="7" t="s">
        <v>17</v>
      </c>
      <c r="E20" s="20">
        <v>8</v>
      </c>
      <c r="F20" s="20">
        <f t="shared" si="1"/>
        <v>640</v>
      </c>
      <c r="G20" s="67" t="s">
        <v>178</v>
      </c>
      <c r="H20" s="80"/>
    </row>
    <row r="21" spans="2:8" ht="15" x14ac:dyDescent="0.25">
      <c r="B21" s="5"/>
      <c r="C21" s="6">
        <v>5</v>
      </c>
      <c r="D21" s="7" t="s">
        <v>17</v>
      </c>
      <c r="E21" s="20">
        <v>52</v>
      </c>
      <c r="F21" s="20">
        <f t="shared" si="1"/>
        <v>260</v>
      </c>
      <c r="G21" s="67" t="s">
        <v>179</v>
      </c>
      <c r="H21" s="80"/>
    </row>
    <row r="22" spans="2:8" ht="15" x14ac:dyDescent="0.25">
      <c r="B22" s="5"/>
      <c r="C22" s="6">
        <v>40</v>
      </c>
      <c r="D22" s="7" t="s">
        <v>17</v>
      </c>
      <c r="E22" s="39">
        <v>2.4</v>
      </c>
      <c r="F22" s="20">
        <f t="shared" si="1"/>
        <v>96</v>
      </c>
      <c r="G22" s="67" t="s">
        <v>180</v>
      </c>
      <c r="H22" s="80"/>
    </row>
    <row r="23" spans="2:8" ht="15" x14ac:dyDescent="0.25">
      <c r="B23" s="5"/>
      <c r="C23" s="6">
        <v>200</v>
      </c>
      <c r="D23" s="7" t="s">
        <v>17</v>
      </c>
      <c r="E23" s="39">
        <v>4.4000000000000004</v>
      </c>
      <c r="F23" s="20">
        <f t="shared" si="1"/>
        <v>880.00000000000011</v>
      </c>
      <c r="G23" s="67" t="s">
        <v>181</v>
      </c>
      <c r="H23" s="80"/>
    </row>
    <row r="24" spans="2:8" ht="15.75" x14ac:dyDescent="0.25">
      <c r="B24" s="5"/>
      <c r="C24" s="2">
        <f>SUM(C16:C23)</f>
        <v>1650</v>
      </c>
      <c r="D24" s="68"/>
      <c r="E24" s="20"/>
      <c r="F24" s="72">
        <f>SUM(F16:F23)</f>
        <v>29662</v>
      </c>
      <c r="G24" s="67"/>
      <c r="H24" s="80"/>
    </row>
    <row r="25" spans="2:8" ht="15.75" x14ac:dyDescent="0.2">
      <c r="B25" s="17"/>
      <c r="C25" s="6"/>
      <c r="D25" s="68"/>
      <c r="E25" s="20"/>
      <c r="F25" s="72">
        <f>F24/C24</f>
        <v>17.976969696969697</v>
      </c>
      <c r="G25" s="67"/>
      <c r="H25" s="81"/>
    </row>
    <row r="26" spans="2:8" ht="15" x14ac:dyDescent="0.2">
      <c r="B26" s="18" t="s">
        <v>19</v>
      </c>
      <c r="C26" s="82" t="s">
        <v>20</v>
      </c>
      <c r="D26" s="83"/>
      <c r="E26" s="83"/>
      <c r="F26" s="83"/>
      <c r="G26" s="83"/>
      <c r="H26" s="84"/>
    </row>
    <row r="28" spans="2:8" ht="30" x14ac:dyDescent="0.25">
      <c r="B28" s="4" t="s">
        <v>182</v>
      </c>
      <c r="C28" s="2" t="s">
        <v>9</v>
      </c>
      <c r="D28" s="3" t="s">
        <v>10</v>
      </c>
      <c r="E28" s="4" t="s">
        <v>44</v>
      </c>
      <c r="F28" s="4" t="s">
        <v>44</v>
      </c>
      <c r="G28" s="4" t="s">
        <v>11</v>
      </c>
      <c r="H28" s="4" t="s">
        <v>12</v>
      </c>
    </row>
    <row r="29" spans="2:8" ht="15.75" x14ac:dyDescent="0.25">
      <c r="B29" s="5" t="s">
        <v>141</v>
      </c>
      <c r="C29" s="71">
        <v>800</v>
      </c>
      <c r="D29" s="7" t="s">
        <v>17</v>
      </c>
      <c r="E29" s="69">
        <v>6.11</v>
      </c>
      <c r="F29" s="20">
        <f>C29*E29</f>
        <v>4888</v>
      </c>
      <c r="G29" s="8" t="s">
        <v>183</v>
      </c>
      <c r="H29" s="79"/>
    </row>
    <row r="30" spans="2:8" ht="15" x14ac:dyDescent="0.2">
      <c r="B30" s="9" t="s">
        <v>142</v>
      </c>
      <c r="C30" s="6">
        <v>10</v>
      </c>
      <c r="D30" s="7" t="s">
        <v>17</v>
      </c>
      <c r="E30" s="39">
        <v>56.6</v>
      </c>
      <c r="F30" s="20">
        <f>C30*E30</f>
        <v>566</v>
      </c>
      <c r="G30" s="67" t="s">
        <v>184</v>
      </c>
      <c r="H30" s="80"/>
    </row>
    <row r="31" spans="2:8" ht="15" x14ac:dyDescent="0.2">
      <c r="B31" s="9"/>
      <c r="C31" s="6">
        <v>50</v>
      </c>
      <c r="D31" s="7" t="s">
        <v>17</v>
      </c>
      <c r="E31" s="39">
        <v>45</v>
      </c>
      <c r="F31" s="20">
        <f t="shared" ref="F31:F34" si="2">C31*E31</f>
        <v>2250</v>
      </c>
      <c r="G31" s="67" t="s">
        <v>162</v>
      </c>
      <c r="H31" s="80"/>
    </row>
    <row r="32" spans="2:8" ht="15" x14ac:dyDescent="0.2">
      <c r="B32" s="10"/>
      <c r="C32" s="6">
        <v>30</v>
      </c>
      <c r="D32" s="7" t="s">
        <v>34</v>
      </c>
      <c r="E32" s="20">
        <v>5</v>
      </c>
      <c r="F32" s="20">
        <f t="shared" si="2"/>
        <v>150</v>
      </c>
      <c r="G32" s="67" t="s">
        <v>185</v>
      </c>
      <c r="H32" s="80"/>
    </row>
    <row r="33" spans="2:8" ht="15" x14ac:dyDescent="0.2">
      <c r="B33" s="17"/>
      <c r="C33" s="6">
        <v>100</v>
      </c>
      <c r="D33" s="7" t="s">
        <v>17</v>
      </c>
      <c r="E33" s="20">
        <v>3.99</v>
      </c>
      <c r="F33" s="20">
        <f t="shared" si="2"/>
        <v>399</v>
      </c>
      <c r="G33" s="67" t="s">
        <v>186</v>
      </c>
      <c r="H33" s="80"/>
    </row>
    <row r="34" spans="2:8" ht="15" x14ac:dyDescent="0.25">
      <c r="B34" s="5"/>
      <c r="C34" s="6">
        <v>500</v>
      </c>
      <c r="D34" s="7" t="s">
        <v>17</v>
      </c>
      <c r="E34" s="20">
        <v>2.6</v>
      </c>
      <c r="F34" s="20">
        <f t="shared" si="2"/>
        <v>1300</v>
      </c>
      <c r="G34" s="67" t="s">
        <v>187</v>
      </c>
      <c r="H34" s="80"/>
    </row>
    <row r="35" spans="2:8" ht="15.75" x14ac:dyDescent="0.25">
      <c r="B35" s="5"/>
      <c r="C35" s="2">
        <f>SUM(C29:C34)</f>
        <v>1490</v>
      </c>
      <c r="D35" s="68"/>
      <c r="E35" s="20"/>
      <c r="F35" s="73">
        <f>SUM(F29:F34)</f>
        <v>9553</v>
      </c>
      <c r="G35" s="67"/>
      <c r="H35" s="80"/>
    </row>
    <row r="36" spans="2:8" ht="15.75" x14ac:dyDescent="0.25">
      <c r="B36" s="5"/>
      <c r="C36" s="6"/>
      <c r="D36" s="68"/>
      <c r="E36" s="20"/>
      <c r="F36" s="74">
        <f>F35/C35</f>
        <v>6.4114093959731546</v>
      </c>
      <c r="G36" s="67"/>
      <c r="H36" s="80"/>
    </row>
    <row r="37" spans="2:8" ht="15" x14ac:dyDescent="0.25">
      <c r="B37" s="5"/>
      <c r="C37" s="6"/>
      <c r="D37" s="68"/>
      <c r="E37" s="20"/>
      <c r="F37" s="70"/>
      <c r="G37" s="67"/>
      <c r="H37" s="80"/>
    </row>
    <row r="38" spans="2:8" ht="15" x14ac:dyDescent="0.2">
      <c r="B38" s="17"/>
      <c r="C38" s="6"/>
      <c r="D38" s="68"/>
      <c r="E38" s="20"/>
      <c r="F38" s="22"/>
      <c r="G38" s="67"/>
      <c r="H38" s="81"/>
    </row>
    <row r="39" spans="2:8" ht="15" x14ac:dyDescent="0.2">
      <c r="B39" s="18" t="s">
        <v>19</v>
      </c>
      <c r="C39" s="82" t="s">
        <v>20</v>
      </c>
      <c r="D39" s="83"/>
      <c r="E39" s="83"/>
      <c r="F39" s="83"/>
      <c r="G39" s="83"/>
      <c r="H39" s="84"/>
    </row>
    <row r="41" spans="2:8" ht="30" x14ac:dyDescent="0.25">
      <c r="B41" s="4" t="s">
        <v>146</v>
      </c>
      <c r="C41" s="66" t="s">
        <v>9</v>
      </c>
      <c r="D41" s="3" t="s">
        <v>10</v>
      </c>
      <c r="E41" s="4" t="s">
        <v>44</v>
      </c>
      <c r="F41" s="4" t="s">
        <v>44</v>
      </c>
      <c r="G41" s="4" t="s">
        <v>11</v>
      </c>
      <c r="H41" s="4" t="s">
        <v>12</v>
      </c>
    </row>
    <row r="42" spans="2:8" ht="15.75" x14ac:dyDescent="0.25">
      <c r="B42" s="5" t="s">
        <v>141</v>
      </c>
      <c r="C42" s="6">
        <v>1155</v>
      </c>
      <c r="D42" s="7" t="s">
        <v>17</v>
      </c>
      <c r="E42" s="69">
        <v>1.98</v>
      </c>
      <c r="F42" s="20">
        <f>C42*E42</f>
        <v>2286.9</v>
      </c>
      <c r="G42" s="8" t="s">
        <v>147</v>
      </c>
      <c r="H42" s="79"/>
    </row>
    <row r="43" spans="2:8" ht="15" x14ac:dyDescent="0.2">
      <c r="B43" s="9" t="s">
        <v>142</v>
      </c>
      <c r="C43" s="6">
        <v>100</v>
      </c>
      <c r="D43" s="7" t="s">
        <v>17</v>
      </c>
      <c r="E43" s="39">
        <v>9.4</v>
      </c>
      <c r="F43" s="20">
        <f>C43*E43</f>
        <v>940</v>
      </c>
      <c r="G43" s="67" t="s">
        <v>148</v>
      </c>
      <c r="H43" s="80"/>
    </row>
    <row r="44" spans="2:8" ht="15" x14ac:dyDescent="0.2">
      <c r="B44" s="9"/>
      <c r="C44" s="6">
        <v>100</v>
      </c>
      <c r="D44" s="7" t="s">
        <v>17</v>
      </c>
      <c r="E44" s="39">
        <v>37.479999999999997</v>
      </c>
      <c r="F44" s="20">
        <f t="shared" ref="F44:F47" si="3">C44*E44</f>
        <v>3747.9999999999995</v>
      </c>
      <c r="G44" s="67" t="s">
        <v>149</v>
      </c>
      <c r="H44" s="80"/>
    </row>
    <row r="45" spans="2:8" ht="15" x14ac:dyDescent="0.2">
      <c r="B45" s="10"/>
      <c r="C45" s="6">
        <v>1500</v>
      </c>
      <c r="D45" s="7" t="s">
        <v>17</v>
      </c>
      <c r="E45" s="20">
        <v>4.4000000000000004</v>
      </c>
      <c r="F45" s="20">
        <f t="shared" si="3"/>
        <v>6600.0000000000009</v>
      </c>
      <c r="G45" s="67" t="s">
        <v>150</v>
      </c>
      <c r="H45" s="80"/>
    </row>
    <row r="46" spans="2:8" ht="15" x14ac:dyDescent="0.2">
      <c r="B46" s="17"/>
      <c r="C46" s="6">
        <v>200</v>
      </c>
      <c r="D46" s="7" t="s">
        <v>34</v>
      </c>
      <c r="E46" s="20">
        <v>5</v>
      </c>
      <c r="F46" s="20">
        <f t="shared" si="3"/>
        <v>1000</v>
      </c>
      <c r="G46" s="67" t="s">
        <v>151</v>
      </c>
      <c r="H46" s="80"/>
    </row>
    <row r="47" spans="2:8" ht="15" x14ac:dyDescent="0.25">
      <c r="B47" s="5"/>
      <c r="C47" s="6">
        <v>750</v>
      </c>
      <c r="D47" s="7" t="s">
        <v>34</v>
      </c>
      <c r="E47" s="20">
        <v>21.1</v>
      </c>
      <c r="F47" s="20">
        <f t="shared" si="3"/>
        <v>15825.000000000002</v>
      </c>
      <c r="G47" s="67" t="s">
        <v>152</v>
      </c>
      <c r="H47" s="80"/>
    </row>
    <row r="48" spans="2:8" ht="15.75" x14ac:dyDescent="0.25">
      <c r="B48" s="5"/>
      <c r="C48" s="2">
        <f>SUM(C42:C47)</f>
        <v>3805</v>
      </c>
      <c r="D48" s="68"/>
      <c r="E48" s="20"/>
      <c r="F48" s="73">
        <f>SUM(F42:F47)</f>
        <v>30399.9</v>
      </c>
      <c r="G48" s="67"/>
      <c r="H48" s="80"/>
    </row>
    <row r="49" spans="2:8" ht="15.75" x14ac:dyDescent="0.25">
      <c r="B49" s="5"/>
      <c r="C49" s="6"/>
      <c r="D49" s="68"/>
      <c r="E49" s="20"/>
      <c r="F49" s="74">
        <f>F48/C48</f>
        <v>7.9894612352168206</v>
      </c>
      <c r="G49" s="67"/>
      <c r="H49" s="80"/>
    </row>
    <row r="50" spans="2:8" ht="15" x14ac:dyDescent="0.25">
      <c r="B50" s="5"/>
      <c r="C50" s="6"/>
      <c r="D50" s="68"/>
      <c r="E50" s="20"/>
      <c r="F50" s="70"/>
      <c r="G50" s="67"/>
      <c r="H50" s="80"/>
    </row>
    <row r="51" spans="2:8" ht="15" x14ac:dyDescent="0.2">
      <c r="B51" s="17"/>
      <c r="C51" s="6"/>
      <c r="D51" s="68"/>
      <c r="E51" s="20"/>
      <c r="F51" s="22"/>
      <c r="G51" s="67"/>
      <c r="H51" s="81"/>
    </row>
    <row r="52" spans="2:8" ht="15" x14ac:dyDescent="0.2">
      <c r="B52" s="18" t="s">
        <v>19</v>
      </c>
      <c r="C52" s="82" t="s">
        <v>20</v>
      </c>
      <c r="D52" s="83"/>
      <c r="E52" s="83"/>
      <c r="F52" s="83"/>
      <c r="G52" s="83"/>
      <c r="H52" s="84"/>
    </row>
    <row r="54" spans="2:8" ht="30" x14ac:dyDescent="0.25">
      <c r="B54" s="4" t="s">
        <v>182</v>
      </c>
      <c r="C54" s="66" t="s">
        <v>9</v>
      </c>
      <c r="D54" s="3" t="s">
        <v>10</v>
      </c>
      <c r="E54" s="4" t="s">
        <v>44</v>
      </c>
      <c r="F54" s="4" t="s">
        <v>44</v>
      </c>
      <c r="G54" s="4" t="s">
        <v>11</v>
      </c>
      <c r="H54" s="4" t="s">
        <v>12</v>
      </c>
    </row>
    <row r="55" spans="2:8" ht="15.75" x14ac:dyDescent="0.25">
      <c r="B55" s="5" t="s">
        <v>141</v>
      </c>
      <c r="C55" s="6"/>
      <c r="D55" s="7" t="s">
        <v>17</v>
      </c>
      <c r="E55" s="69">
        <v>0</v>
      </c>
      <c r="F55" s="20">
        <f>C55*E55</f>
        <v>0</v>
      </c>
      <c r="G55" s="8"/>
      <c r="H55" s="79"/>
    </row>
    <row r="56" spans="2:8" ht="15" x14ac:dyDescent="0.2">
      <c r="B56" s="9" t="s">
        <v>142</v>
      </c>
      <c r="C56" s="6"/>
      <c r="D56" s="7" t="s">
        <v>17</v>
      </c>
      <c r="E56" s="39">
        <v>0</v>
      </c>
      <c r="F56" s="20">
        <f>C56*E56</f>
        <v>0</v>
      </c>
      <c r="G56" s="67"/>
      <c r="H56" s="80"/>
    </row>
    <row r="57" spans="2:8" ht="15" x14ac:dyDescent="0.2">
      <c r="B57" s="9"/>
      <c r="C57" s="6"/>
      <c r="D57" s="7" t="s">
        <v>17</v>
      </c>
      <c r="E57" s="39">
        <v>0</v>
      </c>
      <c r="F57" s="20">
        <f t="shared" ref="F57:F59" si="4">C57*E57</f>
        <v>0</v>
      </c>
      <c r="G57" s="67"/>
      <c r="H57" s="80"/>
    </row>
    <row r="58" spans="2:8" ht="15" x14ac:dyDescent="0.2">
      <c r="B58" s="10"/>
      <c r="C58" s="6"/>
      <c r="D58" s="7" t="s">
        <v>34</v>
      </c>
      <c r="E58" s="20">
        <v>0</v>
      </c>
      <c r="F58" s="20">
        <f t="shared" si="4"/>
        <v>0</v>
      </c>
      <c r="G58" s="67"/>
      <c r="H58" s="80"/>
    </row>
    <row r="59" spans="2:8" ht="15" x14ac:dyDescent="0.2">
      <c r="B59" s="17"/>
      <c r="C59" s="6"/>
      <c r="D59" s="7" t="s">
        <v>17</v>
      </c>
      <c r="E59" s="20">
        <v>0</v>
      </c>
      <c r="F59" s="20">
        <f t="shared" si="4"/>
        <v>0</v>
      </c>
      <c r="G59" s="67"/>
      <c r="H59" s="80"/>
    </row>
    <row r="60" spans="2:8" ht="15" x14ac:dyDescent="0.25">
      <c r="B60" s="5"/>
      <c r="C60" s="6"/>
      <c r="D60" s="7"/>
      <c r="E60" s="20"/>
      <c r="F60" s="20">
        <f>SUM(F55:F59)</f>
        <v>0</v>
      </c>
      <c r="G60" s="67"/>
      <c r="H60" s="80"/>
    </row>
    <row r="61" spans="2:8" ht="15" x14ac:dyDescent="0.25">
      <c r="B61" s="5"/>
      <c r="C61" s="6"/>
      <c r="D61" s="68"/>
      <c r="E61" s="20"/>
      <c r="F61" s="70"/>
      <c r="G61" s="67"/>
      <c r="H61" s="80"/>
    </row>
    <row r="62" spans="2:8" ht="15" x14ac:dyDescent="0.25">
      <c r="B62" s="5"/>
      <c r="C62" s="6"/>
      <c r="D62" s="68"/>
      <c r="E62" s="20"/>
      <c r="F62" s="70"/>
      <c r="G62" s="67"/>
      <c r="H62" s="80"/>
    </row>
    <row r="63" spans="2:8" ht="15" x14ac:dyDescent="0.25">
      <c r="B63" s="5"/>
      <c r="C63" s="6"/>
      <c r="D63" s="68"/>
      <c r="E63" s="20"/>
      <c r="F63" s="70"/>
      <c r="G63" s="67"/>
      <c r="H63" s="80"/>
    </row>
    <row r="64" spans="2:8" ht="15" x14ac:dyDescent="0.2">
      <c r="B64" s="17"/>
      <c r="C64" s="6"/>
      <c r="D64" s="68"/>
      <c r="E64" s="20"/>
      <c r="F64" s="22"/>
      <c r="G64" s="67"/>
      <c r="H64" s="81"/>
    </row>
    <row r="65" spans="2:8" ht="15" x14ac:dyDescent="0.2">
      <c r="B65" s="18" t="s">
        <v>19</v>
      </c>
      <c r="C65" s="82" t="s">
        <v>20</v>
      </c>
      <c r="D65" s="83"/>
      <c r="E65" s="83"/>
      <c r="F65" s="83"/>
      <c r="G65" s="83"/>
      <c r="H65" s="84"/>
    </row>
  </sheetData>
  <mergeCells count="10">
    <mergeCell ref="H42:H51"/>
    <mergeCell ref="C52:H52"/>
    <mergeCell ref="H55:H64"/>
    <mergeCell ref="C65:H65"/>
    <mergeCell ref="H3:H12"/>
    <mergeCell ref="C13:H13"/>
    <mergeCell ref="H16:H25"/>
    <mergeCell ref="C26:H26"/>
    <mergeCell ref="H29:H38"/>
    <mergeCell ref="C39:H39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A6083-08F4-4A68-8217-1DED4B929F5F}">
  <dimension ref="B2:H38"/>
  <sheetViews>
    <sheetView workbookViewId="0">
      <selection activeCell="B1" sqref="B1"/>
    </sheetView>
  </sheetViews>
  <sheetFormatPr baseColWidth="10" defaultRowHeight="12.75" x14ac:dyDescent="0.2"/>
  <cols>
    <col min="2" max="2" width="35.28515625" bestFit="1" customWidth="1"/>
    <col min="3" max="3" width="10.7109375" customWidth="1"/>
    <col min="4" max="6" width="12.85546875" customWidth="1"/>
    <col min="7" max="7" width="36.28515625" bestFit="1" customWidth="1"/>
    <col min="8" max="8" width="67.140625" customWidth="1"/>
  </cols>
  <sheetData>
    <row r="2" spans="2:8" ht="30" x14ac:dyDescent="0.25">
      <c r="B2" s="4" t="s">
        <v>154</v>
      </c>
      <c r="C2" s="66" t="s">
        <v>9</v>
      </c>
      <c r="D2" s="3" t="s">
        <v>10</v>
      </c>
      <c r="E2" s="4" t="s">
        <v>44</v>
      </c>
      <c r="F2" s="4" t="s">
        <v>44</v>
      </c>
      <c r="G2" s="4" t="s">
        <v>11</v>
      </c>
      <c r="H2" s="4" t="s">
        <v>12</v>
      </c>
    </row>
    <row r="3" spans="2:8" ht="15.75" x14ac:dyDescent="0.25">
      <c r="B3" s="5" t="s">
        <v>13</v>
      </c>
      <c r="C3" s="6">
        <v>500</v>
      </c>
      <c r="D3" s="6" t="s">
        <v>17</v>
      </c>
      <c r="E3" s="69">
        <v>26</v>
      </c>
      <c r="F3" s="20">
        <f>C3*E3</f>
        <v>13000</v>
      </c>
      <c r="G3" s="8" t="s">
        <v>155</v>
      </c>
      <c r="H3" s="79"/>
    </row>
    <row r="4" spans="2:8" ht="15" x14ac:dyDescent="0.2">
      <c r="B4" s="9"/>
      <c r="C4" s="6">
        <v>1</v>
      </c>
      <c r="D4" s="6" t="s">
        <v>17</v>
      </c>
      <c r="E4" s="69">
        <v>854</v>
      </c>
      <c r="F4" s="20">
        <f t="shared" ref="F4:F6" si="0">C4*E4</f>
        <v>854</v>
      </c>
      <c r="G4" s="67" t="s">
        <v>156</v>
      </c>
      <c r="H4" s="80"/>
    </row>
    <row r="5" spans="2:8" ht="15" x14ac:dyDescent="0.2">
      <c r="B5" s="10"/>
      <c r="C5" s="6">
        <v>140</v>
      </c>
      <c r="D5" s="6" t="s">
        <v>17</v>
      </c>
      <c r="E5" s="69">
        <v>7.16</v>
      </c>
      <c r="F5" s="20">
        <f t="shared" si="0"/>
        <v>1002.4</v>
      </c>
      <c r="G5" s="67" t="s">
        <v>157</v>
      </c>
      <c r="H5" s="80"/>
    </row>
    <row r="6" spans="2:8" ht="15" x14ac:dyDescent="0.2">
      <c r="B6" s="17"/>
      <c r="C6" s="6">
        <v>40</v>
      </c>
      <c r="D6" s="6" t="s">
        <v>17</v>
      </c>
      <c r="E6" s="69">
        <v>10.8</v>
      </c>
      <c r="F6" s="20">
        <f t="shared" si="0"/>
        <v>432</v>
      </c>
      <c r="G6" s="67" t="s">
        <v>158</v>
      </c>
      <c r="H6" s="80"/>
    </row>
    <row r="7" spans="2:8" ht="15" x14ac:dyDescent="0.25">
      <c r="B7" s="5"/>
      <c r="C7" s="12"/>
      <c r="D7" s="16"/>
      <c r="E7" s="16"/>
      <c r="F7" s="20">
        <f>SUM(F3:F6)</f>
        <v>15288.4</v>
      </c>
      <c r="G7" s="16"/>
      <c r="H7" s="80"/>
    </row>
    <row r="8" spans="2:8" ht="15" x14ac:dyDescent="0.25">
      <c r="B8" s="15"/>
      <c r="C8" s="16"/>
      <c r="D8" s="16"/>
      <c r="E8" s="16"/>
      <c r="F8" s="20">
        <v>55000</v>
      </c>
      <c r="G8" s="16"/>
      <c r="H8" s="80"/>
    </row>
    <row r="9" spans="2:8" ht="15" x14ac:dyDescent="0.25">
      <c r="B9" s="15"/>
      <c r="C9" s="16"/>
      <c r="D9" s="16"/>
      <c r="E9" s="16"/>
      <c r="F9" s="16"/>
      <c r="G9" s="16"/>
      <c r="H9" s="80"/>
    </row>
    <row r="10" spans="2:8" ht="15" x14ac:dyDescent="0.25">
      <c r="B10" s="15"/>
      <c r="C10" s="16"/>
      <c r="D10" s="16"/>
      <c r="E10" s="16"/>
      <c r="F10" s="16"/>
      <c r="G10" s="16"/>
      <c r="H10" s="80"/>
    </row>
    <row r="11" spans="2:8" ht="15" x14ac:dyDescent="0.25">
      <c r="B11" s="17"/>
      <c r="C11" s="16"/>
      <c r="D11" s="16"/>
      <c r="E11" s="16"/>
      <c r="F11" s="16"/>
      <c r="G11" s="16"/>
      <c r="H11" s="81"/>
    </row>
    <row r="12" spans="2:8" ht="15" x14ac:dyDescent="0.2">
      <c r="B12" s="18" t="s">
        <v>19</v>
      </c>
      <c r="C12" s="82" t="s">
        <v>20</v>
      </c>
      <c r="D12" s="83"/>
      <c r="E12" s="83"/>
      <c r="F12" s="83"/>
      <c r="G12" s="83"/>
      <c r="H12" s="84"/>
    </row>
    <row r="14" spans="2:8" ht="30" x14ac:dyDescent="0.25">
      <c r="B14" s="4" t="s">
        <v>153</v>
      </c>
      <c r="C14" s="66" t="s">
        <v>9</v>
      </c>
      <c r="D14" s="3" t="s">
        <v>10</v>
      </c>
      <c r="E14" s="4" t="s">
        <v>44</v>
      </c>
      <c r="F14" s="4" t="s">
        <v>44</v>
      </c>
      <c r="G14" s="4" t="s">
        <v>11</v>
      </c>
      <c r="H14" s="4" t="s">
        <v>12</v>
      </c>
    </row>
    <row r="15" spans="2:8" ht="15.75" x14ac:dyDescent="0.25">
      <c r="B15" s="5" t="s">
        <v>141</v>
      </c>
      <c r="C15" s="6">
        <v>15</v>
      </c>
      <c r="D15" s="7" t="s">
        <v>17</v>
      </c>
      <c r="E15" s="69">
        <v>1.98</v>
      </c>
      <c r="F15" s="20">
        <f>C15*E15</f>
        <v>29.7</v>
      </c>
      <c r="G15" s="8" t="s">
        <v>48</v>
      </c>
      <c r="H15" s="79"/>
    </row>
    <row r="16" spans="2:8" ht="15" x14ac:dyDescent="0.2">
      <c r="B16" s="9" t="s">
        <v>142</v>
      </c>
      <c r="C16" s="6">
        <v>25</v>
      </c>
      <c r="D16" s="7" t="s">
        <v>17</v>
      </c>
      <c r="E16" s="39">
        <v>9.4</v>
      </c>
      <c r="F16" s="20">
        <f>C16*E16</f>
        <v>235</v>
      </c>
      <c r="G16" s="67" t="s">
        <v>81</v>
      </c>
      <c r="H16" s="80"/>
    </row>
    <row r="17" spans="2:8" ht="15" x14ac:dyDescent="0.2">
      <c r="B17" s="9"/>
      <c r="C17" s="6">
        <v>15</v>
      </c>
      <c r="D17" s="7" t="s">
        <v>17</v>
      </c>
      <c r="E17" s="39">
        <v>37.479999999999997</v>
      </c>
      <c r="F17" s="20">
        <f t="shared" ref="F17:F19" si="1">C17*E17</f>
        <v>562.19999999999993</v>
      </c>
      <c r="G17" s="67" t="s">
        <v>82</v>
      </c>
      <c r="H17" s="80"/>
    </row>
    <row r="18" spans="2:8" ht="15" x14ac:dyDescent="0.2">
      <c r="B18" s="10"/>
      <c r="C18" s="6">
        <v>5</v>
      </c>
      <c r="D18" s="7" t="s">
        <v>34</v>
      </c>
      <c r="E18" s="20">
        <v>4.4000000000000004</v>
      </c>
      <c r="F18" s="20">
        <f t="shared" si="1"/>
        <v>22</v>
      </c>
      <c r="G18" s="67" t="s">
        <v>83</v>
      </c>
      <c r="H18" s="80"/>
    </row>
    <row r="19" spans="2:8" ht="15" x14ac:dyDescent="0.2">
      <c r="B19" s="17"/>
      <c r="C19" s="6">
        <v>1</v>
      </c>
      <c r="D19" s="7" t="s">
        <v>17</v>
      </c>
      <c r="E19" s="20">
        <v>5</v>
      </c>
      <c r="F19" s="20">
        <f t="shared" si="1"/>
        <v>5</v>
      </c>
      <c r="G19" s="67" t="s">
        <v>59</v>
      </c>
      <c r="H19" s="80"/>
    </row>
    <row r="20" spans="2:8" ht="15" x14ac:dyDescent="0.25">
      <c r="B20" s="5"/>
      <c r="C20" s="6"/>
      <c r="D20" s="7"/>
      <c r="E20" s="20"/>
      <c r="F20" s="20">
        <f>SUM(F15:F19)</f>
        <v>853.89999999999986</v>
      </c>
      <c r="G20" s="67"/>
      <c r="H20" s="80"/>
    </row>
    <row r="21" spans="2:8" ht="15" x14ac:dyDescent="0.25">
      <c r="B21" s="5"/>
      <c r="C21" s="6"/>
      <c r="D21" s="68"/>
      <c r="E21" s="20"/>
      <c r="F21" s="70"/>
      <c r="G21" s="67"/>
      <c r="H21" s="80"/>
    </row>
    <row r="22" spans="2:8" ht="15" x14ac:dyDescent="0.2">
      <c r="B22" s="17"/>
      <c r="C22" s="6"/>
      <c r="D22" s="68"/>
      <c r="E22" s="20"/>
      <c r="F22" s="22"/>
      <c r="G22" s="67"/>
      <c r="H22" s="81"/>
    </row>
    <row r="23" spans="2:8" ht="15" x14ac:dyDescent="0.2">
      <c r="B23" s="18" t="s">
        <v>19</v>
      </c>
      <c r="C23" s="82" t="s">
        <v>20</v>
      </c>
      <c r="D23" s="83"/>
      <c r="E23" s="83"/>
      <c r="F23" s="83"/>
      <c r="G23" s="83"/>
      <c r="H23" s="84"/>
    </row>
    <row r="25" spans="2:8" ht="30" x14ac:dyDescent="0.25">
      <c r="B25" s="4" t="s">
        <v>159</v>
      </c>
      <c r="C25" s="66" t="s">
        <v>9</v>
      </c>
      <c r="D25" s="3" t="s">
        <v>10</v>
      </c>
      <c r="E25" s="4" t="s">
        <v>44</v>
      </c>
      <c r="F25" s="4" t="s">
        <v>44</v>
      </c>
      <c r="G25" s="4" t="s">
        <v>11</v>
      </c>
      <c r="H25" s="4" t="s">
        <v>12</v>
      </c>
    </row>
    <row r="26" spans="2:8" ht="15.75" x14ac:dyDescent="0.25">
      <c r="B26" s="5" t="s">
        <v>141</v>
      </c>
      <c r="C26" s="6">
        <v>500</v>
      </c>
      <c r="D26" s="7" t="s">
        <v>17</v>
      </c>
      <c r="E26" s="69">
        <v>26.6</v>
      </c>
      <c r="F26" s="20">
        <f>C26*E26</f>
        <v>13300</v>
      </c>
      <c r="G26" s="8" t="s">
        <v>160</v>
      </c>
      <c r="H26" s="79"/>
    </row>
    <row r="27" spans="2:8" ht="15" x14ac:dyDescent="0.2">
      <c r="B27" s="9" t="s">
        <v>142</v>
      </c>
      <c r="C27" s="6">
        <v>11.25</v>
      </c>
      <c r="D27" s="7" t="s">
        <v>17</v>
      </c>
      <c r="E27" s="39">
        <v>26</v>
      </c>
      <c r="F27" s="20">
        <f>C27*E27</f>
        <v>292.5</v>
      </c>
      <c r="G27" s="67" t="s">
        <v>145</v>
      </c>
      <c r="H27" s="80"/>
    </row>
    <row r="28" spans="2:8" ht="15" x14ac:dyDescent="0.2">
      <c r="B28" s="9"/>
      <c r="C28" s="6">
        <v>20</v>
      </c>
      <c r="D28" s="7" t="s">
        <v>17</v>
      </c>
      <c r="E28" s="39">
        <v>3.8</v>
      </c>
      <c r="F28" s="20">
        <f t="shared" ref="F28:F35" si="2">C28*E28</f>
        <v>76</v>
      </c>
      <c r="G28" s="67" t="s">
        <v>161</v>
      </c>
      <c r="H28" s="80"/>
    </row>
    <row r="29" spans="2:8" ht="15" x14ac:dyDescent="0.2">
      <c r="B29" s="10"/>
      <c r="C29" s="6">
        <v>1.25</v>
      </c>
      <c r="D29" s="7" t="s">
        <v>17</v>
      </c>
      <c r="E29" s="20">
        <v>45</v>
      </c>
      <c r="F29" s="20">
        <f t="shared" si="2"/>
        <v>56.25</v>
      </c>
      <c r="G29" s="67" t="s">
        <v>162</v>
      </c>
      <c r="H29" s="80"/>
    </row>
    <row r="30" spans="2:8" ht="15" x14ac:dyDescent="0.2">
      <c r="B30" s="17"/>
      <c r="C30" s="6">
        <v>1.25</v>
      </c>
      <c r="D30" s="7" t="s">
        <v>17</v>
      </c>
      <c r="E30" s="20">
        <v>52</v>
      </c>
      <c r="F30" s="20">
        <f t="shared" si="2"/>
        <v>65</v>
      </c>
      <c r="G30" s="67" t="s">
        <v>163</v>
      </c>
      <c r="H30" s="80"/>
    </row>
    <row r="31" spans="2:8" ht="15" x14ac:dyDescent="0.25">
      <c r="B31" s="5"/>
      <c r="C31" s="6">
        <v>15</v>
      </c>
      <c r="D31" s="7" t="s">
        <v>17</v>
      </c>
      <c r="E31" s="20">
        <v>48</v>
      </c>
      <c r="F31" s="20">
        <f t="shared" si="2"/>
        <v>720</v>
      </c>
      <c r="G31" s="67" t="s">
        <v>164</v>
      </c>
      <c r="H31" s="80"/>
    </row>
    <row r="32" spans="2:8" ht="15" x14ac:dyDescent="0.25">
      <c r="B32" s="5"/>
      <c r="C32" s="6">
        <v>0.6</v>
      </c>
      <c r="D32" s="7" t="s">
        <v>17</v>
      </c>
      <c r="E32" s="20">
        <v>48</v>
      </c>
      <c r="F32" s="20">
        <f t="shared" si="2"/>
        <v>28.799999999999997</v>
      </c>
      <c r="G32" s="67" t="s">
        <v>143</v>
      </c>
      <c r="H32" s="80"/>
    </row>
    <row r="33" spans="2:8" ht="15" x14ac:dyDescent="0.25">
      <c r="B33" s="5"/>
      <c r="C33" s="6">
        <v>15</v>
      </c>
      <c r="D33" s="7" t="s">
        <v>17</v>
      </c>
      <c r="E33" s="39">
        <v>32</v>
      </c>
      <c r="F33" s="20">
        <f t="shared" si="2"/>
        <v>480</v>
      </c>
      <c r="G33" s="67" t="s">
        <v>165</v>
      </c>
      <c r="H33" s="80"/>
    </row>
    <row r="34" spans="2:8" ht="15" x14ac:dyDescent="0.25">
      <c r="B34" s="5"/>
      <c r="C34" s="6">
        <v>1.25</v>
      </c>
      <c r="D34" s="7" t="s">
        <v>17</v>
      </c>
      <c r="E34" s="20">
        <v>24</v>
      </c>
      <c r="F34" s="20">
        <f t="shared" si="2"/>
        <v>30</v>
      </c>
      <c r="G34" s="67" t="s">
        <v>144</v>
      </c>
      <c r="H34" s="80"/>
    </row>
    <row r="35" spans="2:8" ht="15" x14ac:dyDescent="0.25">
      <c r="B35" s="5"/>
      <c r="C35" s="6">
        <v>6.25</v>
      </c>
      <c r="D35" s="7" t="s">
        <v>17</v>
      </c>
      <c r="E35" s="39">
        <v>2.6</v>
      </c>
      <c r="F35" s="20">
        <f t="shared" si="2"/>
        <v>16.25</v>
      </c>
      <c r="G35" s="67" t="s">
        <v>43</v>
      </c>
      <c r="H35" s="80"/>
    </row>
    <row r="36" spans="2:8" ht="15" x14ac:dyDescent="0.25">
      <c r="B36" s="5"/>
      <c r="C36" s="6">
        <f>SUM(C26:C35)</f>
        <v>571.85</v>
      </c>
      <c r="D36" s="68"/>
      <c r="E36" s="39"/>
      <c r="F36" s="70">
        <f>SUM(F26:F35)</f>
        <v>15064.8</v>
      </c>
      <c r="G36" s="67"/>
      <c r="H36" s="80"/>
    </row>
    <row r="37" spans="2:8" ht="15" x14ac:dyDescent="0.2">
      <c r="B37" s="17"/>
      <c r="C37" s="6"/>
      <c r="D37" s="68"/>
      <c r="E37" s="20"/>
      <c r="F37" s="22">
        <f>F36/C36</f>
        <v>26.343971321150651</v>
      </c>
      <c r="G37" s="67"/>
      <c r="H37" s="81"/>
    </row>
    <row r="38" spans="2:8" ht="15" x14ac:dyDescent="0.2">
      <c r="B38" s="18" t="s">
        <v>19</v>
      </c>
      <c r="C38" s="82" t="s">
        <v>20</v>
      </c>
      <c r="D38" s="83"/>
      <c r="E38" s="83"/>
      <c r="F38" s="83"/>
      <c r="G38" s="83"/>
      <c r="H38" s="84"/>
    </row>
  </sheetData>
  <mergeCells count="6">
    <mergeCell ref="C38:H38"/>
    <mergeCell ref="H3:H11"/>
    <mergeCell ref="C12:H12"/>
    <mergeCell ref="H15:H22"/>
    <mergeCell ref="C23:H23"/>
    <mergeCell ref="H26:H3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EFD70-0F04-4B7F-A7BB-523F816CADEB}">
  <dimension ref="B1:G996"/>
  <sheetViews>
    <sheetView tabSelected="1" workbookViewId="0">
      <selection activeCell="D1" sqref="D1"/>
    </sheetView>
  </sheetViews>
  <sheetFormatPr baseColWidth="10" defaultColWidth="12.5703125" defaultRowHeight="15" customHeight="1" x14ac:dyDescent="0.2"/>
  <cols>
    <col min="2" max="2" width="35.28515625" bestFit="1" customWidth="1"/>
    <col min="3" max="3" width="10.7109375" customWidth="1"/>
    <col min="4" max="4" width="19.42578125" bestFit="1" customWidth="1"/>
    <col min="5" max="5" width="11.5703125" bestFit="1" customWidth="1"/>
    <col min="6" max="6" width="36.28515625" bestFit="1" customWidth="1"/>
    <col min="7" max="7" width="26.140625" customWidth="1"/>
  </cols>
  <sheetData>
    <row r="1" spans="2:7" ht="15.75" customHeight="1" x14ac:dyDescent="0.2"/>
    <row r="2" spans="2:7" ht="14.25" customHeight="1" x14ac:dyDescent="0.25">
      <c r="B2" s="4" t="s">
        <v>30</v>
      </c>
      <c r="C2" s="2" t="s">
        <v>9</v>
      </c>
      <c r="D2" s="3" t="s">
        <v>10</v>
      </c>
      <c r="E2" s="19" t="s">
        <v>44</v>
      </c>
      <c r="F2" s="4" t="s">
        <v>11</v>
      </c>
      <c r="G2" s="4" t="s">
        <v>12</v>
      </c>
    </row>
    <row r="3" spans="2:7" ht="15.75" customHeight="1" x14ac:dyDescent="0.25">
      <c r="B3" s="5" t="s">
        <v>13</v>
      </c>
      <c r="C3" s="6">
        <v>120</v>
      </c>
      <c r="D3" s="7" t="s">
        <v>17</v>
      </c>
      <c r="E3" s="20">
        <v>3090</v>
      </c>
      <c r="F3" s="8" t="s">
        <v>31</v>
      </c>
      <c r="G3" s="79"/>
    </row>
    <row r="4" spans="2:7" ht="15.75" customHeight="1" x14ac:dyDescent="0.2">
      <c r="B4" s="9" t="s">
        <v>16</v>
      </c>
      <c r="C4" s="6">
        <v>120</v>
      </c>
      <c r="D4" s="6" t="s">
        <v>17</v>
      </c>
      <c r="E4" s="21">
        <v>2407</v>
      </c>
      <c r="F4" s="8" t="s">
        <v>32</v>
      </c>
      <c r="G4" s="80"/>
    </row>
    <row r="5" spans="2:7" ht="15.75" customHeight="1" x14ac:dyDescent="0.2">
      <c r="B5" s="9"/>
      <c r="C5" s="6">
        <v>90</v>
      </c>
      <c r="D5" s="6" t="s">
        <v>17</v>
      </c>
      <c r="E5" s="21">
        <v>752.1</v>
      </c>
      <c r="F5" s="8" t="s">
        <v>33</v>
      </c>
      <c r="G5" s="80"/>
    </row>
    <row r="6" spans="2:7" ht="15.75" customHeight="1" x14ac:dyDescent="0.2">
      <c r="B6" s="10"/>
      <c r="C6" s="6">
        <v>15</v>
      </c>
      <c r="D6" s="6" t="s">
        <v>34</v>
      </c>
      <c r="E6" s="21">
        <v>150</v>
      </c>
      <c r="F6" s="8" t="s">
        <v>35</v>
      </c>
      <c r="G6" s="80"/>
    </row>
    <row r="7" spans="2:7" ht="15.75" customHeight="1" x14ac:dyDescent="0.2">
      <c r="B7" s="17"/>
      <c r="C7" s="6">
        <v>225</v>
      </c>
      <c r="D7" s="11" t="s">
        <v>17</v>
      </c>
      <c r="E7" s="22">
        <v>1750</v>
      </c>
      <c r="F7" s="8" t="s">
        <v>45</v>
      </c>
      <c r="G7" s="80"/>
    </row>
    <row r="8" spans="2:7" ht="15.75" customHeight="1" x14ac:dyDescent="0.25">
      <c r="B8" s="5"/>
      <c r="C8" s="6">
        <v>2</v>
      </c>
      <c r="D8" s="11" t="s">
        <v>29</v>
      </c>
      <c r="E8" s="22">
        <v>900</v>
      </c>
      <c r="F8" s="14" t="s">
        <v>28</v>
      </c>
      <c r="G8" s="80"/>
    </row>
    <row r="9" spans="2:7" x14ac:dyDescent="0.25">
      <c r="B9" s="15"/>
      <c r="C9" s="16"/>
      <c r="D9" s="16"/>
      <c r="E9" s="21">
        <f>SUM(E3:E8)</f>
        <v>9049.1</v>
      </c>
      <c r="F9" s="16"/>
      <c r="G9" s="80"/>
    </row>
    <row r="10" spans="2:7" x14ac:dyDescent="0.25">
      <c r="B10" s="15"/>
      <c r="C10" s="16"/>
      <c r="D10" s="16"/>
      <c r="E10" s="21">
        <v>18900</v>
      </c>
      <c r="F10" s="16"/>
      <c r="G10" s="80"/>
    </row>
    <row r="11" spans="2:7" x14ac:dyDescent="0.25">
      <c r="B11" s="17"/>
      <c r="C11" s="16"/>
      <c r="D11" s="16"/>
      <c r="E11" s="23">
        <f>E9/E10</f>
        <v>0.47878835978835982</v>
      </c>
      <c r="F11" s="16"/>
      <c r="G11" s="81"/>
    </row>
    <row r="12" spans="2:7" ht="15.75" customHeight="1" x14ac:dyDescent="0.2">
      <c r="B12" s="18" t="s">
        <v>19</v>
      </c>
      <c r="C12" s="82" t="s">
        <v>20</v>
      </c>
      <c r="D12" s="83"/>
      <c r="E12" s="83"/>
      <c r="F12" s="83"/>
      <c r="G12" s="84"/>
    </row>
    <row r="13" spans="2:7" ht="15.75" customHeight="1" x14ac:dyDescent="0.2"/>
    <row r="14" spans="2:7" ht="15.75" customHeight="1" x14ac:dyDescent="0.25">
      <c r="B14" s="4" t="s">
        <v>140</v>
      </c>
      <c r="C14" s="2" t="s">
        <v>9</v>
      </c>
      <c r="D14" s="3" t="s">
        <v>10</v>
      </c>
      <c r="E14" s="19" t="s">
        <v>44</v>
      </c>
      <c r="F14" s="4" t="s">
        <v>11</v>
      </c>
      <c r="G14" s="4" t="s">
        <v>12</v>
      </c>
    </row>
    <row r="15" spans="2:7" ht="15.75" customHeight="1" x14ac:dyDescent="0.25">
      <c r="B15" s="5" t="s">
        <v>13</v>
      </c>
      <c r="C15" s="6">
        <v>120</v>
      </c>
      <c r="D15" s="7" t="s">
        <v>17</v>
      </c>
      <c r="E15" s="20">
        <v>2640</v>
      </c>
      <c r="F15" s="8" t="s">
        <v>36</v>
      </c>
      <c r="G15" s="79"/>
    </row>
    <row r="16" spans="2:7" ht="15.75" customHeight="1" x14ac:dyDescent="0.2">
      <c r="B16" s="9" t="s">
        <v>16</v>
      </c>
      <c r="C16" s="6">
        <v>750</v>
      </c>
      <c r="D16" s="6" t="s">
        <v>17</v>
      </c>
      <c r="E16" s="21">
        <v>12000</v>
      </c>
      <c r="F16" s="8" t="s">
        <v>37</v>
      </c>
      <c r="G16" s="80"/>
    </row>
    <row r="17" spans="2:7" ht="15.75" customHeight="1" x14ac:dyDescent="0.2">
      <c r="B17" s="9"/>
      <c r="C17" s="6">
        <v>10</v>
      </c>
      <c r="D17" s="6" t="s">
        <v>17</v>
      </c>
      <c r="E17" s="21">
        <v>1500</v>
      </c>
      <c r="F17" s="8" t="s">
        <v>38</v>
      </c>
      <c r="G17" s="80"/>
    </row>
    <row r="18" spans="2:7" ht="15.75" customHeight="1" x14ac:dyDescent="0.2">
      <c r="B18" s="10"/>
      <c r="C18" s="6">
        <v>200</v>
      </c>
      <c r="D18" s="6" t="s">
        <v>17</v>
      </c>
      <c r="E18" s="21">
        <v>4320</v>
      </c>
      <c r="F18" s="8" t="s">
        <v>39</v>
      </c>
      <c r="G18" s="80"/>
    </row>
    <row r="19" spans="2:7" ht="15.75" customHeight="1" x14ac:dyDescent="0.2">
      <c r="B19" s="17"/>
      <c r="C19" s="6">
        <v>2</v>
      </c>
      <c r="D19" s="11" t="s">
        <v>17</v>
      </c>
      <c r="E19" s="22">
        <v>200</v>
      </c>
      <c r="F19" s="8" t="s">
        <v>40</v>
      </c>
      <c r="G19" s="80"/>
    </row>
    <row r="20" spans="2:7" ht="15.75" customHeight="1" x14ac:dyDescent="0.25">
      <c r="B20" s="5"/>
      <c r="C20" s="6">
        <v>1</v>
      </c>
      <c r="D20" s="11" t="s">
        <v>41</v>
      </c>
      <c r="E20" s="22">
        <v>500</v>
      </c>
      <c r="F20" s="14" t="s">
        <v>42</v>
      </c>
      <c r="G20" s="80"/>
    </row>
    <row r="21" spans="2:7" ht="15.75" customHeight="1" x14ac:dyDescent="0.25">
      <c r="B21" s="15"/>
      <c r="C21" s="6">
        <v>10</v>
      </c>
      <c r="D21" s="11" t="s">
        <v>17</v>
      </c>
      <c r="E21" s="21">
        <v>4.2</v>
      </c>
      <c r="F21" s="8" t="s">
        <v>43</v>
      </c>
      <c r="G21" s="80"/>
    </row>
    <row r="22" spans="2:7" ht="15.75" customHeight="1" x14ac:dyDescent="0.25">
      <c r="B22" s="15"/>
      <c r="C22" s="6">
        <v>120</v>
      </c>
      <c r="D22" s="11" t="s">
        <v>17</v>
      </c>
      <c r="E22" s="21">
        <v>1488</v>
      </c>
      <c r="F22" s="8" t="s">
        <v>46</v>
      </c>
      <c r="G22" s="80"/>
    </row>
    <row r="23" spans="2:7" ht="15.75" customHeight="1" x14ac:dyDescent="0.2">
      <c r="B23" s="17"/>
      <c r="C23" s="6"/>
      <c r="D23" s="11"/>
      <c r="E23" s="21">
        <f>SUM(E15:E22)</f>
        <v>22652.2</v>
      </c>
      <c r="F23" s="8" t="s">
        <v>46</v>
      </c>
      <c r="G23" s="81"/>
    </row>
    <row r="24" spans="2:7" ht="15.75" customHeight="1" x14ac:dyDescent="0.2">
      <c r="B24" s="18" t="s">
        <v>19</v>
      </c>
      <c r="C24" s="85" t="s">
        <v>20</v>
      </c>
      <c r="D24" s="85"/>
      <c r="E24" s="85"/>
      <c r="F24" s="85"/>
      <c r="G24" s="85"/>
    </row>
    <row r="25" spans="2:7" ht="15.75" customHeight="1" x14ac:dyDescent="0.2">
      <c r="G25" s="24"/>
    </row>
    <row r="26" spans="2:7" ht="15.75" customHeight="1" x14ac:dyDescent="0.25">
      <c r="B26" s="1" t="s">
        <v>47</v>
      </c>
      <c r="C26" s="2" t="s">
        <v>9</v>
      </c>
      <c r="D26" s="3" t="s">
        <v>10</v>
      </c>
      <c r="E26" s="19" t="s">
        <v>44</v>
      </c>
      <c r="F26" s="4" t="s">
        <v>11</v>
      </c>
      <c r="G26" s="4" t="s">
        <v>12</v>
      </c>
    </row>
    <row r="27" spans="2:7" ht="15.75" customHeight="1" x14ac:dyDescent="0.25">
      <c r="B27" s="5" t="s">
        <v>13</v>
      </c>
      <c r="C27" s="6">
        <v>15</v>
      </c>
      <c r="D27" s="7" t="s">
        <v>17</v>
      </c>
      <c r="E27" s="20">
        <v>144</v>
      </c>
      <c r="F27" s="8" t="s">
        <v>48</v>
      </c>
      <c r="G27" s="79"/>
    </row>
    <row r="28" spans="2:7" ht="15.75" customHeight="1" x14ac:dyDescent="0.2">
      <c r="B28" s="9" t="s">
        <v>16</v>
      </c>
      <c r="C28" s="6">
        <v>25</v>
      </c>
      <c r="D28" s="6" t="s">
        <v>17</v>
      </c>
      <c r="E28" s="21">
        <v>335</v>
      </c>
      <c r="F28" s="8" t="s">
        <v>81</v>
      </c>
      <c r="G28" s="80"/>
    </row>
    <row r="29" spans="2:7" ht="15.75" customHeight="1" x14ac:dyDescent="0.2">
      <c r="B29" s="9"/>
      <c r="C29" s="6">
        <v>15</v>
      </c>
      <c r="D29" s="6" t="s">
        <v>17</v>
      </c>
      <c r="E29" s="21">
        <v>68.7</v>
      </c>
      <c r="F29" s="8" t="s">
        <v>82</v>
      </c>
      <c r="G29" s="80"/>
    </row>
    <row r="30" spans="2:7" ht="15.75" customHeight="1" x14ac:dyDescent="0.2">
      <c r="B30" s="10"/>
      <c r="C30" s="6">
        <v>5</v>
      </c>
      <c r="D30" s="6" t="s">
        <v>34</v>
      </c>
      <c r="E30" s="21">
        <v>200</v>
      </c>
      <c r="F30" s="8" t="s">
        <v>83</v>
      </c>
      <c r="G30" s="80"/>
    </row>
    <row r="31" spans="2:7" ht="15.75" customHeight="1" x14ac:dyDescent="0.2">
      <c r="B31" s="17"/>
      <c r="C31" s="6">
        <v>1</v>
      </c>
      <c r="D31" s="11" t="s">
        <v>17</v>
      </c>
      <c r="E31" s="22">
        <v>4.4000000000000004</v>
      </c>
      <c r="F31" s="8" t="s">
        <v>59</v>
      </c>
      <c r="G31" s="80"/>
    </row>
    <row r="32" spans="2:7" ht="15.75" customHeight="1" x14ac:dyDescent="0.25">
      <c r="B32" s="5"/>
      <c r="C32" s="12"/>
      <c r="D32" s="13"/>
      <c r="E32" s="22">
        <f>SUM(E27:E31)</f>
        <v>752.1</v>
      </c>
      <c r="F32" s="14"/>
      <c r="G32" s="80"/>
    </row>
    <row r="33" spans="2:7" ht="15.75" customHeight="1" x14ac:dyDescent="0.25">
      <c r="B33" s="15"/>
      <c r="C33" s="16"/>
      <c r="D33" s="16"/>
      <c r="E33" s="21">
        <v>0</v>
      </c>
      <c r="F33" s="16"/>
      <c r="G33" s="80"/>
    </row>
    <row r="34" spans="2:7" ht="15.75" customHeight="1" x14ac:dyDescent="0.25">
      <c r="B34" s="15"/>
      <c r="C34" s="16"/>
      <c r="D34" s="16"/>
      <c r="E34" s="21">
        <v>0</v>
      </c>
      <c r="F34" s="16"/>
      <c r="G34" s="80"/>
    </row>
    <row r="35" spans="2:7" ht="15.75" customHeight="1" x14ac:dyDescent="0.25">
      <c r="B35" s="17"/>
      <c r="C35" s="16"/>
      <c r="D35" s="16"/>
      <c r="E35" s="23"/>
      <c r="F35" s="16"/>
      <c r="G35" s="81"/>
    </row>
    <row r="36" spans="2:7" ht="15.75" customHeight="1" x14ac:dyDescent="0.2">
      <c r="B36" s="18" t="s">
        <v>19</v>
      </c>
      <c r="C36" s="85" t="s">
        <v>20</v>
      </c>
      <c r="D36" s="85"/>
      <c r="E36" s="85"/>
      <c r="F36" s="85"/>
      <c r="G36" s="85"/>
    </row>
    <row r="37" spans="2:7" ht="15.75" customHeight="1" x14ac:dyDescent="0.2"/>
    <row r="38" spans="2:7" ht="15.75" customHeight="1" x14ac:dyDescent="0.2"/>
    <row r="39" spans="2:7" ht="15.75" customHeight="1" x14ac:dyDescent="0.2"/>
    <row r="40" spans="2:7" ht="15.75" customHeight="1" x14ac:dyDescent="0.2"/>
    <row r="41" spans="2:7" ht="15.75" customHeight="1" x14ac:dyDescent="0.2"/>
    <row r="42" spans="2:7" ht="15.75" customHeight="1" x14ac:dyDescent="0.2"/>
    <row r="43" spans="2:7" ht="15.75" customHeight="1" x14ac:dyDescent="0.2"/>
    <row r="44" spans="2:7" ht="15.75" customHeight="1" x14ac:dyDescent="0.2"/>
    <row r="45" spans="2:7" ht="15.75" customHeight="1" x14ac:dyDescent="0.2"/>
    <row r="46" spans="2:7" ht="15.75" customHeight="1" x14ac:dyDescent="0.2"/>
    <row r="47" spans="2:7" ht="15.75" customHeight="1" x14ac:dyDescent="0.2"/>
    <row r="48" spans="2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</sheetData>
  <mergeCells count="6">
    <mergeCell ref="G3:G11"/>
    <mergeCell ref="C12:G12"/>
    <mergeCell ref="G15:G23"/>
    <mergeCell ref="G27:G35"/>
    <mergeCell ref="C36:G36"/>
    <mergeCell ref="C24:G24"/>
  </mergeCells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8D1D7-172C-4893-8B23-1E2DF7614D3C}">
  <dimension ref="B1:G996"/>
  <sheetViews>
    <sheetView workbookViewId="0">
      <selection activeCell="C2" sqref="C2:F7"/>
    </sheetView>
  </sheetViews>
  <sheetFormatPr baseColWidth="10" defaultColWidth="12.5703125" defaultRowHeight="15" customHeight="1" x14ac:dyDescent="0.2"/>
  <cols>
    <col min="2" max="2" width="35.28515625" bestFit="1" customWidth="1"/>
    <col min="3" max="3" width="10.7109375" customWidth="1"/>
    <col min="4" max="4" width="19.42578125" bestFit="1" customWidth="1"/>
    <col min="5" max="5" width="11.5703125" bestFit="1" customWidth="1"/>
    <col min="6" max="6" width="36.28515625" bestFit="1" customWidth="1"/>
    <col min="7" max="7" width="26.140625" customWidth="1"/>
  </cols>
  <sheetData>
    <row r="1" spans="2:7" ht="15.75" customHeight="1" x14ac:dyDescent="0.2"/>
    <row r="2" spans="2:7" ht="14.25" customHeight="1" x14ac:dyDescent="0.25">
      <c r="B2" s="4" t="s">
        <v>50</v>
      </c>
      <c r="C2" s="2" t="s">
        <v>9</v>
      </c>
      <c r="D2" s="3" t="s">
        <v>10</v>
      </c>
      <c r="E2" s="19" t="s">
        <v>44</v>
      </c>
      <c r="F2" s="4" t="s">
        <v>11</v>
      </c>
      <c r="G2" s="4" t="s">
        <v>12</v>
      </c>
    </row>
    <row r="3" spans="2:7" ht="15.75" customHeight="1" x14ac:dyDescent="0.25">
      <c r="B3" s="5" t="s">
        <v>13</v>
      </c>
      <c r="C3" s="6">
        <v>400</v>
      </c>
      <c r="D3" s="7" t="s">
        <v>17</v>
      </c>
      <c r="E3" s="20">
        <v>6110</v>
      </c>
      <c r="F3" s="8" t="s">
        <v>63</v>
      </c>
      <c r="G3" s="79"/>
    </row>
    <row r="4" spans="2:7" ht="15.75" customHeight="1" x14ac:dyDescent="0.2">
      <c r="B4" s="9" t="s">
        <v>16</v>
      </c>
      <c r="C4" s="6">
        <v>3</v>
      </c>
      <c r="D4" s="6" t="s">
        <v>17</v>
      </c>
      <c r="E4" s="21">
        <v>602</v>
      </c>
      <c r="F4" s="8" t="s">
        <v>69</v>
      </c>
      <c r="G4" s="80"/>
    </row>
    <row r="5" spans="2:7" ht="15.75" customHeight="1" x14ac:dyDescent="0.2">
      <c r="B5" s="9"/>
      <c r="C5" s="6">
        <v>225</v>
      </c>
      <c r="D5" s="6" t="s">
        <v>17</v>
      </c>
      <c r="E5" s="21">
        <v>1750</v>
      </c>
      <c r="F5" s="8" t="s">
        <v>45</v>
      </c>
      <c r="G5" s="80"/>
    </row>
    <row r="6" spans="2:7" ht="15.75" customHeight="1" x14ac:dyDescent="0.2">
      <c r="B6" s="10"/>
      <c r="C6" s="6">
        <v>90</v>
      </c>
      <c r="D6" s="6" t="s">
        <v>17</v>
      </c>
      <c r="E6" s="21">
        <v>752.1</v>
      </c>
      <c r="F6" s="8" t="s">
        <v>33</v>
      </c>
      <c r="G6" s="80"/>
    </row>
    <row r="7" spans="2:7" ht="15.75" customHeight="1" x14ac:dyDescent="0.2">
      <c r="B7" s="17"/>
      <c r="C7" s="6">
        <v>2</v>
      </c>
      <c r="D7" s="11" t="s">
        <v>29</v>
      </c>
      <c r="E7" s="22">
        <v>900</v>
      </c>
      <c r="F7" s="14" t="s">
        <v>28</v>
      </c>
      <c r="G7" s="80"/>
    </row>
    <row r="8" spans="2:7" ht="15.75" customHeight="1" x14ac:dyDescent="0.25">
      <c r="B8" s="5"/>
      <c r="C8" s="12"/>
      <c r="D8" s="13"/>
      <c r="E8" s="22">
        <f>SUM(E3:E7)</f>
        <v>10114.1</v>
      </c>
      <c r="F8" s="14"/>
      <c r="G8" s="80"/>
    </row>
    <row r="9" spans="2:7" x14ac:dyDescent="0.25">
      <c r="B9" s="15"/>
      <c r="C9" s="16"/>
      <c r="D9" s="16"/>
      <c r="E9" s="21">
        <v>19900</v>
      </c>
      <c r="F9" s="16"/>
      <c r="G9" s="80"/>
    </row>
    <row r="10" spans="2:7" x14ac:dyDescent="0.25">
      <c r="B10" s="15"/>
      <c r="C10" s="16"/>
      <c r="D10" s="16"/>
      <c r="E10" s="23">
        <f>E8/E9</f>
        <v>0.50824623115577894</v>
      </c>
      <c r="F10" s="16"/>
      <c r="G10" s="80"/>
    </row>
    <row r="11" spans="2:7" x14ac:dyDescent="0.25">
      <c r="B11" s="17"/>
      <c r="C11" s="16"/>
      <c r="D11" s="16"/>
      <c r="E11" s="23"/>
      <c r="F11" s="16"/>
      <c r="G11" s="81"/>
    </row>
    <row r="12" spans="2:7" ht="15.75" customHeight="1" x14ac:dyDescent="0.2">
      <c r="B12" s="18" t="s">
        <v>19</v>
      </c>
      <c r="C12" s="82" t="s">
        <v>20</v>
      </c>
      <c r="D12" s="83"/>
      <c r="E12" s="83"/>
      <c r="F12" s="83"/>
      <c r="G12" s="84"/>
    </row>
    <row r="13" spans="2:7" ht="15.75" customHeight="1" x14ac:dyDescent="0.2"/>
    <row r="14" spans="2:7" ht="15.75" customHeight="1" x14ac:dyDescent="0.25">
      <c r="B14" s="4" t="s">
        <v>51</v>
      </c>
      <c r="C14" s="25" t="s">
        <v>9</v>
      </c>
      <c r="D14" s="3" t="s">
        <v>10</v>
      </c>
      <c r="E14" s="19" t="s">
        <v>44</v>
      </c>
      <c r="F14" s="4" t="s">
        <v>11</v>
      </c>
      <c r="G14" s="4" t="s">
        <v>12</v>
      </c>
    </row>
    <row r="15" spans="2:7" ht="15.75" customHeight="1" x14ac:dyDescent="0.25">
      <c r="B15" s="5" t="s">
        <v>13</v>
      </c>
      <c r="C15" s="26">
        <v>100</v>
      </c>
      <c r="D15" s="7" t="s">
        <v>17</v>
      </c>
      <c r="E15" s="20">
        <v>2700</v>
      </c>
      <c r="F15" s="8" t="s">
        <v>52</v>
      </c>
      <c r="G15" s="29"/>
    </row>
    <row r="16" spans="2:7" ht="15.75" customHeight="1" x14ac:dyDescent="0.2">
      <c r="B16" s="9" t="s">
        <v>16</v>
      </c>
      <c r="C16" s="26">
        <v>40</v>
      </c>
      <c r="D16" s="6" t="s">
        <v>17</v>
      </c>
      <c r="E16" s="20">
        <v>106</v>
      </c>
      <c r="F16" s="8" t="s">
        <v>53</v>
      </c>
      <c r="G16" s="30"/>
    </row>
    <row r="17" spans="2:7" ht="15.75" customHeight="1" x14ac:dyDescent="0.2">
      <c r="B17" s="9"/>
      <c r="C17" s="26">
        <v>5</v>
      </c>
      <c r="D17" s="6" t="s">
        <v>17</v>
      </c>
      <c r="E17" s="20">
        <v>49.5</v>
      </c>
      <c r="F17" s="8" t="s">
        <v>54</v>
      </c>
      <c r="G17" s="30"/>
    </row>
    <row r="18" spans="2:7" ht="15.75" customHeight="1" x14ac:dyDescent="0.2">
      <c r="B18" s="10"/>
      <c r="C18" s="26">
        <v>20</v>
      </c>
      <c r="D18" s="6" t="s">
        <v>17</v>
      </c>
      <c r="E18" s="20">
        <v>46</v>
      </c>
      <c r="F18" s="8" t="s">
        <v>2</v>
      </c>
      <c r="G18" s="30"/>
    </row>
    <row r="19" spans="2:7" ht="15.75" customHeight="1" x14ac:dyDescent="0.2">
      <c r="B19" s="27"/>
      <c r="C19" s="26">
        <v>10</v>
      </c>
      <c r="D19" s="11" t="s">
        <v>17</v>
      </c>
      <c r="E19" s="20">
        <v>200</v>
      </c>
      <c r="F19" s="8" t="s">
        <v>55</v>
      </c>
      <c r="G19" s="30"/>
    </row>
    <row r="20" spans="2:7" ht="15.75" customHeight="1" x14ac:dyDescent="0.25">
      <c r="B20" s="5"/>
      <c r="C20" s="26">
        <v>80</v>
      </c>
      <c r="D20" s="11" t="s">
        <v>17</v>
      </c>
      <c r="E20" s="20">
        <v>416</v>
      </c>
      <c r="F20" s="14" t="s">
        <v>56</v>
      </c>
      <c r="G20" s="30"/>
    </row>
    <row r="21" spans="2:7" ht="15.75" customHeight="1" x14ac:dyDescent="0.25">
      <c r="B21" s="15"/>
      <c r="C21" s="26">
        <v>14</v>
      </c>
      <c r="D21" s="11" t="s">
        <v>17</v>
      </c>
      <c r="E21" s="21">
        <v>868</v>
      </c>
      <c r="F21" s="37" t="s">
        <v>58</v>
      </c>
      <c r="G21" s="30"/>
    </row>
    <row r="22" spans="2:7" ht="15.75" customHeight="1" x14ac:dyDescent="0.25">
      <c r="B22" s="15"/>
      <c r="C22" s="26">
        <v>2</v>
      </c>
      <c r="D22" s="11" t="s">
        <v>17</v>
      </c>
      <c r="E22" s="21">
        <v>4.2</v>
      </c>
      <c r="F22" s="8" t="s">
        <v>59</v>
      </c>
      <c r="G22" s="30"/>
    </row>
    <row r="23" spans="2:7" ht="15.75" customHeight="1" x14ac:dyDescent="0.25">
      <c r="B23" s="15"/>
      <c r="C23" s="26">
        <v>1</v>
      </c>
      <c r="D23" s="11" t="s">
        <v>17</v>
      </c>
      <c r="E23" s="21">
        <v>156</v>
      </c>
      <c r="F23" s="8" t="s">
        <v>60</v>
      </c>
      <c r="G23" s="30"/>
    </row>
    <row r="24" spans="2:7" ht="15.75" customHeight="1" x14ac:dyDescent="0.25">
      <c r="B24" s="15"/>
      <c r="C24" s="26">
        <v>1</v>
      </c>
      <c r="D24" s="11" t="s">
        <v>17</v>
      </c>
      <c r="E24" s="21">
        <v>100</v>
      </c>
      <c r="F24" s="8" t="s">
        <v>61</v>
      </c>
      <c r="G24" s="30"/>
    </row>
    <row r="25" spans="2:7" ht="15.75" customHeight="1" x14ac:dyDescent="0.25">
      <c r="B25" s="15"/>
      <c r="C25" s="26">
        <v>1</v>
      </c>
      <c r="D25" s="11" t="s">
        <v>17</v>
      </c>
      <c r="E25" s="21">
        <v>100</v>
      </c>
      <c r="F25" s="8" t="s">
        <v>62</v>
      </c>
      <c r="G25" s="30"/>
    </row>
    <row r="26" spans="2:7" ht="15.75" customHeight="1" x14ac:dyDescent="0.25">
      <c r="B26" s="15"/>
      <c r="C26" s="26">
        <v>110</v>
      </c>
      <c r="D26" s="11" t="s">
        <v>17</v>
      </c>
      <c r="E26" s="21">
        <v>1364</v>
      </c>
      <c r="F26" s="8" t="s">
        <v>46</v>
      </c>
      <c r="G26" s="30"/>
    </row>
    <row r="27" spans="2:7" ht="15.75" customHeight="1" x14ac:dyDescent="0.2">
      <c r="B27" s="28"/>
      <c r="C27" s="26"/>
      <c r="D27" s="11" t="s">
        <v>17</v>
      </c>
      <c r="E27" s="21">
        <f>SUM(E15:E26)</f>
        <v>6109.7</v>
      </c>
      <c r="F27" s="8"/>
      <c r="G27" s="31"/>
    </row>
    <row r="28" spans="2:7" ht="15.75" customHeight="1" x14ac:dyDescent="0.2">
      <c r="B28" s="18" t="s">
        <v>19</v>
      </c>
      <c r="C28" s="82" t="s">
        <v>20</v>
      </c>
      <c r="D28" s="83"/>
      <c r="E28" s="83"/>
      <c r="F28" s="83"/>
      <c r="G28" s="84"/>
    </row>
    <row r="29" spans="2:7" ht="15.75" customHeight="1" x14ac:dyDescent="0.2">
      <c r="G29" s="24"/>
    </row>
    <row r="30" spans="2:7" ht="15.75" customHeight="1" x14ac:dyDescent="0.25">
      <c r="B30" s="1" t="s">
        <v>64</v>
      </c>
      <c r="C30" s="2" t="s">
        <v>9</v>
      </c>
      <c r="D30" s="3" t="s">
        <v>10</v>
      </c>
      <c r="E30" s="19" t="s">
        <v>44</v>
      </c>
      <c r="F30" s="4" t="s">
        <v>11</v>
      </c>
      <c r="G30" s="4" t="s">
        <v>12</v>
      </c>
    </row>
    <row r="31" spans="2:7" ht="15.75" customHeight="1" x14ac:dyDescent="0.25">
      <c r="B31" s="5" t="s">
        <v>13</v>
      </c>
      <c r="C31" s="6">
        <v>3</v>
      </c>
      <c r="D31" s="7" t="s">
        <v>17</v>
      </c>
      <c r="E31" s="20">
        <v>216</v>
      </c>
      <c r="F31" s="8" t="s">
        <v>65</v>
      </c>
      <c r="G31" s="79"/>
    </row>
    <row r="32" spans="2:7" ht="15.75" customHeight="1" x14ac:dyDescent="0.2">
      <c r="B32" s="9" t="s">
        <v>16</v>
      </c>
      <c r="C32" s="6">
        <v>10</v>
      </c>
      <c r="D32" s="6" t="s">
        <v>17</v>
      </c>
      <c r="E32" s="20">
        <v>220</v>
      </c>
      <c r="F32" s="8" t="s">
        <v>66</v>
      </c>
      <c r="G32" s="80"/>
    </row>
    <row r="33" spans="2:7" ht="15.75" customHeight="1" x14ac:dyDescent="0.2">
      <c r="B33" s="9"/>
      <c r="C33" s="6">
        <v>1</v>
      </c>
      <c r="D33" s="6" t="s">
        <v>17</v>
      </c>
      <c r="E33" s="20">
        <v>9.9</v>
      </c>
      <c r="F33" s="8" t="s">
        <v>67</v>
      </c>
      <c r="G33" s="80"/>
    </row>
    <row r="34" spans="2:7" ht="15.75" customHeight="1" x14ac:dyDescent="0.2">
      <c r="B34" s="10"/>
      <c r="C34" s="6">
        <v>1</v>
      </c>
      <c r="D34" s="6" t="s">
        <v>17</v>
      </c>
      <c r="E34" s="20">
        <v>156</v>
      </c>
      <c r="F34" s="8" t="s">
        <v>68</v>
      </c>
      <c r="G34" s="80"/>
    </row>
    <row r="35" spans="2:7" ht="15.75" customHeight="1" x14ac:dyDescent="0.2">
      <c r="B35" s="17"/>
      <c r="C35" s="6"/>
      <c r="D35" s="11" t="s">
        <v>17</v>
      </c>
      <c r="E35" s="20">
        <v>0</v>
      </c>
      <c r="F35" s="8"/>
      <c r="G35" s="80"/>
    </row>
    <row r="36" spans="2:7" ht="15.75" customHeight="1" x14ac:dyDescent="0.25">
      <c r="B36" s="5"/>
      <c r="C36" s="12"/>
      <c r="D36" s="13"/>
      <c r="E36" s="22">
        <f>SUM(E31:E35)</f>
        <v>601.9</v>
      </c>
      <c r="F36" s="14"/>
      <c r="G36" s="80"/>
    </row>
    <row r="37" spans="2:7" ht="15.75" customHeight="1" x14ac:dyDescent="0.25">
      <c r="B37" s="15"/>
      <c r="C37" s="16"/>
      <c r="D37" s="16"/>
      <c r="E37" s="21">
        <v>0</v>
      </c>
      <c r="F37" s="16"/>
      <c r="G37" s="80"/>
    </row>
    <row r="38" spans="2:7" ht="15.75" customHeight="1" x14ac:dyDescent="0.25">
      <c r="B38" s="15"/>
      <c r="C38" s="16"/>
      <c r="D38" s="16"/>
      <c r="E38" s="21">
        <v>0</v>
      </c>
      <c r="F38" s="16"/>
      <c r="G38" s="80"/>
    </row>
    <row r="39" spans="2:7" ht="15.75" customHeight="1" x14ac:dyDescent="0.25">
      <c r="B39" s="17"/>
      <c r="C39" s="16"/>
      <c r="D39" s="16"/>
      <c r="E39" s="23"/>
      <c r="F39" s="16"/>
      <c r="G39" s="81"/>
    </row>
    <row r="40" spans="2:7" ht="15.75" customHeight="1" x14ac:dyDescent="0.2">
      <c r="B40" s="18" t="s">
        <v>19</v>
      </c>
      <c r="C40" s="82" t="s">
        <v>20</v>
      </c>
      <c r="D40" s="83"/>
      <c r="E40" s="83"/>
      <c r="F40" s="83"/>
      <c r="G40" s="84"/>
    </row>
    <row r="41" spans="2:7" ht="15.75" customHeight="1" x14ac:dyDescent="0.2"/>
    <row r="42" spans="2:7" ht="15.75" customHeight="1" x14ac:dyDescent="0.25">
      <c r="B42" s="1" t="s">
        <v>47</v>
      </c>
      <c r="C42" s="2" t="s">
        <v>9</v>
      </c>
      <c r="D42" s="3" t="s">
        <v>10</v>
      </c>
      <c r="E42" s="19" t="s">
        <v>44</v>
      </c>
      <c r="F42" s="4" t="s">
        <v>11</v>
      </c>
      <c r="G42" s="4" t="s">
        <v>12</v>
      </c>
    </row>
    <row r="43" spans="2:7" ht="15.75" customHeight="1" x14ac:dyDescent="0.25">
      <c r="B43" s="5" t="s">
        <v>13</v>
      </c>
      <c r="C43" s="6">
        <v>15</v>
      </c>
      <c r="D43" s="7" t="s">
        <v>17</v>
      </c>
      <c r="E43" s="20">
        <v>144</v>
      </c>
      <c r="F43" s="8" t="s">
        <v>48</v>
      </c>
      <c r="G43" s="79"/>
    </row>
    <row r="44" spans="2:7" ht="15.75" customHeight="1" x14ac:dyDescent="0.2">
      <c r="B44" s="9" t="s">
        <v>16</v>
      </c>
      <c r="C44" s="6">
        <v>25</v>
      </c>
      <c r="D44" s="6" t="s">
        <v>17</v>
      </c>
      <c r="E44" s="21">
        <v>335</v>
      </c>
      <c r="F44" s="8" t="s">
        <v>81</v>
      </c>
      <c r="G44" s="80"/>
    </row>
    <row r="45" spans="2:7" ht="15.75" customHeight="1" x14ac:dyDescent="0.2">
      <c r="B45" s="9"/>
      <c r="C45" s="6">
        <v>15</v>
      </c>
      <c r="D45" s="6" t="s">
        <v>17</v>
      </c>
      <c r="E45" s="21">
        <v>68.7</v>
      </c>
      <c r="F45" s="8" t="s">
        <v>82</v>
      </c>
      <c r="G45" s="80"/>
    </row>
    <row r="46" spans="2:7" ht="15.75" customHeight="1" x14ac:dyDescent="0.2">
      <c r="B46" s="10"/>
      <c r="C46" s="6">
        <v>5</v>
      </c>
      <c r="D46" s="6" t="s">
        <v>34</v>
      </c>
      <c r="E46" s="21">
        <v>200</v>
      </c>
      <c r="F46" s="8" t="s">
        <v>83</v>
      </c>
      <c r="G46" s="80"/>
    </row>
    <row r="47" spans="2:7" ht="15.75" customHeight="1" x14ac:dyDescent="0.2">
      <c r="B47" s="17"/>
      <c r="C47" s="6">
        <v>1</v>
      </c>
      <c r="D47" s="11" t="s">
        <v>17</v>
      </c>
      <c r="E47" s="22">
        <v>4.4000000000000004</v>
      </c>
      <c r="F47" s="8" t="s">
        <v>59</v>
      </c>
      <c r="G47" s="80"/>
    </row>
    <row r="48" spans="2:7" ht="15.75" customHeight="1" x14ac:dyDescent="0.25">
      <c r="B48" s="5"/>
      <c r="C48" s="12"/>
      <c r="D48" s="13"/>
      <c r="E48" s="22">
        <f>SUM(E43:E47)</f>
        <v>752.1</v>
      </c>
      <c r="F48" s="14"/>
      <c r="G48" s="80"/>
    </row>
    <row r="49" spans="2:7" ht="15.75" customHeight="1" x14ac:dyDescent="0.25">
      <c r="B49" s="15"/>
      <c r="C49" s="16"/>
      <c r="D49" s="16"/>
      <c r="E49" s="21">
        <v>0</v>
      </c>
      <c r="F49" s="16"/>
      <c r="G49" s="80"/>
    </row>
    <row r="50" spans="2:7" ht="15.75" customHeight="1" x14ac:dyDescent="0.25">
      <c r="B50" s="15"/>
      <c r="C50" s="16"/>
      <c r="D50" s="16"/>
      <c r="E50" s="21">
        <v>0</v>
      </c>
      <c r="F50" s="16"/>
      <c r="G50" s="80"/>
    </row>
    <row r="51" spans="2:7" ht="15.75" customHeight="1" x14ac:dyDescent="0.25">
      <c r="B51" s="17"/>
      <c r="C51" s="16"/>
      <c r="D51" s="16"/>
      <c r="E51" s="23"/>
      <c r="F51" s="16"/>
      <c r="G51" s="81"/>
    </row>
    <row r="52" spans="2:7" ht="15.75" customHeight="1" x14ac:dyDescent="0.2">
      <c r="B52" s="18" t="s">
        <v>19</v>
      </c>
      <c r="C52" s="85" t="s">
        <v>20</v>
      </c>
      <c r="D52" s="85"/>
      <c r="E52" s="85"/>
      <c r="F52" s="85"/>
      <c r="G52" s="85"/>
    </row>
    <row r="53" spans="2:7" ht="15.75" customHeight="1" x14ac:dyDescent="0.2"/>
    <row r="54" spans="2:7" ht="15.75" customHeight="1" x14ac:dyDescent="0.2"/>
    <row r="55" spans="2:7" ht="15.75" customHeight="1" x14ac:dyDescent="0.2"/>
    <row r="56" spans="2:7" ht="15.75" customHeight="1" x14ac:dyDescent="0.2"/>
    <row r="57" spans="2:7" ht="15.75" customHeight="1" x14ac:dyDescent="0.2"/>
    <row r="58" spans="2:7" ht="15.75" customHeight="1" x14ac:dyDescent="0.2"/>
    <row r="59" spans="2:7" ht="15.75" customHeight="1" x14ac:dyDescent="0.2"/>
    <row r="60" spans="2:7" ht="15.75" customHeight="1" x14ac:dyDescent="0.2"/>
    <row r="61" spans="2:7" ht="15.75" customHeight="1" x14ac:dyDescent="0.2"/>
    <row r="62" spans="2:7" ht="15.75" customHeight="1" x14ac:dyDescent="0.2"/>
    <row r="63" spans="2:7" ht="15.75" customHeight="1" x14ac:dyDescent="0.2"/>
    <row r="64" spans="2:7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</sheetData>
  <mergeCells count="7">
    <mergeCell ref="G3:G11"/>
    <mergeCell ref="G31:G39"/>
    <mergeCell ref="C28:G28"/>
    <mergeCell ref="G43:G51"/>
    <mergeCell ref="C52:G52"/>
    <mergeCell ref="C40:G40"/>
    <mergeCell ref="C12:G12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6C93B-8EBB-4662-AE24-8FE00452E63D}">
  <dimension ref="B1:G996"/>
  <sheetViews>
    <sheetView workbookViewId="0">
      <selection activeCell="G1" sqref="G1"/>
    </sheetView>
  </sheetViews>
  <sheetFormatPr baseColWidth="10" defaultColWidth="12.5703125" defaultRowHeight="15" customHeight="1" x14ac:dyDescent="0.2"/>
  <cols>
    <col min="2" max="2" width="35.28515625" bestFit="1" customWidth="1"/>
    <col min="3" max="3" width="10.7109375" customWidth="1"/>
    <col min="4" max="4" width="19.42578125" bestFit="1" customWidth="1"/>
    <col min="5" max="5" width="11.5703125" bestFit="1" customWidth="1"/>
    <col min="6" max="6" width="36.28515625" bestFit="1" customWidth="1"/>
    <col min="7" max="7" width="26.140625" customWidth="1"/>
  </cols>
  <sheetData>
    <row r="1" spans="2:7" ht="15.75" customHeight="1" x14ac:dyDescent="0.2"/>
    <row r="2" spans="2:7" ht="14.25" customHeight="1" x14ac:dyDescent="0.25">
      <c r="B2" s="4" t="s">
        <v>90</v>
      </c>
      <c r="C2" s="2" t="s">
        <v>9</v>
      </c>
      <c r="D2" s="3" t="s">
        <v>10</v>
      </c>
      <c r="E2" s="19" t="s">
        <v>44</v>
      </c>
      <c r="F2" s="4" t="s">
        <v>11</v>
      </c>
      <c r="G2" s="4" t="s">
        <v>12</v>
      </c>
    </row>
    <row r="3" spans="2:7" ht="15.75" customHeight="1" x14ac:dyDescent="0.25">
      <c r="B3" s="5" t="s">
        <v>13</v>
      </c>
      <c r="C3" s="6">
        <v>40</v>
      </c>
      <c r="D3" s="7" t="s">
        <v>17</v>
      </c>
      <c r="E3" s="20">
        <v>480</v>
      </c>
      <c r="F3" s="8" t="s">
        <v>84</v>
      </c>
      <c r="G3" s="79"/>
    </row>
    <row r="4" spans="2:7" ht="15.75" customHeight="1" x14ac:dyDescent="0.2">
      <c r="B4" s="9" t="s">
        <v>16</v>
      </c>
      <c r="C4" s="6">
        <v>80</v>
      </c>
      <c r="D4" s="6" t="s">
        <v>17</v>
      </c>
      <c r="E4" s="21">
        <v>768</v>
      </c>
      <c r="F4" s="8" t="s">
        <v>85</v>
      </c>
      <c r="G4" s="80"/>
    </row>
    <row r="5" spans="2:7" ht="15.75" customHeight="1" x14ac:dyDescent="0.2">
      <c r="B5" s="9"/>
      <c r="C5" s="6">
        <v>40</v>
      </c>
      <c r="D5" s="6" t="s">
        <v>17</v>
      </c>
      <c r="E5" s="21">
        <v>536</v>
      </c>
      <c r="F5" s="8" t="s">
        <v>81</v>
      </c>
      <c r="G5" s="80"/>
    </row>
    <row r="6" spans="2:7" ht="15.75" customHeight="1" x14ac:dyDescent="0.2">
      <c r="B6" s="10"/>
      <c r="C6" s="6">
        <v>100</v>
      </c>
      <c r="D6" s="6" t="s">
        <v>17</v>
      </c>
      <c r="E6" s="21">
        <v>690</v>
      </c>
      <c r="F6" s="8" t="s">
        <v>86</v>
      </c>
      <c r="G6" s="80"/>
    </row>
    <row r="7" spans="2:7" ht="15.75" customHeight="1" x14ac:dyDescent="0.2">
      <c r="B7" s="17"/>
      <c r="C7" s="6">
        <v>70</v>
      </c>
      <c r="D7" s="11" t="s">
        <v>17</v>
      </c>
      <c r="E7" s="22">
        <v>2300</v>
      </c>
      <c r="F7" s="8" t="s">
        <v>87</v>
      </c>
      <c r="G7" s="80"/>
    </row>
    <row r="8" spans="2:7" ht="15.75" customHeight="1" x14ac:dyDescent="0.25">
      <c r="B8" s="5"/>
      <c r="C8" s="6">
        <v>30</v>
      </c>
      <c r="D8" s="11" t="s">
        <v>17</v>
      </c>
      <c r="E8" s="22">
        <v>300</v>
      </c>
      <c r="F8" s="14" t="s">
        <v>88</v>
      </c>
      <c r="G8" s="80"/>
    </row>
    <row r="9" spans="2:7" ht="15.75" x14ac:dyDescent="0.25">
      <c r="B9" s="15"/>
      <c r="C9" s="6">
        <v>10</v>
      </c>
      <c r="D9" s="11" t="s">
        <v>17</v>
      </c>
      <c r="E9" s="22">
        <v>260</v>
      </c>
      <c r="F9" s="37" t="s">
        <v>89</v>
      </c>
      <c r="G9" s="80"/>
    </row>
    <row r="10" spans="2:7" ht="15.75" x14ac:dyDescent="0.25">
      <c r="B10" s="15"/>
      <c r="C10" s="6">
        <v>225</v>
      </c>
      <c r="D10" s="11" t="s">
        <v>17</v>
      </c>
      <c r="E10" s="22">
        <v>1750</v>
      </c>
      <c r="F10" s="37" t="s">
        <v>45</v>
      </c>
      <c r="G10" s="80"/>
    </row>
    <row r="11" spans="2:7" x14ac:dyDescent="0.25">
      <c r="B11" s="15"/>
      <c r="C11" s="6">
        <v>2</v>
      </c>
      <c r="D11" s="11" t="s">
        <v>29</v>
      </c>
      <c r="E11" s="22">
        <v>900</v>
      </c>
      <c r="F11" s="65" t="s">
        <v>28</v>
      </c>
      <c r="G11" s="80"/>
    </row>
    <row r="12" spans="2:7" ht="15.75" customHeight="1" x14ac:dyDescent="0.25">
      <c r="B12" s="15"/>
      <c r="C12" s="16"/>
      <c r="D12" s="16"/>
      <c r="E12" s="38">
        <f>SUM(E3:E11)</f>
        <v>7984</v>
      </c>
      <c r="F12" s="16"/>
      <c r="G12" s="80"/>
    </row>
    <row r="13" spans="2:7" ht="15.75" customHeight="1" x14ac:dyDescent="0.25">
      <c r="B13" s="15"/>
      <c r="C13" s="16"/>
      <c r="D13" s="16"/>
      <c r="E13" s="38">
        <v>18900</v>
      </c>
      <c r="F13" s="16"/>
      <c r="G13" s="81"/>
    </row>
    <row r="14" spans="2:7" ht="15.75" customHeight="1" x14ac:dyDescent="0.25">
      <c r="B14" s="17"/>
      <c r="C14" s="16"/>
      <c r="D14" s="16"/>
      <c r="E14" s="23">
        <f>E12/E13</f>
        <v>0.42243386243386244</v>
      </c>
      <c r="F14" s="16"/>
      <c r="G14" s="34"/>
    </row>
    <row r="15" spans="2:7" ht="15.75" customHeight="1" x14ac:dyDescent="0.2">
      <c r="B15" s="18" t="s">
        <v>19</v>
      </c>
      <c r="C15" s="82" t="s">
        <v>20</v>
      </c>
      <c r="D15" s="83"/>
      <c r="E15" s="83"/>
      <c r="F15" s="83"/>
    </row>
    <row r="16" spans="2:7" ht="15.75" customHeight="1" x14ac:dyDescent="0.2">
      <c r="G16" s="4" t="s">
        <v>12</v>
      </c>
    </row>
    <row r="17" spans="2:7" ht="15.75" customHeight="1" x14ac:dyDescent="0.25">
      <c r="B17" s="4" t="s">
        <v>93</v>
      </c>
      <c r="C17" s="25" t="s">
        <v>9</v>
      </c>
      <c r="D17" s="3" t="s">
        <v>10</v>
      </c>
      <c r="E17" s="19" t="s">
        <v>44</v>
      </c>
      <c r="F17" s="4" t="s">
        <v>11</v>
      </c>
      <c r="G17" s="29"/>
    </row>
    <row r="18" spans="2:7" ht="15.75" customHeight="1" x14ac:dyDescent="0.25">
      <c r="B18" s="5" t="s">
        <v>13</v>
      </c>
      <c r="C18" s="26">
        <v>150</v>
      </c>
      <c r="D18" s="7" t="s">
        <v>17</v>
      </c>
      <c r="E18" s="20">
        <v>3150</v>
      </c>
      <c r="F18" s="8" t="s">
        <v>94</v>
      </c>
      <c r="G18" s="30"/>
    </row>
    <row r="19" spans="2:7" ht="15.75" customHeight="1" x14ac:dyDescent="0.2">
      <c r="B19" s="9" t="s">
        <v>16</v>
      </c>
      <c r="C19" s="26">
        <v>1</v>
      </c>
      <c r="D19" s="6" t="s">
        <v>29</v>
      </c>
      <c r="E19" s="20">
        <v>250</v>
      </c>
      <c r="F19" s="8" t="s">
        <v>97</v>
      </c>
      <c r="G19" s="30"/>
    </row>
    <row r="20" spans="2:7" ht="15.75" customHeight="1" x14ac:dyDescent="0.2">
      <c r="B20" s="9"/>
      <c r="C20" s="26">
        <v>65</v>
      </c>
      <c r="D20" s="6" t="s">
        <v>17</v>
      </c>
      <c r="E20" s="20">
        <v>1183</v>
      </c>
      <c r="F20" s="8" t="s">
        <v>99</v>
      </c>
      <c r="G20" s="30"/>
    </row>
    <row r="21" spans="2:7" ht="15.75" customHeight="1" x14ac:dyDescent="0.2">
      <c r="B21" s="10"/>
      <c r="C21" s="26"/>
      <c r="D21" s="6" t="s">
        <v>17</v>
      </c>
      <c r="E21" s="20">
        <v>0</v>
      </c>
      <c r="F21" s="8"/>
      <c r="G21" s="30"/>
    </row>
    <row r="22" spans="2:7" ht="15.75" customHeight="1" x14ac:dyDescent="0.2">
      <c r="B22" s="27"/>
      <c r="C22" s="26"/>
      <c r="D22" s="11" t="s">
        <v>17</v>
      </c>
      <c r="E22" s="20">
        <v>0</v>
      </c>
      <c r="F22" s="8"/>
      <c r="G22" s="30"/>
    </row>
    <row r="23" spans="2:7" ht="15.75" customHeight="1" x14ac:dyDescent="0.25">
      <c r="B23" s="5"/>
      <c r="C23" s="26"/>
      <c r="D23" s="11" t="s">
        <v>17</v>
      </c>
      <c r="E23" s="20">
        <v>0</v>
      </c>
      <c r="F23" s="8"/>
      <c r="G23" s="30"/>
    </row>
    <row r="24" spans="2:7" ht="15.75" customHeight="1" x14ac:dyDescent="0.25">
      <c r="B24" s="15"/>
      <c r="C24" s="26"/>
      <c r="D24" s="11"/>
      <c r="E24" s="20">
        <v>0</v>
      </c>
      <c r="F24" s="8"/>
      <c r="G24" s="30"/>
    </row>
    <row r="25" spans="2:7" ht="15.75" customHeight="1" x14ac:dyDescent="0.25">
      <c r="B25" s="15"/>
      <c r="C25" s="26"/>
      <c r="D25" s="11"/>
      <c r="E25" s="20">
        <f>SUM(E18:E24)</f>
        <v>4583</v>
      </c>
      <c r="F25" s="8"/>
      <c r="G25" s="30"/>
    </row>
    <row r="26" spans="2:7" ht="15.75" customHeight="1" x14ac:dyDescent="0.25">
      <c r="B26" s="15"/>
      <c r="C26" s="26"/>
      <c r="D26" s="11"/>
      <c r="E26" s="20">
        <v>0</v>
      </c>
      <c r="F26" s="8"/>
      <c r="G26" s="31"/>
    </row>
    <row r="27" spans="2:7" ht="15.75" customHeight="1" x14ac:dyDescent="0.2">
      <c r="B27" s="28"/>
      <c r="C27" s="26"/>
      <c r="D27" s="11"/>
      <c r="E27" s="21"/>
      <c r="F27" s="8"/>
      <c r="G27" s="34"/>
    </row>
    <row r="28" spans="2:7" ht="15.75" customHeight="1" x14ac:dyDescent="0.2">
      <c r="B28" s="18" t="s">
        <v>19</v>
      </c>
      <c r="C28" s="32" t="s">
        <v>20</v>
      </c>
      <c r="D28" s="33"/>
      <c r="E28" s="33"/>
      <c r="F28" s="33"/>
      <c r="G28" s="24"/>
    </row>
    <row r="29" spans="2:7" ht="15.75" customHeight="1" x14ac:dyDescent="0.2">
      <c r="G29" s="4" t="s">
        <v>12</v>
      </c>
    </row>
    <row r="30" spans="2:7" ht="15.75" customHeight="1" x14ac:dyDescent="0.25">
      <c r="B30" s="4" t="s">
        <v>91</v>
      </c>
      <c r="C30" s="25" t="s">
        <v>9</v>
      </c>
      <c r="D30" s="3" t="s">
        <v>10</v>
      </c>
      <c r="E30" s="19" t="s">
        <v>44</v>
      </c>
      <c r="F30" s="4" t="s">
        <v>11</v>
      </c>
      <c r="G30" s="79"/>
    </row>
    <row r="31" spans="2:7" ht="15.75" customHeight="1" x14ac:dyDescent="0.25">
      <c r="B31" s="5" t="s">
        <v>13</v>
      </c>
      <c r="C31" s="26">
        <v>500</v>
      </c>
      <c r="D31" s="7" t="s">
        <v>17</v>
      </c>
      <c r="E31" s="20">
        <v>2290</v>
      </c>
      <c r="F31" s="8" t="s">
        <v>82</v>
      </c>
      <c r="G31" s="80"/>
    </row>
    <row r="32" spans="2:7" ht="15.75" customHeight="1" x14ac:dyDescent="0.2">
      <c r="B32" s="9" t="s">
        <v>16</v>
      </c>
      <c r="C32" s="26">
        <v>250</v>
      </c>
      <c r="D32" s="6" t="s">
        <v>17</v>
      </c>
      <c r="E32" s="20">
        <v>1900</v>
      </c>
      <c r="F32" s="8" t="s">
        <v>92</v>
      </c>
      <c r="G32" s="80"/>
    </row>
    <row r="33" spans="2:7" ht="15.75" customHeight="1" x14ac:dyDescent="0.2">
      <c r="B33" s="9"/>
      <c r="C33" s="26">
        <v>250</v>
      </c>
      <c r="D33" s="6" t="s">
        <v>17</v>
      </c>
      <c r="E33" s="20">
        <v>0</v>
      </c>
      <c r="F33" s="8" t="s">
        <v>79</v>
      </c>
      <c r="G33" s="80"/>
    </row>
    <row r="34" spans="2:7" ht="15.75" customHeight="1" x14ac:dyDescent="0.2">
      <c r="B34" s="10"/>
      <c r="C34" s="26">
        <v>10</v>
      </c>
      <c r="D34" s="6" t="s">
        <v>17</v>
      </c>
      <c r="E34" s="20">
        <v>35</v>
      </c>
      <c r="F34" s="8" t="s">
        <v>76</v>
      </c>
      <c r="G34" s="80"/>
    </row>
    <row r="35" spans="2:7" ht="15.75" customHeight="1" x14ac:dyDescent="0.2">
      <c r="B35" s="27"/>
      <c r="C35" s="26">
        <v>10</v>
      </c>
      <c r="D35" s="11" t="s">
        <v>17</v>
      </c>
      <c r="E35" s="20">
        <v>24</v>
      </c>
      <c r="F35" s="8" t="s">
        <v>59</v>
      </c>
      <c r="G35" s="80"/>
    </row>
    <row r="36" spans="2:7" ht="15.75" customHeight="1" x14ac:dyDescent="0.25">
      <c r="B36" s="5"/>
      <c r="C36" s="26"/>
      <c r="D36" s="11" t="s">
        <v>17</v>
      </c>
      <c r="E36" s="20">
        <v>0</v>
      </c>
      <c r="F36" s="8"/>
      <c r="G36" s="80"/>
    </row>
    <row r="37" spans="2:7" ht="15.75" customHeight="1" x14ac:dyDescent="0.25">
      <c r="B37" s="15"/>
      <c r="C37" s="26">
        <v>1020</v>
      </c>
      <c r="D37" s="16"/>
      <c r="E37" s="21">
        <f>SUM(E31:E36)</f>
        <v>4249</v>
      </c>
      <c r="F37" s="16"/>
      <c r="G37" s="80"/>
    </row>
    <row r="38" spans="2:7" ht="15.75" customHeight="1" x14ac:dyDescent="0.25">
      <c r="B38" s="15"/>
      <c r="C38" s="16"/>
      <c r="D38" s="16"/>
      <c r="E38" s="21">
        <v>0</v>
      </c>
      <c r="F38" s="16"/>
      <c r="G38" s="80"/>
    </row>
    <row r="39" spans="2:7" ht="15.75" customHeight="1" x14ac:dyDescent="0.25">
      <c r="B39" s="17"/>
      <c r="C39" s="16"/>
      <c r="D39" s="16"/>
      <c r="E39" s="23"/>
      <c r="F39" s="16"/>
      <c r="G39" s="81"/>
    </row>
    <row r="40" spans="2:7" ht="15.75" customHeight="1" x14ac:dyDescent="0.2">
      <c r="B40" s="18" t="s">
        <v>19</v>
      </c>
      <c r="C40" s="82" t="s">
        <v>20</v>
      </c>
      <c r="D40" s="83"/>
      <c r="E40" s="83"/>
      <c r="F40" s="83"/>
      <c r="G40" s="40"/>
    </row>
    <row r="41" spans="2:7" ht="15.75" customHeight="1" x14ac:dyDescent="0.2"/>
    <row r="42" spans="2:7" ht="15.75" customHeight="1" x14ac:dyDescent="0.25">
      <c r="B42" s="4" t="s">
        <v>98</v>
      </c>
      <c r="C42" s="25" t="s">
        <v>9</v>
      </c>
      <c r="D42" s="3" t="s">
        <v>10</v>
      </c>
      <c r="E42" s="19" t="s">
        <v>44</v>
      </c>
      <c r="F42" s="4" t="s">
        <v>11</v>
      </c>
      <c r="G42" s="4" t="s">
        <v>12</v>
      </c>
    </row>
    <row r="43" spans="2:7" ht="15.75" customHeight="1" x14ac:dyDescent="0.25">
      <c r="B43" s="5" t="s">
        <v>13</v>
      </c>
      <c r="C43" s="26">
        <v>250</v>
      </c>
      <c r="D43" s="7" t="s">
        <v>17</v>
      </c>
      <c r="E43" s="20">
        <v>1260</v>
      </c>
      <c r="F43" s="8" t="s">
        <v>78</v>
      </c>
      <c r="G43" s="86"/>
    </row>
    <row r="44" spans="2:7" ht="15.75" customHeight="1" x14ac:dyDescent="0.2">
      <c r="B44" s="9" t="s">
        <v>16</v>
      </c>
      <c r="C44" s="26">
        <v>250</v>
      </c>
      <c r="D44" s="6" t="s">
        <v>17</v>
      </c>
      <c r="E44" s="20">
        <v>902</v>
      </c>
      <c r="F44" s="8" t="s">
        <v>95</v>
      </c>
      <c r="G44" s="86"/>
    </row>
    <row r="45" spans="2:7" ht="15.75" customHeight="1" x14ac:dyDescent="0.2">
      <c r="B45" s="9"/>
      <c r="C45" s="26">
        <v>100</v>
      </c>
      <c r="D45" s="6" t="s">
        <v>17</v>
      </c>
      <c r="E45" s="20">
        <v>2277</v>
      </c>
      <c r="F45" s="8" t="s">
        <v>96</v>
      </c>
      <c r="G45" s="86"/>
    </row>
    <row r="46" spans="2:7" ht="15.75" customHeight="1" x14ac:dyDescent="0.2">
      <c r="B46" s="10"/>
      <c r="C46" s="26">
        <v>15</v>
      </c>
      <c r="D46" s="6" t="s">
        <v>17</v>
      </c>
      <c r="E46" s="39">
        <v>2.4</v>
      </c>
      <c r="F46" s="8" t="s">
        <v>59</v>
      </c>
      <c r="G46" s="86"/>
    </row>
    <row r="47" spans="2:7" ht="15.75" customHeight="1" x14ac:dyDescent="0.2">
      <c r="B47" s="27"/>
      <c r="C47" s="26">
        <v>400</v>
      </c>
      <c r="D47" s="11" t="s">
        <v>17</v>
      </c>
      <c r="E47" s="20">
        <v>0</v>
      </c>
      <c r="F47" s="8" t="s">
        <v>79</v>
      </c>
      <c r="G47" s="86"/>
    </row>
    <row r="48" spans="2:7" ht="15.75" customHeight="1" x14ac:dyDescent="0.25">
      <c r="B48" s="5"/>
      <c r="C48" s="26"/>
      <c r="D48" s="11" t="s">
        <v>17</v>
      </c>
      <c r="E48" s="20">
        <v>0</v>
      </c>
      <c r="F48" s="8"/>
      <c r="G48" s="86"/>
    </row>
    <row r="49" spans="2:7" ht="15.75" customHeight="1" x14ac:dyDescent="0.25">
      <c r="B49" s="15"/>
      <c r="C49" s="26"/>
      <c r="D49" s="11"/>
      <c r="E49" s="20">
        <f>SUM(E43:E48)</f>
        <v>4441.3999999999996</v>
      </c>
      <c r="F49" s="8"/>
      <c r="G49" s="86"/>
    </row>
    <row r="50" spans="2:7" ht="15.75" customHeight="1" x14ac:dyDescent="0.25">
      <c r="B50" s="15"/>
      <c r="C50" s="26"/>
      <c r="D50" s="11"/>
      <c r="E50" s="20">
        <v>0</v>
      </c>
      <c r="F50" s="8"/>
      <c r="G50" s="86"/>
    </row>
    <row r="51" spans="2:7" ht="15.75" customHeight="1" x14ac:dyDescent="0.25">
      <c r="B51" s="15"/>
      <c r="C51" s="26"/>
      <c r="D51" s="11"/>
      <c r="E51" s="20">
        <v>0</v>
      </c>
      <c r="F51" s="8"/>
      <c r="G51" s="86"/>
    </row>
    <row r="52" spans="2:7" ht="15.75" customHeight="1" x14ac:dyDescent="0.2">
      <c r="B52" s="28"/>
      <c r="C52" s="26"/>
      <c r="D52" s="11"/>
      <c r="E52" s="21"/>
      <c r="F52" s="8"/>
      <c r="G52" s="87"/>
    </row>
    <row r="53" spans="2:7" ht="15.75" customHeight="1" x14ac:dyDescent="0.2">
      <c r="B53" s="18" t="s">
        <v>19</v>
      </c>
      <c r="C53" s="82" t="s">
        <v>20</v>
      </c>
      <c r="D53" s="83"/>
      <c r="E53" s="83"/>
      <c r="F53" s="83"/>
      <c r="G53" s="40"/>
    </row>
    <row r="54" spans="2:7" ht="15.75" customHeight="1" x14ac:dyDescent="0.2"/>
    <row r="55" spans="2:7" ht="15.75" customHeight="1" x14ac:dyDescent="0.2"/>
    <row r="56" spans="2:7" ht="15.75" customHeight="1" x14ac:dyDescent="0.2"/>
    <row r="57" spans="2:7" ht="15.75" customHeight="1" x14ac:dyDescent="0.2"/>
    <row r="58" spans="2:7" ht="15.75" customHeight="1" x14ac:dyDescent="0.2"/>
    <row r="59" spans="2:7" ht="15.75" customHeight="1" x14ac:dyDescent="0.2"/>
    <row r="60" spans="2:7" ht="15.75" customHeight="1" x14ac:dyDescent="0.2"/>
    <row r="61" spans="2:7" ht="15.75" customHeight="1" x14ac:dyDescent="0.2"/>
    <row r="62" spans="2:7" ht="15.75" customHeight="1" x14ac:dyDescent="0.2"/>
    <row r="63" spans="2:7" ht="15.75" customHeight="1" x14ac:dyDescent="0.2"/>
    <row r="64" spans="2:7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</sheetData>
  <mergeCells count="6">
    <mergeCell ref="G3:G13"/>
    <mergeCell ref="C15:F15"/>
    <mergeCell ref="C53:F53"/>
    <mergeCell ref="G43:G52"/>
    <mergeCell ref="C40:F40"/>
    <mergeCell ref="G30:G39"/>
  </mergeCells>
  <pageMargins left="0.7" right="0.7" top="0.75" bottom="0.75" header="0" footer="0"/>
  <pageSetup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F2589-7AE8-4883-BA62-0AD3AB63A35D}">
  <dimension ref="B1:G996"/>
  <sheetViews>
    <sheetView workbookViewId="0">
      <selection activeCell="C3" sqref="C3:F7"/>
    </sheetView>
  </sheetViews>
  <sheetFormatPr baseColWidth="10" defaultColWidth="12.5703125" defaultRowHeight="15" customHeight="1" x14ac:dyDescent="0.2"/>
  <cols>
    <col min="2" max="2" width="35.28515625" bestFit="1" customWidth="1"/>
    <col min="3" max="3" width="10.7109375" customWidth="1"/>
    <col min="4" max="4" width="19.42578125" bestFit="1" customWidth="1"/>
    <col min="5" max="5" width="11.5703125" bestFit="1" customWidth="1"/>
    <col min="6" max="6" width="36.28515625" bestFit="1" customWidth="1"/>
    <col min="7" max="7" width="26.140625" customWidth="1"/>
  </cols>
  <sheetData>
    <row r="1" spans="2:7" ht="15.75" customHeight="1" x14ac:dyDescent="0.2"/>
    <row r="2" spans="2:7" ht="14.25" customHeight="1" x14ac:dyDescent="0.25">
      <c r="B2" s="4" t="s">
        <v>70</v>
      </c>
      <c r="C2" s="2" t="s">
        <v>9</v>
      </c>
      <c r="D2" s="3" t="s">
        <v>10</v>
      </c>
      <c r="E2" s="19" t="s">
        <v>44</v>
      </c>
      <c r="F2" s="4" t="s">
        <v>11</v>
      </c>
      <c r="G2" s="4" t="s">
        <v>12</v>
      </c>
    </row>
    <row r="3" spans="2:7" ht="15.75" customHeight="1" x14ac:dyDescent="0.25">
      <c r="B3" s="5" t="s">
        <v>13</v>
      </c>
      <c r="C3" s="6">
        <v>150</v>
      </c>
      <c r="D3" s="7" t="s">
        <v>17</v>
      </c>
      <c r="E3" s="20">
        <v>4520</v>
      </c>
      <c r="F3" s="8" t="s">
        <v>71</v>
      </c>
      <c r="G3" s="79"/>
    </row>
    <row r="4" spans="2:7" ht="15.75" customHeight="1" x14ac:dyDescent="0.2">
      <c r="B4" s="9" t="s">
        <v>16</v>
      </c>
      <c r="C4" s="6">
        <v>120</v>
      </c>
      <c r="D4" s="6" t="s">
        <v>17</v>
      </c>
      <c r="E4" s="21">
        <v>528</v>
      </c>
      <c r="F4" s="8" t="s">
        <v>0</v>
      </c>
      <c r="G4" s="80"/>
    </row>
    <row r="5" spans="2:7" ht="15.75" customHeight="1" x14ac:dyDescent="0.2">
      <c r="B5" s="9"/>
      <c r="C5" s="6">
        <v>90</v>
      </c>
      <c r="D5" s="6" t="s">
        <v>17</v>
      </c>
      <c r="E5" s="21">
        <v>752</v>
      </c>
      <c r="F5" s="8" t="s">
        <v>33</v>
      </c>
      <c r="G5" s="80"/>
    </row>
    <row r="6" spans="2:7" ht="15.75" customHeight="1" x14ac:dyDescent="0.2">
      <c r="B6" s="10"/>
      <c r="C6" s="6">
        <v>2</v>
      </c>
      <c r="D6" s="11" t="s">
        <v>29</v>
      </c>
      <c r="E6" s="22">
        <v>900</v>
      </c>
      <c r="F6" s="14" t="s">
        <v>28</v>
      </c>
      <c r="G6" s="80"/>
    </row>
    <row r="7" spans="2:7" ht="15.75" customHeight="1" x14ac:dyDescent="0.2">
      <c r="B7" s="17"/>
      <c r="C7" s="6">
        <v>225</v>
      </c>
      <c r="D7" s="11" t="s">
        <v>17</v>
      </c>
      <c r="E7" s="22">
        <v>1750</v>
      </c>
      <c r="F7" s="8" t="s">
        <v>45</v>
      </c>
      <c r="G7" s="80"/>
    </row>
    <row r="8" spans="2:7" ht="15.75" customHeight="1" x14ac:dyDescent="0.25">
      <c r="B8" s="5"/>
      <c r="C8" s="12"/>
      <c r="D8" s="13"/>
      <c r="E8" s="22">
        <v>0</v>
      </c>
      <c r="F8" s="14"/>
      <c r="G8" s="80"/>
    </row>
    <row r="9" spans="2:7" x14ac:dyDescent="0.25">
      <c r="B9" s="15"/>
      <c r="C9" s="16"/>
      <c r="D9" s="16"/>
      <c r="E9" s="21">
        <f>SUM(E3:E8)</f>
        <v>8450</v>
      </c>
      <c r="F9" s="16"/>
      <c r="G9" s="80"/>
    </row>
    <row r="10" spans="2:7" x14ac:dyDescent="0.25">
      <c r="B10" s="15"/>
      <c r="C10" s="16"/>
      <c r="D10" s="16"/>
      <c r="E10" s="21">
        <v>18900</v>
      </c>
      <c r="F10" s="16"/>
      <c r="G10" s="80"/>
    </row>
    <row r="11" spans="2:7" x14ac:dyDescent="0.25">
      <c r="B11" s="17"/>
      <c r="C11" s="16"/>
      <c r="D11" s="16"/>
      <c r="E11" s="23">
        <f>E9/E10</f>
        <v>0.44708994708994709</v>
      </c>
      <c r="F11" s="16"/>
      <c r="G11" s="81"/>
    </row>
    <row r="12" spans="2:7" ht="15.75" customHeight="1" x14ac:dyDescent="0.2">
      <c r="B12" s="18" t="s">
        <v>19</v>
      </c>
      <c r="C12" s="82" t="s">
        <v>20</v>
      </c>
      <c r="D12" s="83"/>
      <c r="E12" s="83"/>
      <c r="F12" s="83"/>
      <c r="G12" s="84"/>
    </row>
    <row r="13" spans="2:7" ht="15.75" customHeight="1" x14ac:dyDescent="0.2"/>
    <row r="14" spans="2:7" ht="15.75" customHeight="1" x14ac:dyDescent="0.25">
      <c r="B14" s="4" t="s">
        <v>70</v>
      </c>
      <c r="C14" s="2" t="s">
        <v>9</v>
      </c>
      <c r="D14" s="3" t="s">
        <v>10</v>
      </c>
      <c r="E14" s="19" t="s">
        <v>44</v>
      </c>
      <c r="F14" s="4" t="s">
        <v>11</v>
      </c>
      <c r="G14" s="4" t="s">
        <v>12</v>
      </c>
    </row>
    <row r="15" spans="2:7" ht="15.75" customHeight="1" x14ac:dyDescent="0.25">
      <c r="B15" s="5" t="s">
        <v>13</v>
      </c>
      <c r="C15" s="6">
        <v>150</v>
      </c>
      <c r="D15" s="7" t="s">
        <v>17</v>
      </c>
      <c r="E15" s="20">
        <v>3450</v>
      </c>
      <c r="F15" s="8" t="s">
        <v>72</v>
      </c>
      <c r="G15" s="79"/>
    </row>
    <row r="16" spans="2:7" ht="15.75" customHeight="1" x14ac:dyDescent="0.2">
      <c r="B16" s="9" t="s">
        <v>16</v>
      </c>
      <c r="C16" s="6">
        <v>100</v>
      </c>
      <c r="D16" s="6" t="s">
        <v>17</v>
      </c>
      <c r="E16" s="20">
        <v>600</v>
      </c>
      <c r="F16" s="8" t="s">
        <v>73</v>
      </c>
      <c r="G16" s="80"/>
    </row>
    <row r="17" spans="2:7" ht="15.75" customHeight="1" x14ac:dyDescent="0.2">
      <c r="B17" s="9"/>
      <c r="C17" s="6">
        <v>1</v>
      </c>
      <c r="D17" s="6" t="s">
        <v>17</v>
      </c>
      <c r="E17" s="20">
        <v>100</v>
      </c>
      <c r="F17" s="8" t="s">
        <v>74</v>
      </c>
      <c r="G17" s="80"/>
    </row>
    <row r="18" spans="2:7" ht="15.75" customHeight="1" x14ac:dyDescent="0.2">
      <c r="B18" s="10"/>
      <c r="C18" s="6">
        <v>5</v>
      </c>
      <c r="D18" s="6" t="s">
        <v>17</v>
      </c>
      <c r="E18" s="20">
        <v>100</v>
      </c>
      <c r="F18" s="8" t="s">
        <v>75</v>
      </c>
      <c r="G18" s="80"/>
    </row>
    <row r="19" spans="2:7" ht="15.75" customHeight="1" x14ac:dyDescent="0.2">
      <c r="B19" s="17"/>
      <c r="C19" s="6">
        <v>6</v>
      </c>
      <c r="D19" s="11" t="s">
        <v>17</v>
      </c>
      <c r="E19" s="20">
        <v>20</v>
      </c>
      <c r="F19" s="8" t="s">
        <v>76</v>
      </c>
      <c r="G19" s="80"/>
    </row>
    <row r="20" spans="2:7" ht="15.75" customHeight="1" x14ac:dyDescent="0.25">
      <c r="B20" s="5"/>
      <c r="C20" s="6">
        <v>5</v>
      </c>
      <c r="D20" s="11" t="s">
        <v>17</v>
      </c>
      <c r="E20" s="20">
        <v>50</v>
      </c>
      <c r="F20" s="14" t="s">
        <v>77</v>
      </c>
      <c r="G20" s="80"/>
    </row>
    <row r="21" spans="2:7" ht="15.75" customHeight="1" x14ac:dyDescent="0.25">
      <c r="B21" s="15"/>
      <c r="C21" s="6">
        <v>5</v>
      </c>
      <c r="D21" s="11" t="s">
        <v>17</v>
      </c>
      <c r="E21" s="20">
        <v>50</v>
      </c>
      <c r="F21" s="8" t="s">
        <v>78</v>
      </c>
      <c r="G21" s="80"/>
    </row>
    <row r="22" spans="2:7" ht="15.75" customHeight="1" x14ac:dyDescent="0.25">
      <c r="B22" s="15"/>
      <c r="C22" s="6">
        <v>5</v>
      </c>
      <c r="D22" s="11" t="s">
        <v>17</v>
      </c>
      <c r="E22" s="21">
        <v>50</v>
      </c>
      <c r="F22" s="8" t="s">
        <v>80</v>
      </c>
      <c r="G22" s="80"/>
    </row>
    <row r="23" spans="2:7" ht="15.75" customHeight="1" x14ac:dyDescent="0.25">
      <c r="B23" s="15"/>
      <c r="C23" s="6">
        <v>1</v>
      </c>
      <c r="D23" s="11" t="s">
        <v>41</v>
      </c>
      <c r="E23" s="21">
        <v>100</v>
      </c>
      <c r="F23" s="8" t="s">
        <v>61</v>
      </c>
      <c r="G23" s="80"/>
    </row>
    <row r="24" spans="2:7" ht="15.75" customHeight="1" x14ac:dyDescent="0.2">
      <c r="B24" s="17"/>
      <c r="C24" s="6"/>
      <c r="D24" s="11"/>
      <c r="E24" s="21">
        <f>SUM(E15:E23)</f>
        <v>4520</v>
      </c>
      <c r="F24" s="8"/>
      <c r="G24" s="81"/>
    </row>
    <row r="25" spans="2:7" ht="15.75" customHeight="1" x14ac:dyDescent="0.2">
      <c r="B25" s="18" t="s">
        <v>19</v>
      </c>
      <c r="C25" s="82" t="s">
        <v>20</v>
      </c>
      <c r="D25" s="83"/>
      <c r="E25" s="83"/>
      <c r="F25" s="84"/>
      <c r="G25" s="35"/>
    </row>
    <row r="26" spans="2:7" ht="15.75" customHeight="1" x14ac:dyDescent="0.2"/>
    <row r="27" spans="2:7" ht="15.75" customHeight="1" x14ac:dyDescent="0.25">
      <c r="B27" s="1" t="s">
        <v>47</v>
      </c>
      <c r="C27" s="2" t="s">
        <v>9</v>
      </c>
      <c r="D27" s="3" t="s">
        <v>10</v>
      </c>
      <c r="E27" s="19" t="s">
        <v>44</v>
      </c>
      <c r="F27" s="4" t="s">
        <v>11</v>
      </c>
      <c r="G27" s="4" t="s">
        <v>12</v>
      </c>
    </row>
    <row r="28" spans="2:7" ht="15.75" customHeight="1" x14ac:dyDescent="0.25">
      <c r="B28" s="5" t="s">
        <v>13</v>
      </c>
      <c r="C28" s="6">
        <v>15</v>
      </c>
      <c r="D28" s="7" t="s">
        <v>17</v>
      </c>
      <c r="E28" s="20">
        <v>144</v>
      </c>
      <c r="F28" s="8" t="s">
        <v>48</v>
      </c>
      <c r="G28" s="79"/>
    </row>
    <row r="29" spans="2:7" ht="15.75" customHeight="1" x14ac:dyDescent="0.2">
      <c r="B29" s="9" t="s">
        <v>16</v>
      </c>
      <c r="C29" s="6">
        <v>25</v>
      </c>
      <c r="D29" s="6" t="s">
        <v>17</v>
      </c>
      <c r="E29" s="21">
        <v>335</v>
      </c>
      <c r="F29" s="8" t="s">
        <v>81</v>
      </c>
      <c r="G29" s="80"/>
    </row>
    <row r="30" spans="2:7" ht="15.75" customHeight="1" x14ac:dyDescent="0.2">
      <c r="B30" s="9"/>
      <c r="C30" s="6">
        <v>15</v>
      </c>
      <c r="D30" s="6" t="s">
        <v>17</v>
      </c>
      <c r="E30" s="21">
        <v>68.7</v>
      </c>
      <c r="F30" s="8" t="s">
        <v>82</v>
      </c>
      <c r="G30" s="80"/>
    </row>
    <row r="31" spans="2:7" ht="15.75" customHeight="1" x14ac:dyDescent="0.2">
      <c r="B31" s="10"/>
      <c r="C31" s="6">
        <v>5</v>
      </c>
      <c r="D31" s="6" t="s">
        <v>34</v>
      </c>
      <c r="E31" s="21">
        <v>200</v>
      </c>
      <c r="F31" s="8" t="s">
        <v>83</v>
      </c>
      <c r="G31" s="80"/>
    </row>
    <row r="32" spans="2:7" ht="15.75" customHeight="1" x14ac:dyDescent="0.2">
      <c r="B32" s="17"/>
      <c r="C32" s="6">
        <v>1</v>
      </c>
      <c r="D32" s="11" t="s">
        <v>17</v>
      </c>
      <c r="E32" s="22">
        <v>4.4000000000000004</v>
      </c>
      <c r="F32" s="8" t="s">
        <v>59</v>
      </c>
      <c r="G32" s="80"/>
    </row>
    <row r="33" spans="2:7" ht="15.75" customHeight="1" x14ac:dyDescent="0.25">
      <c r="B33" s="5"/>
      <c r="C33" s="12"/>
      <c r="D33" s="13"/>
      <c r="E33" s="22">
        <f>SUM(E28:E32)</f>
        <v>752.1</v>
      </c>
      <c r="F33" s="14"/>
      <c r="G33" s="80"/>
    </row>
    <row r="34" spans="2:7" ht="15.75" customHeight="1" x14ac:dyDescent="0.25">
      <c r="B34" s="15"/>
      <c r="C34" s="16"/>
      <c r="D34" s="16"/>
      <c r="E34" s="21">
        <v>0</v>
      </c>
      <c r="F34" s="16"/>
      <c r="G34" s="80"/>
    </row>
    <row r="35" spans="2:7" ht="15.75" customHeight="1" x14ac:dyDescent="0.25">
      <c r="B35" s="15"/>
      <c r="C35" s="16"/>
      <c r="D35" s="16"/>
      <c r="E35" s="21">
        <v>0</v>
      </c>
      <c r="F35" s="16"/>
      <c r="G35" s="80"/>
    </row>
    <row r="36" spans="2:7" ht="15.75" customHeight="1" x14ac:dyDescent="0.25">
      <c r="B36" s="17"/>
      <c r="C36" s="16"/>
      <c r="D36" s="16"/>
      <c r="E36" s="23"/>
      <c r="F36" s="16"/>
      <c r="G36" s="81"/>
    </row>
    <row r="37" spans="2:7" ht="15.75" customHeight="1" x14ac:dyDescent="0.2">
      <c r="B37" s="18" t="s">
        <v>19</v>
      </c>
      <c r="C37" s="85" t="s">
        <v>20</v>
      </c>
      <c r="D37" s="85"/>
      <c r="E37" s="85"/>
      <c r="F37" s="85"/>
      <c r="G37" s="85"/>
    </row>
    <row r="38" spans="2:7" ht="15.75" customHeight="1" x14ac:dyDescent="0.2">
      <c r="G38" s="4" t="s">
        <v>12</v>
      </c>
    </row>
    <row r="39" spans="2:7" ht="15.75" customHeight="1" x14ac:dyDescent="0.25">
      <c r="B39" s="1" t="s">
        <v>49</v>
      </c>
      <c r="C39" s="2" t="s">
        <v>9</v>
      </c>
      <c r="D39" s="3" t="s">
        <v>10</v>
      </c>
      <c r="E39" s="19" t="s">
        <v>44</v>
      </c>
      <c r="F39" s="4" t="s">
        <v>11</v>
      </c>
      <c r="G39" s="79"/>
    </row>
    <row r="40" spans="2:7" ht="15.75" customHeight="1" x14ac:dyDescent="0.25">
      <c r="B40" s="5" t="s">
        <v>13</v>
      </c>
      <c r="C40" s="6"/>
      <c r="D40" s="7" t="s">
        <v>17</v>
      </c>
      <c r="E40" s="20">
        <v>0</v>
      </c>
      <c r="F40" s="8"/>
      <c r="G40" s="80"/>
    </row>
    <row r="41" spans="2:7" ht="15.75" customHeight="1" x14ac:dyDescent="0.2">
      <c r="B41" s="9" t="s">
        <v>16</v>
      </c>
      <c r="C41" s="6"/>
      <c r="D41" s="6" t="s">
        <v>17</v>
      </c>
      <c r="E41" s="21">
        <v>0</v>
      </c>
      <c r="F41" s="8"/>
      <c r="G41" s="80"/>
    </row>
    <row r="42" spans="2:7" ht="15.75" customHeight="1" x14ac:dyDescent="0.2">
      <c r="B42" s="9"/>
      <c r="C42" s="6"/>
      <c r="D42" s="6" t="s">
        <v>17</v>
      </c>
      <c r="E42" s="21">
        <v>0</v>
      </c>
      <c r="F42" s="8"/>
      <c r="G42" s="80"/>
    </row>
    <row r="43" spans="2:7" ht="15.75" customHeight="1" x14ac:dyDescent="0.2">
      <c r="B43" s="10"/>
      <c r="C43" s="6"/>
      <c r="D43" s="6" t="s">
        <v>17</v>
      </c>
      <c r="E43" s="21">
        <v>0</v>
      </c>
      <c r="F43" s="8"/>
      <c r="G43" s="80"/>
    </row>
    <row r="44" spans="2:7" ht="15.75" customHeight="1" x14ac:dyDescent="0.2">
      <c r="B44" s="17"/>
      <c r="C44" s="6"/>
      <c r="D44" s="11" t="s">
        <v>17</v>
      </c>
      <c r="E44" s="22">
        <v>0</v>
      </c>
      <c r="F44" s="8"/>
      <c r="G44" s="80"/>
    </row>
    <row r="45" spans="2:7" ht="15.75" customHeight="1" x14ac:dyDescent="0.25">
      <c r="B45" s="5"/>
      <c r="C45" s="12"/>
      <c r="D45" s="13"/>
      <c r="E45" s="22">
        <f>SUM(E40:E44)</f>
        <v>0</v>
      </c>
      <c r="F45" s="14"/>
      <c r="G45" s="80"/>
    </row>
    <row r="46" spans="2:7" ht="15.75" customHeight="1" x14ac:dyDescent="0.25">
      <c r="B46" s="15"/>
      <c r="C46" s="16"/>
      <c r="D46" s="16"/>
      <c r="E46" s="21">
        <v>0</v>
      </c>
      <c r="F46" s="16"/>
      <c r="G46" s="80"/>
    </row>
    <row r="47" spans="2:7" ht="15.75" customHeight="1" x14ac:dyDescent="0.25">
      <c r="B47" s="15"/>
      <c r="C47" s="16"/>
      <c r="D47" s="16"/>
      <c r="E47" s="21">
        <v>0</v>
      </c>
      <c r="F47" s="16"/>
      <c r="G47" s="81"/>
    </row>
    <row r="48" spans="2:7" ht="15.75" customHeight="1" x14ac:dyDescent="0.25">
      <c r="B48" s="17"/>
      <c r="C48" s="16"/>
      <c r="D48" s="16"/>
      <c r="E48" s="23"/>
      <c r="F48" s="16"/>
      <c r="G48" s="34"/>
    </row>
    <row r="49" spans="2:6" ht="15.75" customHeight="1" x14ac:dyDescent="0.2">
      <c r="B49" s="18" t="s">
        <v>19</v>
      </c>
      <c r="C49" s="32" t="s">
        <v>20</v>
      </c>
      <c r="D49" s="33"/>
      <c r="E49" s="33"/>
      <c r="F49" s="33"/>
    </row>
    <row r="50" spans="2:6" ht="15.75" customHeight="1" x14ac:dyDescent="0.2"/>
    <row r="51" spans="2:6" ht="15.75" customHeight="1" x14ac:dyDescent="0.2"/>
    <row r="52" spans="2:6" ht="15.75" customHeight="1" x14ac:dyDescent="0.2"/>
    <row r="53" spans="2:6" ht="15.75" customHeight="1" x14ac:dyDescent="0.2"/>
    <row r="54" spans="2:6" ht="15.75" customHeight="1" x14ac:dyDescent="0.2"/>
    <row r="55" spans="2:6" ht="15.75" customHeight="1" x14ac:dyDescent="0.2"/>
    <row r="56" spans="2:6" ht="15.75" customHeight="1" x14ac:dyDescent="0.2"/>
    <row r="57" spans="2:6" ht="15.75" customHeight="1" x14ac:dyDescent="0.2"/>
    <row r="58" spans="2:6" ht="15.75" customHeight="1" x14ac:dyDescent="0.2"/>
    <row r="59" spans="2:6" ht="15.75" customHeight="1" x14ac:dyDescent="0.2"/>
    <row r="60" spans="2:6" ht="15.75" customHeight="1" x14ac:dyDescent="0.2"/>
    <row r="61" spans="2:6" ht="15.75" customHeight="1" x14ac:dyDescent="0.2"/>
    <row r="62" spans="2:6" ht="15.75" customHeight="1" x14ac:dyDescent="0.2"/>
    <row r="63" spans="2:6" ht="15.75" customHeight="1" x14ac:dyDescent="0.2"/>
    <row r="64" spans="2:6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</sheetData>
  <mergeCells count="7">
    <mergeCell ref="C25:F25"/>
    <mergeCell ref="G15:G24"/>
    <mergeCell ref="G3:G11"/>
    <mergeCell ref="C12:G12"/>
    <mergeCell ref="G39:G47"/>
    <mergeCell ref="G28:G36"/>
    <mergeCell ref="C37:G37"/>
  </mergeCells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5B85C-897C-49D5-903D-2127BE229387}">
  <dimension ref="B1:G996"/>
  <sheetViews>
    <sheetView workbookViewId="0">
      <selection activeCell="A7" sqref="A7"/>
    </sheetView>
  </sheetViews>
  <sheetFormatPr baseColWidth="10" defaultColWidth="12.5703125" defaultRowHeight="15" customHeight="1" x14ac:dyDescent="0.2"/>
  <cols>
    <col min="2" max="2" width="35.28515625" bestFit="1" customWidth="1"/>
    <col min="3" max="3" width="10.7109375" customWidth="1"/>
    <col min="4" max="4" width="19.42578125" bestFit="1" customWidth="1"/>
    <col min="5" max="5" width="11.5703125" bestFit="1" customWidth="1"/>
    <col min="6" max="6" width="36.28515625" bestFit="1" customWidth="1"/>
    <col min="7" max="7" width="26.140625" customWidth="1"/>
  </cols>
  <sheetData>
    <row r="1" spans="2:7" ht="15.75" customHeight="1" x14ac:dyDescent="0.2"/>
    <row r="2" spans="2:7" ht="14.25" customHeight="1" x14ac:dyDescent="0.25">
      <c r="B2" s="1" t="s">
        <v>8</v>
      </c>
      <c r="C2" s="2" t="s">
        <v>9</v>
      </c>
      <c r="D2" s="3" t="s">
        <v>10</v>
      </c>
      <c r="E2" s="19" t="s">
        <v>23</v>
      </c>
      <c r="F2" s="4" t="s">
        <v>11</v>
      </c>
      <c r="G2" s="4" t="s">
        <v>12</v>
      </c>
    </row>
    <row r="3" spans="2:7" ht="15.75" customHeight="1" x14ac:dyDescent="0.25">
      <c r="B3" s="5" t="s">
        <v>13</v>
      </c>
      <c r="C3" s="6">
        <v>225</v>
      </c>
      <c r="D3" s="7" t="s">
        <v>14</v>
      </c>
      <c r="E3" s="20">
        <v>575</v>
      </c>
      <c r="F3" s="8" t="s">
        <v>15</v>
      </c>
      <c r="G3" s="79"/>
    </row>
    <row r="4" spans="2:7" ht="15.75" customHeight="1" x14ac:dyDescent="0.2">
      <c r="B4" s="9" t="s">
        <v>16</v>
      </c>
      <c r="C4" s="6">
        <v>120</v>
      </c>
      <c r="D4" s="6" t="s">
        <v>17</v>
      </c>
      <c r="E4" s="21">
        <v>3048</v>
      </c>
      <c r="F4" s="8" t="s">
        <v>18</v>
      </c>
      <c r="G4" s="80"/>
    </row>
    <row r="5" spans="2:7" ht="15.75" customHeight="1" x14ac:dyDescent="0.2">
      <c r="B5" s="9"/>
      <c r="C5" s="6">
        <v>120</v>
      </c>
      <c r="D5" s="6" t="s">
        <v>17</v>
      </c>
      <c r="E5" s="21">
        <v>528</v>
      </c>
      <c r="F5" s="8" t="s">
        <v>0</v>
      </c>
      <c r="G5" s="80"/>
    </row>
    <row r="6" spans="2:7" ht="15.75" customHeight="1" x14ac:dyDescent="0.2">
      <c r="B6" s="10"/>
      <c r="C6" s="6">
        <v>90</v>
      </c>
      <c r="D6" s="6" t="s">
        <v>17</v>
      </c>
      <c r="E6" s="21">
        <v>680</v>
      </c>
      <c r="F6" s="8" t="s">
        <v>21</v>
      </c>
      <c r="G6" s="80"/>
    </row>
    <row r="7" spans="2:7" ht="15.75" customHeight="1" x14ac:dyDescent="0.2">
      <c r="B7" s="17"/>
      <c r="C7" s="6">
        <v>70</v>
      </c>
      <c r="D7" s="11" t="s">
        <v>17</v>
      </c>
      <c r="E7" s="22">
        <v>308</v>
      </c>
      <c r="F7" s="8" t="s">
        <v>27</v>
      </c>
      <c r="G7" s="80"/>
    </row>
    <row r="8" spans="2:7" ht="15.75" customHeight="1" x14ac:dyDescent="0.25">
      <c r="B8" s="5"/>
      <c r="C8" s="6">
        <v>2</v>
      </c>
      <c r="D8" s="11" t="s">
        <v>29</v>
      </c>
      <c r="E8" s="22">
        <v>900</v>
      </c>
      <c r="F8" s="14" t="s">
        <v>28</v>
      </c>
      <c r="G8" s="80"/>
    </row>
    <row r="9" spans="2:7" x14ac:dyDescent="0.25">
      <c r="B9" s="15"/>
      <c r="C9" s="16"/>
      <c r="D9" s="16"/>
      <c r="E9" s="21">
        <f>SUM(E3:E8)</f>
        <v>6039</v>
      </c>
      <c r="F9" s="16"/>
      <c r="G9" s="80"/>
    </row>
    <row r="10" spans="2:7" x14ac:dyDescent="0.25">
      <c r="B10" s="15"/>
      <c r="C10" s="16"/>
      <c r="D10" s="16"/>
      <c r="E10" s="21">
        <v>18900</v>
      </c>
      <c r="F10" s="16"/>
      <c r="G10" s="80"/>
    </row>
    <row r="11" spans="2:7" x14ac:dyDescent="0.25">
      <c r="B11" s="17"/>
      <c r="C11" s="16"/>
      <c r="D11" s="16"/>
      <c r="E11" s="36">
        <f>E9/E10</f>
        <v>0.31952380952380954</v>
      </c>
      <c r="F11" s="16"/>
      <c r="G11" s="81"/>
    </row>
    <row r="12" spans="2:7" ht="15.75" customHeight="1" x14ac:dyDescent="0.2">
      <c r="B12" s="18" t="s">
        <v>19</v>
      </c>
      <c r="C12" s="82" t="s">
        <v>20</v>
      </c>
      <c r="D12" s="83"/>
      <c r="E12" s="83"/>
      <c r="F12" s="83"/>
      <c r="G12" s="84"/>
    </row>
    <row r="13" spans="2:7" ht="15.75" customHeight="1" x14ac:dyDescent="0.2"/>
    <row r="14" spans="2:7" ht="15.75" customHeight="1" x14ac:dyDescent="0.25">
      <c r="B14" s="1" t="s">
        <v>22</v>
      </c>
      <c r="C14" s="2" t="s">
        <v>9</v>
      </c>
      <c r="D14" s="3" t="s">
        <v>10</v>
      </c>
      <c r="E14" s="19" t="s">
        <v>23</v>
      </c>
      <c r="F14" s="4" t="s">
        <v>11</v>
      </c>
      <c r="G14" s="4" t="s">
        <v>12</v>
      </c>
    </row>
    <row r="15" spans="2:7" ht="15.75" customHeight="1" x14ac:dyDescent="0.25">
      <c r="B15" s="5" t="s">
        <v>13</v>
      </c>
      <c r="C15" s="6">
        <v>40</v>
      </c>
      <c r="D15" s="7" t="s">
        <v>17</v>
      </c>
      <c r="E15" s="7">
        <v>119.2</v>
      </c>
      <c r="F15" s="8" t="s">
        <v>24</v>
      </c>
      <c r="G15" s="79"/>
    </row>
    <row r="16" spans="2:7" ht="15.75" customHeight="1" x14ac:dyDescent="0.2">
      <c r="B16" s="9" t="s">
        <v>16</v>
      </c>
      <c r="C16" s="6">
        <v>15</v>
      </c>
      <c r="D16" s="6" t="s">
        <v>17</v>
      </c>
      <c r="E16" s="6">
        <v>68.7</v>
      </c>
      <c r="F16" s="8" t="s">
        <v>25</v>
      </c>
      <c r="G16" s="80"/>
    </row>
    <row r="17" spans="2:7" ht="15.75" customHeight="1" x14ac:dyDescent="0.2">
      <c r="B17" s="9"/>
      <c r="C17" s="6">
        <v>25</v>
      </c>
      <c r="D17" s="6" t="s">
        <v>17</v>
      </c>
      <c r="E17" s="6">
        <v>492</v>
      </c>
      <c r="F17" s="8" t="s">
        <v>26</v>
      </c>
      <c r="G17" s="80"/>
    </row>
    <row r="18" spans="2:7" ht="15.75" customHeight="1" x14ac:dyDescent="0.2">
      <c r="B18" s="10"/>
      <c r="C18" s="6"/>
      <c r="D18" s="6"/>
      <c r="E18" s="6">
        <f>SUM(E15:E17)</f>
        <v>679.9</v>
      </c>
      <c r="F18" s="8"/>
      <c r="G18" s="80"/>
    </row>
    <row r="19" spans="2:7" ht="15.75" customHeight="1" x14ac:dyDescent="0.2">
      <c r="B19" s="17"/>
      <c r="C19" s="6"/>
      <c r="D19" s="11"/>
      <c r="E19" s="11"/>
      <c r="F19" s="8"/>
      <c r="G19" s="80"/>
    </row>
    <row r="20" spans="2:7" ht="15.75" customHeight="1" x14ac:dyDescent="0.25">
      <c r="B20" s="5"/>
      <c r="C20" s="12"/>
      <c r="D20" s="13"/>
      <c r="E20" s="13"/>
      <c r="F20" s="14"/>
      <c r="G20" s="80"/>
    </row>
    <row r="21" spans="2:7" ht="15.75" customHeight="1" x14ac:dyDescent="0.25">
      <c r="B21" s="15"/>
      <c r="C21" s="16"/>
      <c r="D21" s="16"/>
      <c r="E21" s="16"/>
      <c r="F21" s="16"/>
      <c r="G21" s="80"/>
    </row>
    <row r="22" spans="2:7" ht="15.75" customHeight="1" x14ac:dyDescent="0.25">
      <c r="B22" s="15"/>
      <c r="C22" s="16"/>
      <c r="D22" s="16"/>
      <c r="E22" s="16"/>
      <c r="F22" s="16"/>
      <c r="G22" s="80"/>
    </row>
    <row r="23" spans="2:7" ht="15.75" customHeight="1" x14ac:dyDescent="0.25">
      <c r="B23" s="17"/>
      <c r="C23" s="16"/>
      <c r="D23" s="16"/>
      <c r="E23" s="16"/>
      <c r="F23" s="16"/>
      <c r="G23" s="81"/>
    </row>
    <row r="24" spans="2:7" ht="15.75" customHeight="1" x14ac:dyDescent="0.2">
      <c r="B24" s="18" t="s">
        <v>19</v>
      </c>
      <c r="C24" s="82" t="s">
        <v>20</v>
      </c>
      <c r="D24" s="83"/>
      <c r="E24" s="83"/>
      <c r="F24" s="83"/>
      <c r="G24" s="84"/>
    </row>
    <row r="25" spans="2:7" ht="15.75" customHeight="1" x14ac:dyDescent="0.2"/>
    <row r="26" spans="2:7" ht="15.75" customHeight="1" x14ac:dyDescent="0.25">
      <c r="B26" s="1" t="s">
        <v>113</v>
      </c>
      <c r="C26" s="2" t="s">
        <v>9</v>
      </c>
      <c r="D26" s="3" t="s">
        <v>10</v>
      </c>
      <c r="E26" s="19" t="s">
        <v>23</v>
      </c>
      <c r="F26" s="4" t="s">
        <v>11</v>
      </c>
      <c r="G26" s="4" t="s">
        <v>12</v>
      </c>
    </row>
    <row r="27" spans="2:7" ht="15.75" customHeight="1" x14ac:dyDescent="0.25">
      <c r="B27" s="5" t="s">
        <v>13</v>
      </c>
      <c r="C27" s="6">
        <v>40</v>
      </c>
      <c r="D27" s="7" t="s">
        <v>17</v>
      </c>
      <c r="E27" s="7">
        <v>345</v>
      </c>
      <c r="F27" s="8" t="s">
        <v>1</v>
      </c>
      <c r="G27" s="79"/>
    </row>
    <row r="28" spans="2:7" ht="15.75" customHeight="1" x14ac:dyDescent="0.2">
      <c r="B28" s="9" t="s">
        <v>16</v>
      </c>
      <c r="C28" s="6">
        <v>15</v>
      </c>
      <c r="D28" s="6" t="s">
        <v>17</v>
      </c>
      <c r="E28" s="6">
        <v>68.7</v>
      </c>
      <c r="F28" s="8" t="s">
        <v>2</v>
      </c>
      <c r="G28" s="80"/>
    </row>
    <row r="29" spans="2:7" ht="15.75" customHeight="1" x14ac:dyDescent="0.2">
      <c r="B29" s="9"/>
      <c r="C29" s="6">
        <v>15</v>
      </c>
      <c r="D29" s="6" t="s">
        <v>17</v>
      </c>
      <c r="E29" s="6">
        <v>66</v>
      </c>
      <c r="F29" s="8" t="s">
        <v>3</v>
      </c>
      <c r="G29" s="80"/>
    </row>
    <row r="30" spans="2:7" ht="15.75" customHeight="1" x14ac:dyDescent="0.2">
      <c r="B30" s="10"/>
      <c r="C30" s="6">
        <v>5</v>
      </c>
      <c r="D30" s="6" t="s">
        <v>17</v>
      </c>
      <c r="E30" s="6">
        <v>10</v>
      </c>
      <c r="F30" s="8" t="s">
        <v>4</v>
      </c>
      <c r="G30" s="80"/>
    </row>
    <row r="31" spans="2:7" ht="15.75" customHeight="1" x14ac:dyDescent="0.2">
      <c r="B31" s="17"/>
      <c r="C31" s="6">
        <v>10</v>
      </c>
      <c r="D31" s="6" t="s">
        <v>17</v>
      </c>
      <c r="E31" s="6">
        <v>24</v>
      </c>
      <c r="F31" s="8" t="s">
        <v>5</v>
      </c>
      <c r="G31" s="80"/>
    </row>
    <row r="32" spans="2:7" ht="15.75" customHeight="1" x14ac:dyDescent="0.25">
      <c r="B32" s="5"/>
      <c r="C32" s="6">
        <v>10</v>
      </c>
      <c r="D32" s="6" t="s">
        <v>17</v>
      </c>
      <c r="E32" s="6">
        <v>18.399999999999999</v>
      </c>
      <c r="F32" s="14" t="s">
        <v>6</v>
      </c>
      <c r="G32" s="80"/>
    </row>
    <row r="33" spans="2:7" ht="15.75" customHeight="1" x14ac:dyDescent="0.25">
      <c r="B33" s="15"/>
      <c r="C33" s="6">
        <v>10</v>
      </c>
      <c r="D33" s="6" t="s">
        <v>17</v>
      </c>
      <c r="E33" s="6">
        <v>43</v>
      </c>
      <c r="F33" s="41" t="s">
        <v>7</v>
      </c>
      <c r="G33" s="80"/>
    </row>
    <row r="34" spans="2:7" ht="15.75" customHeight="1" x14ac:dyDescent="0.25">
      <c r="B34" s="15"/>
      <c r="C34" s="16"/>
      <c r="D34" s="16"/>
      <c r="E34" s="6">
        <f>SUM(E27:E33)</f>
        <v>575.1</v>
      </c>
      <c r="F34" s="16"/>
      <c r="G34" s="80"/>
    </row>
    <row r="35" spans="2:7" ht="15.75" customHeight="1" x14ac:dyDescent="0.25">
      <c r="B35" s="17"/>
      <c r="C35" s="16"/>
      <c r="D35" s="16"/>
      <c r="E35" s="16"/>
      <c r="F35" s="16"/>
      <c r="G35" s="81"/>
    </row>
    <row r="36" spans="2:7" ht="15.75" customHeight="1" x14ac:dyDescent="0.2">
      <c r="B36" s="18" t="s">
        <v>19</v>
      </c>
      <c r="C36" s="82" t="s">
        <v>20</v>
      </c>
      <c r="D36" s="83"/>
      <c r="E36" s="83"/>
      <c r="F36" s="83"/>
      <c r="G36" s="84"/>
    </row>
    <row r="37" spans="2:7" ht="15.75" customHeight="1" x14ac:dyDescent="0.2"/>
    <row r="38" spans="2:7" ht="15.75" customHeight="1" x14ac:dyDescent="0.2"/>
    <row r="39" spans="2:7" ht="15.75" customHeight="1" x14ac:dyDescent="0.2"/>
    <row r="40" spans="2:7" ht="15.75" customHeight="1" x14ac:dyDescent="0.2"/>
    <row r="41" spans="2:7" ht="15.75" customHeight="1" x14ac:dyDescent="0.2"/>
    <row r="42" spans="2:7" ht="15.75" customHeight="1" x14ac:dyDescent="0.2"/>
    <row r="43" spans="2:7" ht="15.75" customHeight="1" x14ac:dyDescent="0.2"/>
    <row r="44" spans="2:7" ht="15.75" customHeight="1" x14ac:dyDescent="0.2"/>
    <row r="45" spans="2:7" ht="15.75" customHeight="1" x14ac:dyDescent="0.2"/>
    <row r="46" spans="2:7" ht="15.75" customHeight="1" x14ac:dyDescent="0.2"/>
    <row r="47" spans="2:7" ht="15.75" customHeight="1" x14ac:dyDescent="0.2"/>
    <row r="48" spans="2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</sheetData>
  <mergeCells count="6">
    <mergeCell ref="G27:G35"/>
    <mergeCell ref="C36:G36"/>
    <mergeCell ref="G15:G23"/>
    <mergeCell ref="C24:G24"/>
    <mergeCell ref="G3:G11"/>
    <mergeCell ref="C12:G12"/>
  </mergeCells>
  <pageMargins left="0.7" right="0.7" top="0.75" bottom="0.75" header="0" footer="0"/>
  <pageSetup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4255A-2284-469D-991E-8F632C412932}">
  <dimension ref="B1:G995"/>
  <sheetViews>
    <sheetView workbookViewId="0">
      <selection activeCell="E1" sqref="E1"/>
    </sheetView>
  </sheetViews>
  <sheetFormatPr baseColWidth="10" defaultColWidth="12.5703125" defaultRowHeight="15" customHeight="1" x14ac:dyDescent="0.2"/>
  <cols>
    <col min="2" max="2" width="35.28515625" bestFit="1" customWidth="1"/>
    <col min="3" max="3" width="10.7109375" customWidth="1"/>
    <col min="4" max="5" width="12.85546875" customWidth="1"/>
    <col min="6" max="6" width="36.28515625" bestFit="1" customWidth="1"/>
    <col min="7" max="7" width="26.140625" customWidth="1"/>
  </cols>
  <sheetData>
    <row r="1" spans="2:7" ht="15.75" customHeight="1" x14ac:dyDescent="0.2"/>
    <row r="2" spans="2:7" ht="14.25" customHeight="1" x14ac:dyDescent="0.25">
      <c r="B2" s="4" t="s">
        <v>100</v>
      </c>
      <c r="C2" s="2" t="s">
        <v>9</v>
      </c>
      <c r="D2" s="3" t="s">
        <v>10</v>
      </c>
      <c r="E2" s="19" t="s">
        <v>44</v>
      </c>
      <c r="F2" s="4" t="s">
        <v>11</v>
      </c>
      <c r="G2" s="4" t="s">
        <v>12</v>
      </c>
    </row>
    <row r="3" spans="2:7" ht="15.75" customHeight="1" x14ac:dyDescent="0.25">
      <c r="B3" s="5" t="s">
        <v>13</v>
      </c>
      <c r="C3" s="6">
        <v>1.5</v>
      </c>
      <c r="D3" s="7" t="s">
        <v>104</v>
      </c>
      <c r="E3" s="38">
        <v>2035</v>
      </c>
      <c r="F3" s="42" t="s">
        <v>103</v>
      </c>
      <c r="G3" s="79"/>
    </row>
    <row r="4" spans="2:7" ht="15.75" customHeight="1" x14ac:dyDescent="0.2">
      <c r="B4" s="9" t="s">
        <v>16</v>
      </c>
      <c r="C4" s="6">
        <v>250</v>
      </c>
      <c r="D4" s="6" t="s">
        <v>17</v>
      </c>
      <c r="E4" s="38">
        <v>3300</v>
      </c>
      <c r="F4" s="42" t="s">
        <v>101</v>
      </c>
      <c r="G4" s="80"/>
    </row>
    <row r="5" spans="2:7" ht="15.75" customHeight="1" x14ac:dyDescent="0.2">
      <c r="B5" s="9"/>
      <c r="C5" s="6">
        <v>160</v>
      </c>
      <c r="D5" s="6" t="s">
        <v>17</v>
      </c>
      <c r="E5" s="38">
        <v>2600</v>
      </c>
      <c r="F5" s="42" t="s">
        <v>102</v>
      </c>
      <c r="G5" s="80"/>
    </row>
    <row r="6" spans="2:7" ht="15.75" customHeight="1" x14ac:dyDescent="0.2">
      <c r="B6" s="10"/>
      <c r="C6" s="6">
        <v>100</v>
      </c>
      <c r="D6" s="6" t="s">
        <v>17</v>
      </c>
      <c r="E6" s="38">
        <v>2700</v>
      </c>
      <c r="F6" s="8" t="s">
        <v>112</v>
      </c>
      <c r="G6" s="80"/>
    </row>
    <row r="7" spans="2:7" ht="15.75" customHeight="1" x14ac:dyDescent="0.2">
      <c r="B7" s="17"/>
      <c r="C7" s="6">
        <v>3</v>
      </c>
      <c r="D7" s="11" t="s">
        <v>29</v>
      </c>
      <c r="E7" s="38">
        <v>602</v>
      </c>
      <c r="F7" s="8" t="s">
        <v>69</v>
      </c>
      <c r="G7" s="80"/>
    </row>
    <row r="8" spans="2:7" ht="15.75" customHeight="1" x14ac:dyDescent="0.25">
      <c r="B8" s="5"/>
      <c r="C8" s="6">
        <v>1</v>
      </c>
      <c r="D8" s="11" t="s">
        <v>29</v>
      </c>
      <c r="E8" s="38">
        <v>500</v>
      </c>
      <c r="F8" s="8" t="s">
        <v>114</v>
      </c>
      <c r="G8" s="80"/>
    </row>
    <row r="9" spans="2:7" ht="15.75" x14ac:dyDescent="0.25">
      <c r="B9" s="15"/>
      <c r="C9" s="6"/>
      <c r="D9" s="11"/>
      <c r="E9" s="38">
        <f>SUM(E3:E8)</f>
        <v>11737</v>
      </c>
      <c r="F9" s="8"/>
      <c r="G9" s="80"/>
    </row>
    <row r="10" spans="2:7" x14ac:dyDescent="0.25">
      <c r="B10" s="15"/>
      <c r="C10" s="16"/>
      <c r="D10" s="16"/>
      <c r="E10" s="38">
        <v>23900</v>
      </c>
      <c r="F10" s="16"/>
      <c r="G10" s="80"/>
    </row>
    <row r="11" spans="2:7" x14ac:dyDescent="0.25">
      <c r="B11" s="15"/>
      <c r="C11" s="16"/>
      <c r="D11" s="16"/>
      <c r="E11" s="38"/>
      <c r="F11" s="16"/>
      <c r="G11" s="81"/>
    </row>
    <row r="12" spans="2:7" ht="15.75" customHeight="1" x14ac:dyDescent="0.25">
      <c r="B12" s="17"/>
      <c r="C12" s="16"/>
      <c r="D12" s="16"/>
      <c r="E12" s="23">
        <f>E9/E10</f>
        <v>0.49108786610878663</v>
      </c>
      <c r="F12" s="16"/>
      <c r="G12" s="34"/>
    </row>
    <row r="13" spans="2:7" ht="15.75" customHeight="1" x14ac:dyDescent="0.2">
      <c r="B13" s="18" t="s">
        <v>19</v>
      </c>
      <c r="C13" s="82" t="s">
        <v>20</v>
      </c>
      <c r="D13" s="83"/>
      <c r="E13" s="83"/>
      <c r="F13" s="83"/>
    </row>
    <row r="14" spans="2:7" ht="15.75" customHeight="1" x14ac:dyDescent="0.2">
      <c r="G14" s="4" t="s">
        <v>12</v>
      </c>
    </row>
    <row r="15" spans="2:7" ht="15.75" customHeight="1" x14ac:dyDescent="0.25">
      <c r="B15" s="4" t="s">
        <v>110</v>
      </c>
      <c r="C15" s="25" t="s">
        <v>9</v>
      </c>
      <c r="D15" s="3" t="s">
        <v>10</v>
      </c>
      <c r="E15" s="19" t="s">
        <v>44</v>
      </c>
      <c r="F15" s="4" t="s">
        <v>11</v>
      </c>
      <c r="G15" s="88"/>
    </row>
    <row r="16" spans="2:7" ht="15.75" customHeight="1" x14ac:dyDescent="0.25">
      <c r="B16" s="5" t="s">
        <v>13</v>
      </c>
      <c r="C16" s="26">
        <v>80</v>
      </c>
      <c r="D16" s="7" t="s">
        <v>17</v>
      </c>
      <c r="E16" s="20">
        <v>288.8</v>
      </c>
      <c r="F16" s="8" t="s">
        <v>95</v>
      </c>
      <c r="G16" s="86"/>
    </row>
    <row r="17" spans="2:7" ht="15.75" customHeight="1" x14ac:dyDescent="0.2">
      <c r="B17" s="9" t="s">
        <v>16</v>
      </c>
      <c r="C17" s="26">
        <v>80</v>
      </c>
      <c r="D17" s="6" t="s">
        <v>17</v>
      </c>
      <c r="E17" s="20">
        <v>1760</v>
      </c>
      <c r="F17" s="8" t="s">
        <v>66</v>
      </c>
      <c r="G17" s="86"/>
    </row>
    <row r="18" spans="2:7" ht="15.75" customHeight="1" x14ac:dyDescent="0.2">
      <c r="B18" s="9"/>
      <c r="C18" s="26" t="s">
        <v>108</v>
      </c>
      <c r="D18" s="6" t="s">
        <v>17</v>
      </c>
      <c r="E18" s="20">
        <v>310</v>
      </c>
      <c r="F18" s="8" t="s">
        <v>105</v>
      </c>
      <c r="G18" s="86"/>
    </row>
    <row r="19" spans="2:7" ht="15.75" customHeight="1" x14ac:dyDescent="0.2">
      <c r="B19" s="10"/>
      <c r="C19" s="26">
        <v>1000</v>
      </c>
      <c r="D19" s="11" t="s">
        <v>109</v>
      </c>
      <c r="E19" s="20">
        <v>12000</v>
      </c>
      <c r="F19" s="8" t="s">
        <v>106</v>
      </c>
      <c r="G19" s="86"/>
    </row>
    <row r="20" spans="2:7" ht="15.75" customHeight="1" x14ac:dyDescent="0.2">
      <c r="B20" s="27"/>
      <c r="C20" s="26" t="s">
        <v>108</v>
      </c>
      <c r="D20" s="11" t="s">
        <v>17</v>
      </c>
      <c r="E20" s="20">
        <v>300</v>
      </c>
      <c r="F20" s="8" t="s">
        <v>40</v>
      </c>
      <c r="G20" s="86"/>
    </row>
    <row r="21" spans="2:7" ht="15.75" customHeight="1" x14ac:dyDescent="0.25">
      <c r="B21" s="5"/>
      <c r="C21" s="26"/>
      <c r="D21" s="11"/>
      <c r="E21" s="20">
        <v>0</v>
      </c>
      <c r="F21" s="8" t="s">
        <v>107</v>
      </c>
      <c r="G21" s="86"/>
    </row>
    <row r="22" spans="2:7" ht="15.75" customHeight="1" x14ac:dyDescent="0.25">
      <c r="B22" s="15"/>
      <c r="C22" s="26"/>
      <c r="D22" s="11"/>
      <c r="E22" s="20">
        <f>SUM(E16:E21)</f>
        <v>14658.8</v>
      </c>
      <c r="F22" s="8"/>
      <c r="G22" s="86"/>
    </row>
    <row r="23" spans="2:7" ht="15.75" customHeight="1" x14ac:dyDescent="0.25">
      <c r="B23" s="15"/>
      <c r="C23" s="26"/>
      <c r="D23" s="11"/>
      <c r="E23" s="20">
        <v>0</v>
      </c>
      <c r="F23" s="8"/>
      <c r="G23" s="86"/>
    </row>
    <row r="24" spans="2:7" ht="15.75" customHeight="1" x14ac:dyDescent="0.25">
      <c r="B24" s="15"/>
      <c r="C24" s="26"/>
      <c r="D24" s="11"/>
      <c r="E24" s="20"/>
      <c r="F24" s="8"/>
      <c r="G24" s="86"/>
    </row>
    <row r="25" spans="2:7" ht="15.75" customHeight="1" x14ac:dyDescent="0.2">
      <c r="B25" s="28"/>
      <c r="C25" s="26"/>
      <c r="D25" s="11"/>
      <c r="E25" s="21"/>
      <c r="F25" s="8"/>
      <c r="G25" s="87"/>
    </row>
    <row r="26" spans="2:7" ht="15.75" customHeight="1" x14ac:dyDescent="0.2">
      <c r="B26" s="18" t="s">
        <v>19</v>
      </c>
      <c r="C26" s="82" t="s">
        <v>20</v>
      </c>
      <c r="D26" s="83"/>
      <c r="E26" s="83"/>
      <c r="F26" s="83"/>
      <c r="G26" s="35"/>
    </row>
    <row r="27" spans="2:7" ht="15.75" customHeight="1" x14ac:dyDescent="0.2"/>
    <row r="28" spans="2:7" ht="15.75" customHeight="1" x14ac:dyDescent="0.2"/>
    <row r="29" spans="2:7" ht="15.75" customHeight="1" x14ac:dyDescent="0.25">
      <c r="B29" s="4" t="s">
        <v>111</v>
      </c>
      <c r="C29" s="25" t="s">
        <v>9</v>
      </c>
      <c r="D29" s="3" t="s">
        <v>10</v>
      </c>
      <c r="E29" s="19" t="s">
        <v>44</v>
      </c>
      <c r="F29" s="4" t="s">
        <v>11</v>
      </c>
      <c r="G29" s="4" t="s">
        <v>12</v>
      </c>
    </row>
    <row r="30" spans="2:7" ht="15.75" customHeight="1" x14ac:dyDescent="0.25">
      <c r="B30" s="5" t="s">
        <v>13</v>
      </c>
      <c r="C30" s="26">
        <v>100</v>
      </c>
      <c r="D30" s="7" t="s">
        <v>17</v>
      </c>
      <c r="E30" s="20">
        <v>2700</v>
      </c>
      <c r="F30" s="8" t="s">
        <v>52</v>
      </c>
      <c r="G30" s="29"/>
    </row>
    <row r="31" spans="2:7" ht="15.75" customHeight="1" x14ac:dyDescent="0.2">
      <c r="B31" s="9" t="s">
        <v>16</v>
      </c>
      <c r="C31" s="26">
        <v>40</v>
      </c>
      <c r="D31" s="6" t="s">
        <v>17</v>
      </c>
      <c r="E31" s="20">
        <v>106</v>
      </c>
      <c r="F31" s="8" t="s">
        <v>53</v>
      </c>
      <c r="G31" s="30"/>
    </row>
    <row r="32" spans="2:7" ht="15.75" customHeight="1" x14ac:dyDescent="0.2">
      <c r="B32" s="9"/>
      <c r="C32" s="26">
        <v>5</v>
      </c>
      <c r="D32" s="6" t="s">
        <v>17</v>
      </c>
      <c r="E32" s="20">
        <v>49.5</v>
      </c>
      <c r="F32" s="8" t="s">
        <v>54</v>
      </c>
      <c r="G32" s="30"/>
    </row>
    <row r="33" spans="2:7" ht="15.75" customHeight="1" x14ac:dyDescent="0.2">
      <c r="B33" s="10"/>
      <c r="C33" s="26">
        <v>20</v>
      </c>
      <c r="D33" s="6" t="s">
        <v>17</v>
      </c>
      <c r="E33" s="20">
        <v>46</v>
      </c>
      <c r="F33" s="8" t="s">
        <v>2</v>
      </c>
      <c r="G33" s="30"/>
    </row>
    <row r="34" spans="2:7" ht="15.75" customHeight="1" x14ac:dyDescent="0.2">
      <c r="B34" s="27"/>
      <c r="C34" s="26">
        <v>10</v>
      </c>
      <c r="D34" s="11" t="s">
        <v>17</v>
      </c>
      <c r="E34" s="20">
        <v>200</v>
      </c>
      <c r="F34" s="8" t="s">
        <v>55</v>
      </c>
      <c r="G34" s="30"/>
    </row>
    <row r="35" spans="2:7" ht="15.75" customHeight="1" x14ac:dyDescent="0.25">
      <c r="B35" s="5"/>
      <c r="C35" s="26">
        <v>80</v>
      </c>
      <c r="D35" s="11" t="s">
        <v>17</v>
      </c>
      <c r="E35" s="20">
        <v>416</v>
      </c>
      <c r="F35" s="14" t="s">
        <v>56</v>
      </c>
      <c r="G35" s="30"/>
    </row>
    <row r="36" spans="2:7" ht="15.75" customHeight="1" x14ac:dyDescent="0.25">
      <c r="B36" s="15"/>
      <c r="C36" s="26">
        <v>15</v>
      </c>
      <c r="D36" s="11" t="s">
        <v>17</v>
      </c>
      <c r="E36" s="20">
        <v>547</v>
      </c>
      <c r="F36" s="8" t="s">
        <v>57</v>
      </c>
      <c r="G36" s="30"/>
    </row>
    <row r="37" spans="2:7" ht="15.75" customHeight="1" x14ac:dyDescent="0.25">
      <c r="B37" s="15"/>
      <c r="C37" s="26">
        <v>14</v>
      </c>
      <c r="D37" s="11" t="s">
        <v>17</v>
      </c>
      <c r="E37" s="21">
        <v>868</v>
      </c>
      <c r="F37" s="16" t="s">
        <v>58</v>
      </c>
      <c r="G37" s="30"/>
    </row>
    <row r="38" spans="2:7" ht="15.75" customHeight="1" x14ac:dyDescent="0.25">
      <c r="B38" s="15"/>
      <c r="C38" s="26">
        <v>2</v>
      </c>
      <c r="D38" s="11" t="s">
        <v>17</v>
      </c>
      <c r="E38" s="21">
        <v>4.2</v>
      </c>
      <c r="F38" s="8" t="s">
        <v>59</v>
      </c>
      <c r="G38" s="30"/>
    </row>
    <row r="39" spans="2:7" ht="15.75" customHeight="1" x14ac:dyDescent="0.25">
      <c r="B39" s="15"/>
      <c r="C39" s="26">
        <v>1</v>
      </c>
      <c r="D39" s="11" t="s">
        <v>17</v>
      </c>
      <c r="E39" s="21">
        <v>156</v>
      </c>
      <c r="F39" s="8" t="s">
        <v>60</v>
      </c>
      <c r="G39" s="30"/>
    </row>
    <row r="40" spans="2:7" ht="15.75" customHeight="1" x14ac:dyDescent="0.25">
      <c r="B40" s="15"/>
      <c r="C40" s="26">
        <v>1</v>
      </c>
      <c r="D40" s="11" t="s">
        <v>17</v>
      </c>
      <c r="E40" s="21">
        <v>100</v>
      </c>
      <c r="F40" s="8" t="s">
        <v>61</v>
      </c>
      <c r="G40" s="30"/>
    </row>
    <row r="41" spans="2:7" ht="15.75" customHeight="1" x14ac:dyDescent="0.25">
      <c r="B41" s="15"/>
      <c r="C41" s="26">
        <v>1</v>
      </c>
      <c r="D41" s="11" t="s">
        <v>17</v>
      </c>
      <c r="E41" s="21">
        <v>100</v>
      </c>
      <c r="F41" s="8" t="s">
        <v>62</v>
      </c>
      <c r="G41" s="30"/>
    </row>
    <row r="42" spans="2:7" ht="15.75" customHeight="1" x14ac:dyDescent="0.2">
      <c r="B42" s="28"/>
      <c r="C42" s="26"/>
      <c r="D42" s="11" t="s">
        <v>17</v>
      </c>
      <c r="E42" s="21">
        <f>SUM(E30:E41)</f>
        <v>5292.7</v>
      </c>
      <c r="F42" s="8"/>
      <c r="G42" s="31"/>
    </row>
    <row r="43" spans="2:7" ht="15.75" customHeight="1" x14ac:dyDescent="0.2">
      <c r="B43" s="18" t="s">
        <v>19</v>
      </c>
      <c r="C43" s="82" t="s">
        <v>20</v>
      </c>
      <c r="D43" s="83"/>
      <c r="E43" s="83"/>
      <c r="F43" s="83"/>
      <c r="G43" s="34"/>
    </row>
    <row r="44" spans="2:7" ht="15.75" customHeight="1" x14ac:dyDescent="0.2"/>
    <row r="45" spans="2:7" ht="15.75" customHeight="1" x14ac:dyDescent="0.2"/>
    <row r="46" spans="2:7" ht="15.75" customHeight="1" x14ac:dyDescent="0.2"/>
    <row r="47" spans="2:7" ht="15.75" customHeight="1" x14ac:dyDescent="0.2"/>
    <row r="48" spans="2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</sheetData>
  <mergeCells count="5">
    <mergeCell ref="G3:G11"/>
    <mergeCell ref="C13:F13"/>
    <mergeCell ref="C43:F43"/>
    <mergeCell ref="C26:F26"/>
    <mergeCell ref="G15:G25"/>
  </mergeCells>
  <pageMargins left="0.7" right="0.7" top="0.75" bottom="0.75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LISTA DE PRODUCTOS</vt:lpstr>
      <vt:lpstr>BONDIOLA</vt:lpstr>
      <vt:lpstr>COSTILLA</vt:lpstr>
      <vt:lpstr>PASTA ALFREDO</vt:lpstr>
      <vt:lpstr>PASTA BOLAÑESA</vt:lpstr>
      <vt:lpstr>ENSALADA MALAGANA </vt:lpstr>
      <vt:lpstr>POLLO A LA NARANJA</vt:lpstr>
      <vt:lpstr>FRIJOLADA</vt:lpstr>
      <vt:lpstr>LASAÑA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Valeria  Giraldo Aguirre</cp:lastModifiedBy>
  <dcterms:created xsi:type="dcterms:W3CDTF">2025-12-27T18:23:40Z</dcterms:created>
  <dcterms:modified xsi:type="dcterms:W3CDTF">2026-07-21T19:46:49Z</dcterms:modified>
</cp:coreProperties>
</file>