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7">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6">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2" fontId="13" fillId="0" borderId="0" applyAlignment="1" pivotButton="0" quotePrefix="0" xfId="0">
      <alignment horizontal="left"/>
    </xf>
    <xf numFmtId="2" fontId="13" fillId="0" borderId="0" applyAlignment="1" pivotButton="0" quotePrefix="0" xfId="0">
      <alignment horizontal="left"/>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7" applyAlignment="1" pivotButton="0" quotePrefix="0" xfId="0">
      <alignment horizontal="left" wrapText="1"/>
    </xf>
    <xf numFmtId="166" fontId="13" fillId="0" borderId="16" applyAlignment="1" pivotButton="0" quotePrefix="0" xfId="0">
      <alignment horizontal="left" wrapText="1"/>
    </xf>
    <xf numFmtId="166" fontId="13" fillId="0" borderId="18" applyAlignment="1" pivotButton="0" quotePrefix="0" xfId="0">
      <alignment horizontal="left" wrapText="1"/>
    </xf>
    <xf numFmtId="166" fontId="14" fillId="5" borderId="17" applyAlignment="1" pivotButton="0" quotePrefix="0" xfId="0">
      <alignment horizontal="center"/>
    </xf>
    <xf numFmtId="166" fontId="14" fillId="5" borderId="16" applyAlignment="1" pivotButton="0" quotePrefix="0" xfId="0">
      <alignment horizontal="center"/>
    </xf>
    <xf numFmtId="166" fontId="14" fillId="5" borderId="18"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3" fillId="0" borderId="19" applyAlignment="1" pivotButton="0" quotePrefix="0" xfId="0">
      <alignment horizontal="left" vertical="top" wrapText="1"/>
    </xf>
    <xf numFmtId="0" fontId="13" fillId="0" borderId="20" applyAlignment="1" pivotButton="0" quotePrefix="0" xfId="0">
      <alignment horizontal="left" vertical="top" wrapText="1"/>
    </xf>
    <xf numFmtId="0" fontId="13" fillId="0" borderId="21" applyAlignment="1" pivotButton="0" quotePrefix="0" xfId="0">
      <alignment horizontal="left" vertical="top" wrapText="1"/>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8" pivotButton="0" quotePrefix="0" xfId="0"/>
    <xf numFmtId="0" fontId="0" fillId="0" borderId="19" pivotButton="0" quotePrefix="0" xfId="0"/>
    <xf numFmtId="0" fontId="0" fillId="0" borderId="21" pivotButton="0" quotePrefix="0" xfId="0"/>
    <xf numFmtId="0" fontId="0" fillId="0" borderId="25" pivotButton="0" quotePrefix="0" xfId="0"/>
    <xf numFmtId="0" fontId="0" fillId="0" borderId="13" pivotButton="0" quotePrefix="0" xfId="0"/>
    <xf numFmtId="166" fontId="16" fillId="0" borderId="26" applyAlignment="1" pivotButton="0" quotePrefix="0" xfId="0">
      <alignment horizontal="left" vertical="center"/>
    </xf>
    <xf numFmtId="2" fontId="16" fillId="0" borderId="26" applyAlignment="1" pivotButton="0" quotePrefix="0" xfId="0">
      <alignment horizontal="left" vertical="center"/>
    </xf>
    <xf numFmtId="0" fontId="16" fillId="0" borderId="26" applyAlignment="1" pivotButton="0" quotePrefix="0" xfId="0">
      <alignment horizontal="left" vertical="center" wrapText="1"/>
    </xf>
    <xf numFmtId="2" fontId="16" fillId="0" borderId="26" applyAlignment="1" pivotButton="0" quotePrefix="0" xfId="0">
      <alignment horizontal="left" vertical="center" wrapText="1"/>
    </xf>
    <xf numFmtId="166" fontId="13" fillId="0" borderId="26" applyAlignment="1" pivotButton="0" quotePrefix="0" xfId="0">
      <alignment horizontal="left"/>
    </xf>
    <xf numFmtId="2" fontId="13" fillId="0" borderId="26" applyAlignment="1" pivotButton="0" quotePrefix="0" xfId="0">
      <alignment horizontal="left"/>
    </xf>
    <xf numFmtId="166" fontId="13" fillId="0" borderId="0" applyAlignment="1" pivotButton="0" quotePrefix="0" xfId="0">
      <alignment horizontal="left"/>
    </xf>
    <xf numFmtId="166" fontId="14" fillId="5" borderId="15" applyAlignment="1" pivotButton="0" quotePrefix="0" xfId="0">
      <alignment horizontal="center"/>
    </xf>
    <xf numFmtId="0" fontId="0" fillId="0" borderId="16" pivotButton="0" quotePrefix="0" xfId="0"/>
    <xf numFmtId="166" fontId="13" fillId="0" borderId="15" applyAlignment="1" pivotButton="0" quotePrefix="0" xfId="0">
      <alignment horizontal="left" wrapText="1"/>
    </xf>
    <xf numFmtId="0" fontId="13" fillId="0" borderId="25" applyAlignment="1" pivotButton="0" quotePrefix="0" xfId="0">
      <alignment horizontal="left" vertical="top" wrapText="1"/>
    </xf>
    <xf numFmtId="0" fontId="0" fillId="0" borderId="20"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5">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5792308457454843"/>
          <h val="0.6440115365310759"/>
        </manualLayout>
      </layout>
      <scatterChart>
        <scatterStyle val="smooth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1"/>
        </ser>
        <ser>
          <idx val="1"/>
          <order val="1"/>
          <tx>
            <v>Límite Superior</v>
          </tx>
          <spPr>
            <a:ln xmlns:a="http://schemas.openxmlformats.org/drawingml/2006/main" w="19050" cap="rnd">
              <a:solidFill>
                <a:schemeClr val="accent1"/>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2"/>
          <order val="2"/>
          <tx>
            <v>Límite Inferior</v>
          </tx>
          <spPr>
            <a:ln xmlns:a="http://schemas.openxmlformats.org/drawingml/2006/main" w="19050" cap="rnd">
              <a:solidFill>
                <a:schemeClr val="accent3"/>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3"/>
          <order val="3"/>
          <tx>
            <v>σ (+)</v>
          </tx>
          <spPr>
            <a:ln xmlns:a="http://schemas.openxmlformats.org/drawingml/2006/main" w="19050" cap="rnd">
              <a:solidFill>
                <a:schemeClr val="accent4"/>
              </a:solidFill>
              <a:prstDash val="solid"/>
              <a:round/>
            </a:ln>
          </spPr>
          <marker>
            <symbol val="none"/>
            <spPr>
              <a:ln xmlns:a="http://schemas.openxmlformats.org/drawingml/2006/main">
                <a:prstDash val="solid"/>
              </a:ln>
            </spPr>
          </marker>
          <yVal>
            <numRef>
              <f>Mes!$K$11:$K$41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4"/>
          <order val="4"/>
          <tx>
            <v>2σ (+)</v>
          </tx>
          <spPr>
            <a:ln xmlns:a="http://schemas.openxmlformats.org/drawingml/2006/main" w="19050" cap="rnd">
              <a:solidFill>
                <a:schemeClr val="accent5"/>
              </a:solidFill>
              <a:prstDash val="solid"/>
              <a:round/>
            </a:ln>
          </spPr>
          <marker>
            <symbol val="none"/>
            <spPr>
              <a:ln xmlns:a="http://schemas.openxmlformats.org/drawingml/2006/main">
                <a:prstDash val="solid"/>
              </a:ln>
            </spPr>
          </marker>
          <yVal>
            <numRef>
              <f>Mes!$L$11:$L$41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5"/>
          <order val="5"/>
          <tx>
            <v>σ (-)</v>
          </tx>
          <spPr>
            <a:ln xmlns:a="http://schemas.openxmlformats.org/drawingml/2006/main" w="19050" cap="rnd">
              <a:solidFill>
                <a:schemeClr val="accent6"/>
              </a:solidFill>
              <a:prstDash val="solid"/>
              <a:round/>
            </a:ln>
          </spPr>
          <marker>
            <symbol val="none"/>
            <spPr>
              <a:ln xmlns:a="http://schemas.openxmlformats.org/drawingml/2006/main">
                <a:prstDash val="solid"/>
              </a:ln>
            </spPr>
          </marker>
          <yVal>
            <numRef>
              <f>Mes!$M$11:$M$41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6"/>
          <order val="6"/>
          <tx>
            <v>2σ (-)</v>
          </tx>
          <spPr>
            <a:ln xmlns:a="http://schemas.openxmlformats.org/drawingml/2006/main" w="19050" cap="rnd">
              <a:solidFill>
                <a:schemeClr val="accent1">
                  <a:lumMod val="60000"/>
                </a:schemeClr>
              </a:solidFill>
              <a:prstDash val="solid"/>
              <a:round/>
            </a:ln>
          </spPr>
          <marker>
            <symbol val="none"/>
            <spPr>
              <a:ln xmlns:a="http://schemas.openxmlformats.org/drawingml/2006/main">
                <a:prstDash val="solid"/>
              </a:ln>
            </spPr>
          </marker>
          <yVal>
            <numRef>
              <f>Mes!$N$11:$N$41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minorUnit val="2"/>
      </valAx>
      <valAx>
        <axId val="2126808623"/>
        <scaling>
          <orientation val="minMax"/>
          <max val="32"/>
          <min val="17"/>
        </scaling>
        <delete val="0"/>
        <axPos val="l"/>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legend>
      <legendPos val="r"/>
      <layout>
        <manualLayout>
          <xMode val="edge"/>
          <yMode val="edge"/>
          <wMode val="factor"/>
          <hMode val="factor"/>
          <x val="0.7500207757412746"/>
          <y val="0.1165636504432691"/>
          <w val="0.2499792242587255"/>
          <h val="0.7530684849924231"/>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legend>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5925986546931798"/>
          <h val="0.6899438725339501"/>
        </manualLayout>
      </layout>
      <scatterChart>
        <scatterStyle val="smooth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1"/>
        </ser>
        <ser>
          <idx val="1"/>
          <order val="1"/>
          <tx>
            <v>Límite Superior</v>
          </tx>
          <spPr>
            <a:ln xmlns:a="http://schemas.openxmlformats.org/drawingml/2006/main" w="19050" cap="rnd">
              <a:solidFill>
                <a:schemeClr val="accent1"/>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2"/>
          <order val="2"/>
          <tx>
            <v>Límite Inferior</v>
          </tx>
          <spPr>
            <a:ln xmlns:a="http://schemas.openxmlformats.org/drawingml/2006/main" w="19050" cap="rnd">
              <a:solidFill>
                <a:schemeClr val="accent3"/>
              </a:solidFill>
              <a:prstDash val="solid"/>
              <a:round/>
            </a:ln>
          </spPr>
          <marker>
            <symbol val="none"/>
            <spPr>
              <a:ln xmlns:a="http://schemas.openxmlformats.org/drawingml/2006/main">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3"/>
          <order val="3"/>
          <tx>
            <v>σ (+)</v>
          </tx>
          <spPr>
            <a:ln xmlns:a="http://schemas.openxmlformats.org/drawingml/2006/main" w="19050" cap="rnd">
              <a:solidFill>
                <a:schemeClr val="accent4"/>
              </a:solidFill>
              <a:prstDash val="solid"/>
              <a:round/>
            </a:ln>
          </spPr>
          <marker>
            <symbol val="none"/>
            <spPr>
              <a:ln xmlns:a="http://schemas.openxmlformats.org/drawingml/2006/main">
                <a:prstDash val="solid"/>
              </a:ln>
            </spPr>
          </marker>
          <yVal>
            <numRef>
              <f>Mes!$AE$11:$AE$41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4"/>
          <order val="4"/>
          <tx>
            <v>2σ (+)</v>
          </tx>
          <spPr>
            <a:ln xmlns:a="http://schemas.openxmlformats.org/drawingml/2006/main" w="19050" cap="rnd">
              <a:solidFill>
                <a:schemeClr val="accent5"/>
              </a:solidFill>
              <a:prstDash val="solid"/>
              <a:round/>
            </a:ln>
          </spPr>
          <marker>
            <symbol val="none"/>
            <spPr>
              <a:ln xmlns:a="http://schemas.openxmlformats.org/drawingml/2006/main">
                <a:prstDash val="solid"/>
              </a:ln>
            </spPr>
          </marker>
          <yVal>
            <numRef>
              <f>Mes!$AF$11:$AF$41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5"/>
          <order val="5"/>
          <tx>
            <v>σ (-)</v>
          </tx>
          <spPr>
            <a:ln xmlns:a="http://schemas.openxmlformats.org/drawingml/2006/main" w="19050" cap="rnd">
              <a:solidFill>
                <a:schemeClr val="accent6"/>
              </a:solidFill>
              <a:prstDash val="solid"/>
              <a:round/>
            </a:ln>
          </spPr>
          <marker>
            <symbol val="none"/>
            <spPr>
              <a:ln xmlns:a="http://schemas.openxmlformats.org/drawingml/2006/main">
                <a:prstDash val="solid"/>
              </a:ln>
            </spPr>
          </marker>
          <yVal>
            <numRef>
              <f>Mes!$AG$11:$AG$41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ser>
          <idx val="6"/>
          <order val="6"/>
          <tx>
            <v>2σ (-)</v>
          </tx>
          <spPr>
            <a:ln xmlns:a="http://schemas.openxmlformats.org/drawingml/2006/main" w="19050" cap="rnd">
              <a:solidFill>
                <a:schemeClr val="accent1">
                  <a:lumMod val="60000"/>
                </a:schemeClr>
              </a:solidFill>
              <a:prstDash val="solid"/>
              <a:round/>
            </a:ln>
          </spPr>
          <marker>
            <symbol val="none"/>
            <spPr>
              <a:ln xmlns:a="http://schemas.openxmlformats.org/drawingml/2006/main">
                <a:prstDash val="solid"/>
              </a:ln>
            </spPr>
          </marker>
          <yVal>
            <numRef>
              <f>Mes!$AH$11:$AH$41</f>
              <numCache>
                <formatCode>0.00</formatCode>
                <ptCount val="31"/>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numCache>
            </numRef>
          </yVal>
          <smooth val="1"/>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legend>
      <legendPos val="r"/>
      <layout>
        <manualLayout>
          <xMode val="edge"/>
          <yMode val="edge"/>
          <wMode val="factor"/>
          <hMode val="factor"/>
          <x val="0.7500210378957386"/>
          <y val="0.1536989193644379"/>
          <w val="0.2499789621042615"/>
          <h val="0.780076135961322"/>
        </manualLayout>
      </layout>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394939</colOff>
      <row>19</row>
      <rowOff>162622</rowOff>
    </from>
    <to>
      <col>9</col>
      <colOff>478040</colOff>
      <row>33</row>
      <rowOff>49113</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A6" sqref="A6"/>
    </sheetView>
  </sheetViews>
  <sheetFormatPr baseColWidth="8" defaultRowHeight="14.5"/>
  <cols>
    <col width="10.453125" bestFit="1" customWidth="1" style="57" min="1" max="1"/>
    <col width="10.36328125" customWidth="1" style="57" min="2" max="2"/>
    <col width="9.36328125" customWidth="1" style="57" min="3" max="3"/>
    <col width="8.7265625" customWidth="1" style="57" min="4" max="4"/>
    <col width="8.7265625" customWidth="1" style="57" min="7" max="7"/>
    <col hidden="1" width="8.6328125" customWidth="1" style="57" min="11" max="11"/>
    <col hidden="1" width="8.7265625" customWidth="1" style="57" min="12" max="12"/>
    <col hidden="1" width="14.6328125" customWidth="1" style="57" min="13" max="13"/>
  </cols>
  <sheetData>
    <row r="1" ht="15.5" customHeight="1" s="57">
      <c r="A1" s="2" t="n"/>
      <c r="B1" s="2" t="n"/>
      <c r="C1" s="2" t="n"/>
      <c r="D1" s="2" t="n"/>
      <c r="E1" s="2" t="n"/>
      <c r="F1" s="2" t="n"/>
      <c r="G1" s="2" t="n"/>
      <c r="H1" s="2" t="n"/>
      <c r="I1" s="2" t="n"/>
      <c r="J1" s="2" t="n"/>
    </row>
    <row r="2" ht="15.5" customHeight="1" s="57">
      <c r="A2" s="2" t="n"/>
      <c r="B2" s="2" t="n"/>
      <c r="C2" s="2" t="n"/>
      <c r="E2" s="2" t="n"/>
      <c r="F2" s="2" t="n"/>
      <c r="G2" s="2" t="n"/>
      <c r="H2" s="2" t="n"/>
      <c r="I2" s="2" t="n"/>
      <c r="J2" s="2" t="n"/>
    </row>
    <row r="3" ht="22" customHeight="1" s="57">
      <c r="A3" s="2" t="n"/>
      <c r="B3" s="2" t="n"/>
      <c r="C3" s="2" t="n"/>
      <c r="D3" s="2" t="n"/>
      <c r="E3" s="2" t="n"/>
      <c r="F3" s="2" t="n"/>
      <c r="G3" s="2" t="n"/>
      <c r="H3" s="2" t="n"/>
      <c r="I3" s="2" t="n"/>
      <c r="J3" s="2" t="n"/>
    </row>
    <row r="4">
      <c r="A4" s="49" t="inlineStr">
        <is>
          <t>Mes</t>
        </is>
      </c>
      <c r="B4" s="50">
        <f>Mes!B7</f>
        <v/>
      </c>
      <c r="C4" s="88" t="n"/>
      <c r="D4" s="88" t="n"/>
      <c r="H4" s="69" t="inlineStr">
        <is>
          <t>Correlativo</t>
        </is>
      </c>
      <c r="I4" s="103" t="n"/>
      <c r="J4" s="70" t="inlineStr">
        <is>
          <t>01-22</t>
        </is>
      </c>
    </row>
    <row r="5">
      <c r="A5" s="49" t="inlineStr">
        <is>
          <t>Año</t>
        </is>
      </c>
      <c r="B5" s="48" t="n">
        <v>2022</v>
      </c>
      <c r="C5" s="88" t="n"/>
      <c r="D5" s="88" t="n"/>
      <c r="H5" s="104" t="n"/>
      <c r="I5" s="105" t="n"/>
      <c r="J5" s="106" t="n"/>
    </row>
    <row r="6">
      <c r="A6" s="46" t="n"/>
      <c r="B6" s="46" t="n"/>
      <c r="C6" s="88" t="n"/>
      <c r="D6" s="88" t="n"/>
    </row>
    <row r="7">
      <c r="A7" s="45" t="n"/>
      <c r="B7" s="71" t="inlineStr">
        <is>
          <t>Promedio</t>
        </is>
      </c>
      <c r="C7" s="107" t="n"/>
      <c r="D7" s="88" t="n"/>
      <c r="H7" s="88" t="n"/>
    </row>
    <row r="8" ht="26.5" customHeight="1" s="57">
      <c r="A8" s="56" t="inlineStr">
        <is>
          <t>Dia</t>
        </is>
      </c>
      <c r="B8" s="56" t="inlineStr">
        <is>
          <t>Temperatura (ºC)</t>
        </is>
      </c>
      <c r="C8" s="56" t="inlineStr">
        <is>
          <t>Humedad (%)</t>
        </is>
      </c>
      <c r="D8" s="88" t="n"/>
      <c r="H8" s="88" t="n"/>
    </row>
    <row r="9">
      <c r="A9" s="108" t="inlineStr">
        <is>
          <t>2022-10-01</t>
        </is>
      </c>
      <c r="B9" s="109" t="n">
        <v>25.4</v>
      </c>
      <c r="C9" s="109" t="n">
        <v>85.7</v>
      </c>
      <c r="D9" s="54" t="n"/>
      <c r="E9" s="55" t="n"/>
      <c r="F9" s="55" t="n"/>
      <c r="G9" s="55" t="n"/>
      <c r="H9" s="54" t="n"/>
      <c r="I9" s="55" t="n"/>
      <c r="J9" s="55" t="n"/>
    </row>
    <row r="10" ht="14.5" customHeight="1" s="57">
      <c r="A10" s="108" t="inlineStr">
        <is>
          <t>2022-10-03</t>
        </is>
      </c>
      <c r="B10" s="109" t="n">
        <v>24.5</v>
      </c>
      <c r="C10" s="109" t="n">
        <v>61.6</v>
      </c>
      <c r="D10" s="54" t="n"/>
      <c r="E10" s="55" t="n"/>
      <c r="F10" s="55" t="n"/>
      <c r="G10" s="55" t="n"/>
      <c r="H10" s="54" t="n"/>
      <c r="I10" s="55" t="n"/>
      <c r="J10" s="55" t="n"/>
    </row>
    <row r="11" ht="14.5" customHeight="1" s="57">
      <c r="A11" s="108" t="inlineStr">
        <is>
          <t>2022-10-04</t>
        </is>
      </c>
      <c r="B11" s="109" t="n">
        <v>24.2</v>
      </c>
      <c r="C11" s="109" t="n">
        <v>64.8</v>
      </c>
      <c r="D11" s="54" t="n"/>
      <c r="E11" s="55" t="n"/>
      <c r="F11" s="55" t="n"/>
      <c r="G11" s="55" t="n"/>
      <c r="H11" s="54" t="n"/>
      <c r="I11" s="55" t="n"/>
      <c r="J11" s="55" t="n"/>
    </row>
    <row r="12" ht="14.5" customHeight="1" s="57">
      <c r="A12" s="108" t="inlineStr">
        <is>
          <t>2022-10-05</t>
        </is>
      </c>
      <c r="B12" s="109" t="n">
        <v>23.1</v>
      </c>
      <c r="C12" s="109" t="n">
        <v>55</v>
      </c>
      <c r="D12" s="54" t="n"/>
      <c r="E12" s="55" t="n"/>
      <c r="F12" s="55" t="n"/>
      <c r="G12" s="55" t="n"/>
      <c r="H12" s="54" t="n"/>
      <c r="I12" s="55" t="n"/>
      <c r="J12" s="55" t="n"/>
    </row>
    <row r="13">
      <c r="A13" s="108" t="inlineStr">
        <is>
          <t>2022-10-06</t>
        </is>
      </c>
      <c r="B13" s="109" t="n">
        <v>24.1</v>
      </c>
      <c r="C13" s="109" t="n">
        <v>65.2</v>
      </c>
      <c r="D13" s="55" t="n"/>
      <c r="E13" s="55" t="n"/>
      <c r="F13" s="55" t="n"/>
      <c r="G13" s="55" t="n"/>
      <c r="H13" s="55" t="n"/>
      <c r="I13" s="55" t="n"/>
      <c r="J13" s="55" t="n"/>
    </row>
    <row r="14">
      <c r="A14" s="108" t="inlineStr">
        <is>
          <t>2022-10-07</t>
        </is>
      </c>
      <c r="B14" s="109" t="n">
        <v>22.4</v>
      </c>
      <c r="C14" s="109" t="n">
        <v>57.2</v>
      </c>
      <c r="D14" s="55" t="n"/>
      <c r="E14" s="55" t="n"/>
      <c r="F14" s="55" t="n"/>
      <c r="G14" s="55" t="n"/>
      <c r="H14" s="55" t="n"/>
      <c r="I14" s="55" t="n"/>
      <c r="J14" s="55" t="n"/>
    </row>
    <row r="15">
      <c r="A15" s="108" t="inlineStr">
        <is>
          <t>2022-10-08</t>
        </is>
      </c>
      <c r="B15" s="109" t="n">
        <v>23.5</v>
      </c>
      <c r="C15" s="109" t="n">
        <v>67.40000000000001</v>
      </c>
      <c r="D15" s="55" t="n"/>
      <c r="E15" s="55" t="n"/>
      <c r="F15" s="55" t="n"/>
      <c r="G15" s="55" t="n"/>
      <c r="H15" s="55" t="n"/>
      <c r="I15" s="55" t="n"/>
      <c r="J15" s="55" t="n"/>
    </row>
    <row r="16">
      <c r="A16" s="108" t="inlineStr">
        <is>
          <t>2022-10-10</t>
        </is>
      </c>
      <c r="B16" s="109" t="n">
        <v>23.3</v>
      </c>
      <c r="C16" s="109" t="n">
        <v>57.5</v>
      </c>
      <c r="D16" s="55" t="n"/>
      <c r="E16" s="55" t="n"/>
      <c r="F16" s="55" t="n"/>
      <c r="G16" s="55" t="n"/>
      <c r="H16" s="55" t="n"/>
      <c r="I16" s="55" t="n"/>
      <c r="J16" s="55" t="n"/>
    </row>
    <row r="17">
      <c r="A17" s="108" t="inlineStr">
        <is>
          <t>2022-10-11</t>
        </is>
      </c>
      <c r="B17" s="109" t="n">
        <v>23.5</v>
      </c>
      <c r="C17" s="109" t="n">
        <v>61.8</v>
      </c>
      <c r="D17" s="55" t="n"/>
      <c r="E17" s="55" t="n"/>
      <c r="F17" s="55" t="n"/>
      <c r="G17" s="55" t="n"/>
      <c r="H17" s="55" t="n"/>
      <c r="I17" s="55" t="n"/>
      <c r="J17" s="55" t="n"/>
    </row>
    <row r="18">
      <c r="A18" s="108" t="inlineStr">
        <is>
          <t>2022-10-12</t>
        </is>
      </c>
      <c r="B18" s="109" t="n">
        <v>23.9</v>
      </c>
      <c r="C18" s="109" t="n">
        <v>68.59999999999999</v>
      </c>
      <c r="D18" s="55" t="n"/>
      <c r="E18" s="55" t="n"/>
      <c r="F18" s="55" t="n"/>
      <c r="G18" s="55" t="n"/>
      <c r="H18" s="55" t="n"/>
      <c r="I18" s="55" t="n"/>
      <c r="J18" s="55" t="n"/>
    </row>
    <row r="19">
      <c r="A19" s="108" t="inlineStr">
        <is>
          <t>2022-10-13</t>
        </is>
      </c>
      <c r="B19" s="109" t="n">
        <v>22.8</v>
      </c>
      <c r="C19" s="109" t="n">
        <v>62.8</v>
      </c>
      <c r="D19" s="55" t="n"/>
      <c r="E19" s="55" t="n"/>
      <c r="F19" s="55" t="n"/>
      <c r="G19" s="55" t="n"/>
      <c r="H19" s="55" t="n"/>
      <c r="I19" s="55" t="n"/>
      <c r="J19" s="55" t="n"/>
    </row>
    <row r="20">
      <c r="A20" s="108" t="inlineStr">
        <is>
          <t>2022-10-14</t>
        </is>
      </c>
      <c r="B20" s="109" t="n">
        <v>24.5</v>
      </c>
      <c r="C20" s="109" t="n">
        <v>76.09999999999999</v>
      </c>
      <c r="D20" s="55" t="n"/>
      <c r="E20" s="55" t="n"/>
      <c r="F20" s="55" t="n"/>
      <c r="G20" s="55" t="n"/>
      <c r="H20" s="55" t="n"/>
      <c r="I20" s="55" t="n"/>
      <c r="J20" s="55" t="n"/>
    </row>
    <row r="21">
      <c r="A21" s="110" t="inlineStr">
        <is>
          <t>2022-10-15</t>
        </is>
      </c>
      <c r="B21" s="111" t="n">
        <v>25.5</v>
      </c>
      <c r="C21" s="111" t="n">
        <v>83.5</v>
      </c>
      <c r="D21" s="55" t="n"/>
      <c r="E21" s="55" t="n"/>
      <c r="F21" s="55" t="n"/>
      <c r="G21" s="55" t="n"/>
      <c r="H21" s="55" t="n"/>
      <c r="I21" s="55" t="n"/>
      <c r="J21" s="55" t="n"/>
    </row>
    <row r="22">
      <c r="A22" s="108" t="inlineStr">
        <is>
          <t>2022-10-17</t>
        </is>
      </c>
      <c r="B22" s="109" t="n">
        <v>23.1</v>
      </c>
      <c r="C22" s="109" t="n">
        <v>53.8</v>
      </c>
      <c r="D22" s="55" t="n"/>
      <c r="E22" s="55" t="n"/>
      <c r="F22" s="55" t="n"/>
      <c r="G22" s="55" t="n"/>
      <c r="H22" s="55" t="n"/>
      <c r="I22" s="55" t="n"/>
      <c r="J22" s="55" t="n"/>
    </row>
    <row r="23">
      <c r="A23" s="110" t="inlineStr">
        <is>
          <t>2022-10-18</t>
        </is>
      </c>
      <c r="B23" s="111" t="n">
        <v>23.3</v>
      </c>
      <c r="C23" s="111" t="n">
        <v>54.1</v>
      </c>
      <c r="D23" s="55" t="n"/>
      <c r="E23" s="55" t="n"/>
      <c r="F23" s="55" t="n"/>
      <c r="G23" s="55" t="n"/>
      <c r="H23" s="55" t="n"/>
      <c r="I23" s="55" t="n"/>
      <c r="J23" s="55" t="n"/>
    </row>
    <row r="24">
      <c r="A24" s="108" t="inlineStr">
        <is>
          <t>2022-10-19</t>
        </is>
      </c>
      <c r="B24" s="109" t="n">
        <v>22.8</v>
      </c>
      <c r="C24" s="109" t="n">
        <v>52.9</v>
      </c>
      <c r="D24" s="55" t="n"/>
      <c r="E24" s="55" t="n"/>
      <c r="F24" s="55" t="n"/>
      <c r="G24" s="55" t="n"/>
      <c r="H24" s="55" t="n"/>
      <c r="I24" s="55" t="n"/>
      <c r="J24" s="55" t="n"/>
    </row>
    <row r="25">
      <c r="A25" s="108" t="inlineStr">
        <is>
          <t>2022-10-20</t>
        </is>
      </c>
      <c r="B25" s="109" t="n">
        <v>25.1</v>
      </c>
      <c r="C25" s="109" t="n">
        <v>62.5</v>
      </c>
      <c r="D25" s="55" t="n"/>
      <c r="E25" s="55" t="n"/>
      <c r="F25" s="55" t="n"/>
      <c r="G25" s="55" t="n"/>
      <c r="H25" s="55" t="n"/>
      <c r="I25" s="55" t="n"/>
      <c r="J25" s="55" t="n"/>
    </row>
    <row r="26">
      <c r="A26" s="108" t="inlineStr">
        <is>
          <t>2022-10-21</t>
        </is>
      </c>
      <c r="B26" s="109" t="n">
        <v>23</v>
      </c>
      <c r="C26" s="109" t="n">
        <v>55</v>
      </c>
      <c r="D26" s="55" t="n"/>
      <c r="E26" s="55" t="n"/>
      <c r="F26" s="55" t="n"/>
      <c r="G26" s="55" t="n"/>
      <c r="H26" s="55" t="n"/>
      <c r="I26" s="55" t="n"/>
      <c r="J26" s="55" t="n"/>
    </row>
    <row r="27">
      <c r="A27" s="108" t="inlineStr">
        <is>
          <t>2022-10-22</t>
        </is>
      </c>
      <c r="B27" s="109" t="n">
        <v>25.3</v>
      </c>
      <c r="C27" s="109" t="n">
        <v>82.90000000000001</v>
      </c>
      <c r="D27" s="55" t="n"/>
      <c r="E27" s="55" t="n"/>
      <c r="F27" s="55" t="n"/>
      <c r="G27" s="55" t="n"/>
      <c r="H27" s="55" t="n"/>
      <c r="I27" s="55" t="n"/>
      <c r="J27" s="55" t="n"/>
    </row>
    <row r="28">
      <c r="A28" s="108" t="inlineStr">
        <is>
          <t>2022-10-24</t>
        </is>
      </c>
      <c r="B28" s="109" t="n">
        <v>23</v>
      </c>
      <c r="C28" s="109" t="n">
        <v>53.9</v>
      </c>
      <c r="D28" s="55" t="n"/>
      <c r="E28" s="55" t="n"/>
      <c r="F28" s="55" t="n"/>
      <c r="G28" s="55" t="n"/>
      <c r="H28" s="55" t="n"/>
      <c r="I28" s="55" t="n"/>
      <c r="J28" s="55" t="n"/>
    </row>
    <row r="29">
      <c r="A29" s="108" t="inlineStr">
        <is>
          <t>2022-10-25</t>
        </is>
      </c>
      <c r="B29" s="109" t="n">
        <v>24.2</v>
      </c>
      <c r="C29" s="109" t="n">
        <v>56</v>
      </c>
      <c r="D29" s="55" t="n"/>
      <c r="E29" s="55" t="n"/>
      <c r="F29" s="55" t="n"/>
      <c r="G29" s="55" t="n"/>
      <c r="H29" s="55" t="n"/>
      <c r="I29" s="55" t="n"/>
      <c r="J29" s="55" t="n"/>
    </row>
    <row r="30">
      <c r="A30" s="108" t="inlineStr">
        <is>
          <t>2022-10-26</t>
        </is>
      </c>
      <c r="B30" s="109" t="n">
        <v>25.1</v>
      </c>
      <c r="C30" s="109" t="n">
        <v>62.8</v>
      </c>
      <c r="D30" s="55" t="n"/>
      <c r="E30" s="55" t="n"/>
      <c r="F30" s="55" t="n"/>
      <c r="G30" s="55" t="n"/>
      <c r="H30" s="55" t="n"/>
      <c r="I30" s="55" t="n"/>
      <c r="J30" s="55" t="n"/>
    </row>
    <row r="31">
      <c r="A31" s="108" t="inlineStr">
        <is>
          <t>2022-10-27</t>
        </is>
      </c>
      <c r="B31" s="109" t="n">
        <v>23.2</v>
      </c>
      <c r="C31" s="109" t="n">
        <v>62.9</v>
      </c>
      <c r="D31" s="55" t="n"/>
      <c r="E31" s="55" t="n"/>
      <c r="F31" s="55" t="n"/>
      <c r="G31" s="55" t="n"/>
      <c r="H31" s="55" t="n"/>
      <c r="I31" s="55" t="n"/>
      <c r="J31" s="55" t="n"/>
    </row>
    <row r="32">
      <c r="A32" s="108" t="inlineStr">
        <is>
          <t>2022-10-28</t>
        </is>
      </c>
      <c r="B32" s="109" t="n">
        <v>25.1</v>
      </c>
      <c r="C32" s="109" t="n">
        <v>87</v>
      </c>
      <c r="D32" s="55" t="n"/>
      <c r="E32" s="55" t="n"/>
      <c r="F32" s="55" t="n"/>
      <c r="G32" s="55" t="n"/>
      <c r="H32" s="55" t="n"/>
      <c r="I32" s="55" t="n"/>
      <c r="J32" s="55" t="n"/>
    </row>
    <row r="33">
      <c r="A33" s="112" t="inlineStr">
        <is>
          <t>2022-10-31</t>
        </is>
      </c>
      <c r="B33" s="113" t="n">
        <v>22</v>
      </c>
      <c r="C33" s="113" t="n">
        <v>58</v>
      </c>
      <c r="D33" s="55" t="n"/>
    </row>
    <row r="34">
      <c r="A34" s="114" t="n"/>
      <c r="B34" s="66" t="n"/>
      <c r="C34" s="66" t="n"/>
      <c r="D34" s="55" t="n"/>
    </row>
    <row r="35">
      <c r="B35" s="55" t="n"/>
      <c r="C35" s="55" t="n"/>
      <c r="D35" s="55" t="n"/>
    </row>
    <row r="36" ht="15.5" customHeight="1" s="57">
      <c r="A36" s="115" t="inlineStr">
        <is>
          <t>Observaciones</t>
        </is>
      </c>
      <c r="B36" s="116" t="n"/>
      <c r="C36" s="116" t="n"/>
      <c r="D36" s="116" t="n"/>
      <c r="E36" s="116" t="n"/>
      <c r="F36" s="116" t="n"/>
      <c r="G36" s="116" t="n"/>
      <c r="H36" s="116" t="n"/>
      <c r="I36" s="116" t="n"/>
      <c r="J36" s="103" t="n"/>
    </row>
    <row r="37" ht="57.75" customHeight="1" s="57">
      <c r="A37" s="117">
        <f>"Los límites de control para la temperatura son "&amp; ROUND(Mes!B44,2)&amp;"°C y "&amp;ROUND(Mes!B45,2)&amp;"°C."&amp;"
    Temperatura máxima: "&amp;ROUND(Mes!B55,2)&amp;"ºC "&amp;L39&amp;" del "&amp;M39&amp;"
    Temperatura mínima: "&amp;ROUND(Mes!B56,2)&amp;"ºC "&amp;L40&amp;" del "&amp;M40&amp;"
    Humedad máxima: "&amp;ROUND(Mes!X55,2)&amp;"% "&amp;L41&amp;" del "&amp;M41&amp;"
    Humedad mínima: "&amp;ROUND(K42,2)&amp;"% "&amp;L42&amp;" del "&amp;M42</f>
        <v/>
      </c>
      <c r="B37" s="116" t="n"/>
      <c r="C37" s="116" t="n"/>
      <c r="D37" s="116" t="n"/>
      <c r="E37" s="116" t="n"/>
      <c r="F37" s="116" t="n"/>
      <c r="G37" s="116" t="n"/>
      <c r="H37" s="116" t="n"/>
      <c r="I37" s="116" t="n"/>
      <c r="J37" s="103" t="n"/>
    </row>
    <row r="38" ht="28.75" customHeight="1" s="57">
      <c r="A38" s="118">
        <f>A45</f>
        <v/>
      </c>
      <c r="B38" s="119" t="n"/>
      <c r="C38" s="119" t="n"/>
      <c r="D38" s="119" t="n"/>
      <c r="E38" s="119" t="n"/>
      <c r="F38" s="119" t="n"/>
      <c r="G38" s="119" t="n"/>
      <c r="H38" s="119" t="n"/>
      <c r="I38" s="119" t="n"/>
      <c r="J38" s="105" t="n"/>
      <c r="L38" t="inlineStr">
        <is>
          <t>T</t>
        </is>
      </c>
      <c r="M38" t="inlineStr">
        <is>
          <t>D</t>
        </is>
      </c>
    </row>
    <row r="39">
      <c r="K39" t="n">
        <v>25.8</v>
      </c>
      <c r="L39" t="inlineStr">
        <is>
          <t>tarde</t>
        </is>
      </c>
      <c r="M39" s="58" t="inlineStr">
        <is>
          <t>22</t>
        </is>
      </c>
    </row>
    <row r="40">
      <c r="A40" s="78" t="inlineStr">
        <is>
          <t>Elaborado por:</t>
        </is>
      </c>
      <c r="B40" s="107" t="n"/>
      <c r="C40" s="79" t="inlineStr">
        <is>
          <t>Mario</t>
        </is>
      </c>
      <c r="D40" s="107" t="n"/>
      <c r="K40" t="n">
        <v>21.6</v>
      </c>
      <c r="L40" t="inlineStr">
        <is>
          <t>tarde</t>
        </is>
      </c>
      <c r="M40" s="58" t="inlineStr">
        <is>
          <t>11</t>
        </is>
      </c>
    </row>
    <row r="41">
      <c r="A41" s="78" t="inlineStr">
        <is>
          <t>Fecha:</t>
        </is>
      </c>
      <c r="B41" s="107" t="n"/>
      <c r="C41" s="82" t="inlineStr">
        <is>
          <t>2022-11-10</t>
        </is>
      </c>
      <c r="D41" s="107" t="n"/>
      <c r="K41" t="n">
        <v>88.90000000000001</v>
      </c>
      <c r="L41" t="inlineStr">
        <is>
          <t>noche</t>
        </is>
      </c>
      <c r="M41" s="58" t="inlineStr">
        <is>
          <t>01</t>
        </is>
      </c>
    </row>
    <row r="42">
      <c r="K42" t="n">
        <v>50.9</v>
      </c>
      <c r="L42" t="inlineStr">
        <is>
          <t>tarde</t>
        </is>
      </c>
      <c r="M42" s="58" t="inlineStr">
        <is>
          <t>13</t>
        </is>
      </c>
    </row>
    <row r="43">
      <c r="K43" t="n">
        <v>0</v>
      </c>
      <c r="M43" s="58" t="n"/>
    </row>
    <row r="44" ht="3" customHeight="1" s="57"/>
    <row r="45" hidden="1" s="57">
      <c r="A45" t="inlineStr">
        <is>
          <t xml:space="preserve">Temperatura fuera de los límites: 0
Humedad fuera de los límites: 13 (85.7% 01 mañana, 83.5% 15 mañana, 82.9% 22 mañana, 87.0% 28 mañana, 87.1% 01 tarde, 87.1% 08 tarde, 80.6% 15 tarde, 80.9% 22 tarde, 80.4% 26 tarde, 85.0% 31 tarde, 88.9% 01 noche, 83.2% 08 noche, 80.6% 10 noche)
</t>
        </is>
      </c>
      <c r="B45" s="55" t="n"/>
      <c r="C45" s="55" t="n"/>
      <c r="D45" s="55" t="n"/>
      <c r="E45" s="55" t="n"/>
    </row>
    <row r="46" ht="1.5" customHeight="1" s="57"/>
    <row r="47" ht="11.5" customHeight="1" s="57">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6" t="n"/>
      <c r="C47" s="116" t="n"/>
      <c r="D47" s="116" t="n"/>
      <c r="E47" s="116" t="n"/>
      <c r="F47" s="116" t="n"/>
      <c r="G47" s="116" t="n"/>
      <c r="H47" s="116" t="n"/>
      <c r="I47" s="116" t="n"/>
      <c r="J47" s="116" t="n"/>
    </row>
    <row r="48"/>
    <row r="49" ht="20" customHeight="1" s="57"/>
  </sheetData>
  <mergeCells count="11">
    <mergeCell ref="A47:J49"/>
    <mergeCell ref="H4:I5"/>
    <mergeCell ref="J4:J5"/>
    <mergeCell ref="B7:C7"/>
    <mergeCell ref="A37:J37"/>
    <mergeCell ref="A36:J36"/>
    <mergeCell ref="A40:B40"/>
    <mergeCell ref="C40:D40"/>
    <mergeCell ref="A41:B41"/>
    <mergeCell ref="C41:D41"/>
    <mergeCell ref="A38:J38"/>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topLeftCell="A6" zoomScale="62" zoomScaleNormal="62" workbookViewId="0">
      <selection activeCell="A11" sqref="A11"/>
    </sheetView>
  </sheetViews>
  <sheetFormatPr baseColWidth="8" defaultColWidth="9.1796875" defaultRowHeight="14"/>
  <cols>
    <col width="20" customWidth="1" style="88" min="1" max="1"/>
    <col width="10" bestFit="1" customWidth="1" style="88" min="2" max="2"/>
    <col width="7.26953125" bestFit="1" customWidth="1" style="88" min="3" max="3"/>
    <col width="7.81640625" bestFit="1" customWidth="1" style="88" min="4" max="4"/>
    <col width="10.26953125" bestFit="1" customWidth="1" style="88" min="5" max="5"/>
    <col width="12.453125" bestFit="1" customWidth="1" style="88" min="6" max="6"/>
    <col width="10.26953125" customWidth="1" style="88" min="7" max="8"/>
    <col width="17.453125" bestFit="1" customWidth="1" style="88" min="9" max="9"/>
    <col width="15.81640625" bestFit="1" customWidth="1" style="88" min="10" max="10"/>
    <col width="9" bestFit="1" customWidth="1" style="88" min="11" max="14"/>
    <col width="17.453125" bestFit="1" customWidth="1" style="88" min="15" max="15"/>
    <col width="15.81640625" bestFit="1" customWidth="1" style="88" min="16" max="16"/>
    <col width="10.7265625" customWidth="1" style="88" min="17" max="17"/>
    <col width="9.54296875" customWidth="1" style="88" min="18" max="18"/>
    <col width="9.453125" customWidth="1" style="88" min="19" max="19"/>
    <col width="32.81640625" bestFit="1" customWidth="1" style="88" min="20" max="20"/>
    <col width="34.453125" bestFit="1" customWidth="1" style="88" min="21" max="21"/>
    <col width="10" bestFit="1" customWidth="1" style="88" min="22" max="22"/>
    <col width="11" bestFit="1" customWidth="1" style="88" min="23" max="23"/>
    <col width="9" bestFit="1" customWidth="1" style="88" min="24" max="24"/>
    <col width="10.26953125" bestFit="1" customWidth="1" style="88" min="25" max="25"/>
    <col width="12.453125" bestFit="1" customWidth="1" style="88" min="26" max="26"/>
    <col width="10.26953125" customWidth="1" style="88" min="27" max="27"/>
    <col width="9.7265625" customWidth="1" style="88" min="28" max="28"/>
    <col width="17.453125" bestFit="1" customWidth="1" style="88" min="29" max="29"/>
    <col width="15.453125" bestFit="1" customWidth="1" style="88" min="30" max="30"/>
    <col width="9" bestFit="1" customWidth="1" style="88" min="31" max="34"/>
    <col width="17.453125" bestFit="1" customWidth="1" style="88" min="35" max="35"/>
    <col width="15.453125" bestFit="1" customWidth="1" style="88" min="36" max="36"/>
    <col width="8.7265625" customWidth="1" style="88" min="37" max="37"/>
    <col width="7.7265625" customWidth="1" style="88" min="38" max="38"/>
    <col width="9.54296875" customWidth="1" style="88" min="39" max="39"/>
    <col width="22" bestFit="1" customWidth="1" style="88" min="40" max="40"/>
    <col width="23.1796875" bestFit="1" customWidth="1" style="88" min="41" max="41"/>
    <col width="22" bestFit="1" customWidth="1" style="88" min="42" max="42"/>
    <col width="23.1796875" bestFit="1" customWidth="1" style="88" min="43" max="43"/>
    <col width="4.26953125" customWidth="1" style="88" min="44" max="44"/>
    <col width="3.81640625" customWidth="1" style="88" min="45" max="45"/>
    <col width="9.1796875" customWidth="1" style="88" min="46" max="47"/>
    <col width="9.1796875" customWidth="1" style="88" min="48" max="16384"/>
  </cols>
  <sheetData>
    <row r="1" ht="14.5" customHeight="1" s="57" thickBot="1"/>
    <row r="2" ht="15" customHeight="1" s="57" thickBot="1">
      <c r="A2" s="89" t="inlineStr">
        <is>
          <t>Laboratorio Ensayos de Materiales</t>
        </is>
      </c>
      <c r="B2" s="87" t="n"/>
      <c r="C2" s="95" t="inlineStr">
        <is>
          <t xml:space="preserve"> INFORME DE CONTROL DE CONDICIONES AMBIENTALES</t>
        </is>
      </c>
      <c r="D2" s="87" t="n"/>
      <c r="E2" s="87" t="n"/>
      <c r="F2" s="87" t="n"/>
      <c r="G2" s="87" t="n"/>
      <c r="H2" s="87" t="n"/>
      <c r="I2" s="87" t="n"/>
      <c r="J2" s="87" t="n"/>
      <c r="K2" s="87" t="n"/>
      <c r="L2" s="87" t="n"/>
      <c r="M2" s="87" t="n"/>
      <c r="N2" s="87" t="n"/>
      <c r="O2" s="87" t="n"/>
      <c r="P2" s="87" t="n"/>
      <c r="Q2" s="87" t="n"/>
      <c r="R2" s="87" t="n"/>
      <c r="S2" s="87" t="n"/>
      <c r="T2" s="87" t="n"/>
      <c r="U2" s="87" t="n"/>
      <c r="V2" s="87" t="n"/>
      <c r="W2" s="87" t="n"/>
      <c r="X2" s="87" t="n"/>
      <c r="Y2" s="87" t="n"/>
      <c r="Z2" s="87" t="n"/>
      <c r="AA2" s="87" t="n"/>
      <c r="AB2" s="87" t="n"/>
      <c r="AC2" s="87" t="n"/>
      <c r="AD2" s="87" t="n"/>
      <c r="AE2" s="97" t="inlineStr">
        <is>
          <t>LEM-F-6.3-01-08 v.1</t>
        </is>
      </c>
      <c r="AF2" s="98" t="n"/>
    </row>
    <row r="3" ht="15.75" customHeight="1" s="57">
      <c r="A3" s="120" t="n"/>
      <c r="AF3" s="99" t="n"/>
    </row>
    <row r="4" ht="15" customHeight="1" s="57">
      <c r="A4" s="120" t="n"/>
      <c r="AF4" s="99" t="n"/>
    </row>
    <row r="5" ht="15" customHeight="1" s="57" thickBot="1">
      <c r="A5" s="121" t="n"/>
      <c r="B5" s="96" t="n"/>
      <c r="C5" s="96" t="n"/>
      <c r="D5" s="96" t="n"/>
      <c r="E5" s="96" t="n"/>
      <c r="F5" s="96" t="n"/>
      <c r="G5" s="96" t="n"/>
      <c r="H5" s="96" t="n"/>
      <c r="I5" s="96" t="n"/>
      <c r="J5" s="96" t="n"/>
      <c r="K5" s="96" t="n"/>
      <c r="L5" s="96" t="n"/>
      <c r="M5" s="96" t="n"/>
      <c r="N5" s="96" t="n"/>
      <c r="O5" s="96" t="n"/>
      <c r="P5" s="96" t="n"/>
      <c r="Q5" s="96" t="n"/>
      <c r="R5" s="96" t="n"/>
      <c r="S5" s="96" t="n"/>
      <c r="T5" s="96" t="n"/>
      <c r="U5" s="96" t="n"/>
      <c r="V5" s="96" t="n"/>
      <c r="W5" s="96" t="n"/>
      <c r="X5" s="96" t="n"/>
      <c r="Y5" s="96" t="n"/>
      <c r="Z5" s="96" t="n"/>
      <c r="AA5" s="96" t="n"/>
      <c r="AB5" s="96" t="n"/>
      <c r="AC5" s="96" t="n"/>
      <c r="AD5" s="96" t="n"/>
      <c r="AE5" s="96" t="n"/>
      <c r="AF5" s="100" t="n"/>
    </row>
    <row r="6" ht="15.75" customHeight="1" s="57">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Octubre</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101" t="inlineStr">
        <is>
          <t>Temperatura</t>
        </is>
      </c>
      <c r="E9" s="9" t="n"/>
      <c r="F9" s="9" t="n"/>
      <c r="G9" s="9" t="n"/>
      <c r="H9" s="9" t="n"/>
      <c r="I9" s="9" t="n"/>
      <c r="J9" s="9" t="n"/>
      <c r="K9" s="9" t="n"/>
      <c r="L9" s="9" t="n"/>
      <c r="M9" s="9" t="n"/>
      <c r="N9" s="9" t="n"/>
      <c r="O9" s="9" t="n"/>
      <c r="P9" s="9" t="n"/>
      <c r="Q9" s="9" t="n"/>
      <c r="R9" s="9" t="n"/>
      <c r="S9" s="9" t="n"/>
      <c r="T9" s="9" t="n"/>
      <c r="U9" s="9" t="n"/>
      <c r="V9" s="102" t="inlineStr">
        <is>
          <t>Humedad Relativa</t>
        </is>
      </c>
      <c r="Y9" s="10" t="n"/>
      <c r="Z9" s="10" t="n"/>
    </row>
    <row r="10" ht="15.65" customHeight="1" s="57">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102" t="n">
        <v>1</v>
      </c>
      <c r="B11" s="17" t="n">
        <v>25.4</v>
      </c>
      <c r="C11" s="17" t="n">
        <v>25.6</v>
      </c>
      <c r="D11" s="17" t="n">
        <v>25.7</v>
      </c>
      <c r="E11" s="18">
        <f>IF(OR(B11="-",C11="-",D11="-"),"-",IFERROR(AVERAGE(B11:D11), "-"))</f>
        <v/>
      </c>
      <c r="F11" s="18">
        <f>$B$48</f>
        <v/>
      </c>
      <c r="G11" s="18">
        <f>IF(E11="-","-",MAX(B11:D11)-MIN(B11:D11))</f>
        <v/>
      </c>
      <c r="H11" s="18">
        <f>$B$49</f>
        <v/>
      </c>
      <c r="I11" s="18">
        <f>$B$44</f>
        <v/>
      </c>
      <c r="J11" s="18">
        <f>$B$45</f>
        <v/>
      </c>
      <c r="K11" s="18">
        <f>$B$48+$B$51</f>
        <v/>
      </c>
      <c r="L11" s="18">
        <f>$B$48+2*$B$51</f>
        <v/>
      </c>
      <c r="M11" s="18">
        <f>$B$48-$B$51</f>
        <v/>
      </c>
      <c r="N11" s="18">
        <f>$B$48-2*$B$51</f>
        <v/>
      </c>
      <c r="O11" s="18">
        <f>+$B$46</f>
        <v/>
      </c>
      <c r="P11" s="18">
        <f>+$B$47</f>
        <v/>
      </c>
      <c r="Q11" s="18">
        <f>+$B$49+$B$52</f>
        <v/>
      </c>
      <c r="R11" s="18">
        <f>+$B$49+(2*$B$52)</f>
        <v/>
      </c>
      <c r="S11" s="18">
        <f>+$B$49-$B$52</f>
        <v/>
      </c>
      <c r="T11" s="13" t="n">
        <v>10</v>
      </c>
      <c r="U11" s="13" t="n">
        <v>35</v>
      </c>
      <c r="V11" s="17" t="n">
        <v>85.7</v>
      </c>
      <c r="W11" s="17" t="n">
        <v>87.09999999999999</v>
      </c>
      <c r="X11" s="17" t="n">
        <v>88.90000000000001</v>
      </c>
      <c r="Y11" s="18">
        <f>+IF(OR(V11="-",W11="-",X11="-"),"-",IFERROR(AVERAGE(V11:X11),"-"))</f>
        <v/>
      </c>
      <c r="Z11" s="18">
        <f>+$X$48</f>
        <v/>
      </c>
      <c r="AA11" s="18">
        <f>IF(Y11="-","-",MAX(V11:X11)-MIN(V11:X11))</f>
        <v/>
      </c>
      <c r="AB11" s="18">
        <f>+$X$49</f>
        <v/>
      </c>
      <c r="AC11" s="18">
        <f>$X$44</f>
        <v/>
      </c>
      <c r="AD11" s="18">
        <f>$X$45</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4">
        <f>IF(E11&lt;&gt;"-",E11,NA())</f>
        <v/>
      </c>
      <c r="AQ11" s="54">
        <f>IF(Y11&lt;&gt;"-",Y11,NA())</f>
        <v/>
      </c>
    </row>
    <row r="12">
      <c r="A12" s="102" t="n">
        <v>2</v>
      </c>
      <c r="B12" s="17" t="n"/>
      <c r="C12" s="17" t="n"/>
      <c r="D12" s="17" t="n"/>
      <c r="E12" s="18">
        <f>IF(OR(B12="-",C12="-",D12="-"),"-",IFERROR(AVERAGE(B12:D12), "-"))</f>
        <v/>
      </c>
      <c r="F12" s="18">
        <f>$B$48</f>
        <v/>
      </c>
      <c r="G12" s="18">
        <f>IF(E12="-","-",MAX(B12:D12)-MIN(B12:D12))</f>
        <v/>
      </c>
      <c r="H12" s="18">
        <f>$B$49</f>
        <v/>
      </c>
      <c r="I12" s="18">
        <f>$B$44</f>
        <v/>
      </c>
      <c r="J12" s="18">
        <f>$B$45</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$X$44</f>
        <v/>
      </c>
      <c r="AD12" s="18">
        <f>$X$45</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4">
        <f>IF(E12&lt;&gt;"-",E12,NA())</f>
        <v/>
      </c>
      <c r="AQ12" s="54">
        <f>IF(Y12&lt;&gt;"-",Y12,NA())</f>
        <v/>
      </c>
    </row>
    <row r="13">
      <c r="A13" s="102" t="n">
        <v>3</v>
      </c>
      <c r="B13" s="17" t="n">
        <v>24.5</v>
      </c>
      <c r="C13" s="17" t="n">
        <v>22.7</v>
      </c>
      <c r="D13" s="17" t="n">
        <v>22.9</v>
      </c>
      <c r="E13" s="18">
        <f>IF(OR(B13="-",C13="-",D13="-"),"-",IFERROR(AVERAGE(B13:D13), "-"))</f>
        <v/>
      </c>
      <c r="F13" s="18">
        <f>$B$48</f>
        <v/>
      </c>
      <c r="G13" s="18">
        <f>IF(E13="-","-",MAX(B13:D13)-MIN(B13:D13))</f>
        <v/>
      </c>
      <c r="H13" s="18">
        <f>$B$49</f>
        <v/>
      </c>
      <c r="I13" s="18">
        <f>$B$44</f>
        <v/>
      </c>
      <c r="J13" s="18">
        <f>$B$45</f>
        <v/>
      </c>
      <c r="K13" s="18">
        <f>$B$48+$B$51</f>
        <v/>
      </c>
      <c r="L13" s="18">
        <f>$B$48+2*$B$51</f>
        <v/>
      </c>
      <c r="M13" s="18">
        <f>$B$48-$B$51</f>
        <v/>
      </c>
      <c r="N13" s="18">
        <f>$B$48-2*$B$51</f>
        <v/>
      </c>
      <c r="O13" s="18">
        <f>+$B$46</f>
        <v/>
      </c>
      <c r="P13" s="18">
        <f>+$B$47</f>
        <v/>
      </c>
      <c r="Q13" s="18">
        <f>+$B$49+$B$52</f>
        <v/>
      </c>
      <c r="R13" s="18">
        <f>+$B$49+(2*$B$52)</f>
        <v/>
      </c>
      <c r="S13" s="18">
        <f>+$B$49-$B$52</f>
        <v/>
      </c>
      <c r="T13" s="13" t="n">
        <v>10</v>
      </c>
      <c r="U13" s="13" t="n">
        <v>35</v>
      </c>
      <c r="V13" s="17" t="n">
        <v>61.6</v>
      </c>
      <c r="W13" s="17" t="n">
        <v>67.40000000000001</v>
      </c>
      <c r="X13" s="17" t="n">
        <v>54.2</v>
      </c>
      <c r="Y13" s="18">
        <f>+IF(OR(V13="-",W13="-",X13="-"),"-",IFERROR(AVERAGE(V13:X13),"-"))</f>
        <v/>
      </c>
      <c r="Z13" s="18">
        <f>+$X$48</f>
        <v/>
      </c>
      <c r="AA13" s="18">
        <f>IF(Y13="-","-",MAX(V13:X13)-MIN(V13:X13))</f>
        <v/>
      </c>
      <c r="AB13" s="18">
        <f>+$X$49</f>
        <v/>
      </c>
      <c r="AC13" s="18">
        <f>$X$44</f>
        <v/>
      </c>
      <c r="AD13" s="18">
        <f>$X$45</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4">
        <f>IF(E13&lt;&gt;"-",E13,NA())</f>
        <v/>
      </c>
      <c r="AQ13" s="54">
        <f>IF(Y13&lt;&gt;"-",Y13,NA())</f>
        <v/>
      </c>
    </row>
    <row r="14">
      <c r="A14" s="102" t="n">
        <v>4</v>
      </c>
      <c r="B14" s="17" t="n">
        <v>24.2</v>
      </c>
      <c r="C14" s="17" t="n">
        <v>22.7</v>
      </c>
      <c r="D14" s="17" t="n">
        <v>23.4</v>
      </c>
      <c r="E14" s="18">
        <f>IF(OR(B14="-",C14="-",D14="-"),"-",IFERROR(AVERAGE(B14:D14), "-"))</f>
        <v/>
      </c>
      <c r="F14" s="18">
        <f>$B$48</f>
        <v/>
      </c>
      <c r="G14" s="18">
        <f>IF(E14="-","-",MAX(B14:D14)-MIN(B14:D14))</f>
        <v/>
      </c>
      <c r="H14" s="18">
        <f>$B$49</f>
        <v/>
      </c>
      <c r="I14" s="18">
        <f>$B$44</f>
        <v/>
      </c>
      <c r="J14" s="18">
        <f>$B$45</f>
        <v/>
      </c>
      <c r="K14" s="18">
        <f>$B$48+$B$51</f>
        <v/>
      </c>
      <c r="L14" s="18">
        <f>$B$48+2*$B$51</f>
        <v/>
      </c>
      <c r="M14" s="18">
        <f>$B$48-$B$51</f>
        <v/>
      </c>
      <c r="N14" s="18">
        <f>$B$48-2*$B$51</f>
        <v/>
      </c>
      <c r="O14" s="18">
        <f>+$B$46</f>
        <v/>
      </c>
      <c r="P14" s="18">
        <f>+$B$47</f>
        <v/>
      </c>
      <c r="Q14" s="18">
        <f>+$B$49+$B$52</f>
        <v/>
      </c>
      <c r="R14" s="18">
        <f>+$B$49+(2*$B$52)</f>
        <v/>
      </c>
      <c r="S14" s="18">
        <f>+$B$49-$B$52</f>
        <v/>
      </c>
      <c r="T14" s="13" t="n">
        <v>10</v>
      </c>
      <c r="U14" s="13" t="n">
        <v>35</v>
      </c>
      <c r="V14" s="17" t="n">
        <v>64.8</v>
      </c>
      <c r="W14" s="17" t="n">
        <v>51.7</v>
      </c>
      <c r="X14" s="17" t="n">
        <v>53.9</v>
      </c>
      <c r="Y14" s="18">
        <f>+IF(OR(V14="-",W14="-",X14="-"),"-",IFERROR(AVERAGE(V14:X14),"-"))</f>
        <v/>
      </c>
      <c r="Z14" s="18">
        <f>+$X$48</f>
        <v/>
      </c>
      <c r="AA14" s="18">
        <f>IF(Y14="-","-",MAX(V14:X14)-MIN(V14:X14))</f>
        <v/>
      </c>
      <c r="AB14" s="18">
        <f>+$X$49</f>
        <v/>
      </c>
      <c r="AC14" s="18">
        <f>$X$44</f>
        <v/>
      </c>
      <c r="AD14" s="18">
        <f>$X$45</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4">
        <f>IF(E14&lt;&gt;"-",E14,NA())</f>
        <v/>
      </c>
      <c r="AQ14" s="54">
        <f>IF(Y14&lt;&gt;"-",Y14,NA())</f>
        <v/>
      </c>
    </row>
    <row r="15">
      <c r="A15" s="102" t="n">
        <v>5</v>
      </c>
      <c r="B15" s="17" t="n">
        <v>23.1</v>
      </c>
      <c r="C15" s="17" t="n">
        <v>24</v>
      </c>
      <c r="D15" s="17" t="n">
        <v>22.3</v>
      </c>
      <c r="E15" s="18">
        <f>IF(OR(B15="-",C15="-",D15="-"),"-",IFERROR(AVERAGE(B15:D15), "-"))</f>
        <v/>
      </c>
      <c r="F15" s="18">
        <f>$B$48</f>
        <v/>
      </c>
      <c r="G15" s="18">
        <f>IF(E15="-","-",MAX(B15:D15)-MIN(B15:D15))</f>
        <v/>
      </c>
      <c r="H15" s="18">
        <f>$B$49</f>
        <v/>
      </c>
      <c r="I15" s="18">
        <f>$B$44</f>
        <v/>
      </c>
      <c r="J15" s="18">
        <f>$B$45</f>
        <v/>
      </c>
      <c r="K15" s="18">
        <f>$B$48+$B$51</f>
        <v/>
      </c>
      <c r="L15" s="18">
        <f>$B$48+2*$B$51</f>
        <v/>
      </c>
      <c r="M15" s="18">
        <f>$B$48-$B$51</f>
        <v/>
      </c>
      <c r="N15" s="18">
        <f>$B$48-2*$B$51</f>
        <v/>
      </c>
      <c r="O15" s="18">
        <f>+$B$46</f>
        <v/>
      </c>
      <c r="P15" s="18">
        <f>+$B$47</f>
        <v/>
      </c>
      <c r="Q15" s="18">
        <f>+$B$49+$B$52</f>
        <v/>
      </c>
      <c r="R15" s="18">
        <f>+$B$49+(2*$B$52)</f>
        <v/>
      </c>
      <c r="S15" s="18">
        <f>+$B$49-$B$52</f>
        <v/>
      </c>
      <c r="T15" s="13" t="n">
        <v>10</v>
      </c>
      <c r="U15" s="13" t="n">
        <v>35</v>
      </c>
      <c r="V15" s="17" t="n">
        <v>55</v>
      </c>
      <c r="W15" s="17" t="n">
        <v>67.5</v>
      </c>
      <c r="X15" s="17" t="n">
        <v>53.2</v>
      </c>
      <c r="Y15" s="18">
        <f>+IF(OR(V15="-",W15="-",X15="-"),"-",IFERROR(AVERAGE(V15:X15),"-"))</f>
        <v/>
      </c>
      <c r="Z15" s="18">
        <f>+$X$48</f>
        <v/>
      </c>
      <c r="AA15" s="18">
        <f>IF(Y15="-","-",MAX(V15:X15)-MIN(V15:X15))</f>
        <v/>
      </c>
      <c r="AB15" s="18">
        <f>+$X$49</f>
        <v/>
      </c>
      <c r="AC15" s="18">
        <f>$X$44</f>
        <v/>
      </c>
      <c r="AD15" s="18">
        <f>$X$45</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4">
        <f>IF(E15&lt;&gt;"-",E15,NA())</f>
        <v/>
      </c>
      <c r="AQ15" s="54">
        <f>IF(Y15&lt;&gt;"-",Y15,NA())</f>
        <v/>
      </c>
    </row>
    <row r="16">
      <c r="A16" s="102" t="n">
        <v>6</v>
      </c>
      <c r="B16" s="17" t="n">
        <v>24.1</v>
      </c>
      <c r="C16" s="17" t="n">
        <v>24.8</v>
      </c>
      <c r="D16" s="17" t="n">
        <v>22</v>
      </c>
      <c r="E16" s="18">
        <f>IF(OR(B16="-",C16="-",D16="-"),"-",IFERROR(AVERAGE(B16:D16), "-"))</f>
        <v/>
      </c>
      <c r="F16" s="18">
        <f>$B$48</f>
        <v/>
      </c>
      <c r="G16" s="18">
        <f>IF(E16="-","-",MAX(B16:D16)-MIN(B16:D16))</f>
        <v/>
      </c>
      <c r="H16" s="18">
        <f>$B$49</f>
        <v/>
      </c>
      <c r="I16" s="18">
        <f>$B$44</f>
        <v/>
      </c>
      <c r="J16" s="18">
        <f>$B$45</f>
        <v/>
      </c>
      <c r="K16" s="18">
        <f>$B$48+$B$51</f>
        <v/>
      </c>
      <c r="L16" s="18">
        <f>$B$48+2*$B$51</f>
        <v/>
      </c>
      <c r="M16" s="18">
        <f>$B$48-$B$51</f>
        <v/>
      </c>
      <c r="N16" s="18">
        <f>$B$48-2*$B$51</f>
        <v/>
      </c>
      <c r="O16" s="18">
        <f>+$B$46</f>
        <v/>
      </c>
      <c r="P16" s="18">
        <f>+$B$47</f>
        <v/>
      </c>
      <c r="Q16" s="18">
        <f>+$B$49+$B$52</f>
        <v/>
      </c>
      <c r="R16" s="18">
        <f>+$B$49+(2*$B$52)</f>
        <v/>
      </c>
      <c r="S16" s="18">
        <f>+$B$49-$B$52</f>
        <v/>
      </c>
      <c r="T16" s="13" t="n">
        <v>10</v>
      </c>
      <c r="U16" s="13" t="n">
        <v>35</v>
      </c>
      <c r="V16" s="17" t="n">
        <v>65.2</v>
      </c>
      <c r="W16" s="17" t="n">
        <v>72.3</v>
      </c>
      <c r="X16" s="17" t="n">
        <v>56.1</v>
      </c>
      <c r="Y16" s="18">
        <f>+IF(OR(V16="-",W16="-",X16="-"),"-",IFERROR(AVERAGE(V16:X16),"-"))</f>
        <v/>
      </c>
      <c r="Z16" s="18">
        <f>+$X$48</f>
        <v/>
      </c>
      <c r="AA16" s="18">
        <f>IF(Y16="-","-",MAX(V16:X16)-MIN(V16:X16))</f>
        <v/>
      </c>
      <c r="AB16" s="18">
        <f>+$X$49</f>
        <v/>
      </c>
      <c r="AC16" s="18">
        <f>$X$44</f>
        <v/>
      </c>
      <c r="AD16" s="18">
        <f>$X$45</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4">
        <f>IF(E16&lt;&gt;"-",E16,NA())</f>
        <v/>
      </c>
      <c r="AQ16" s="54">
        <f>IF(Y16&lt;&gt;"-",Y16,NA())</f>
        <v/>
      </c>
    </row>
    <row r="17">
      <c r="A17" s="102" t="n">
        <v>7</v>
      </c>
      <c r="B17" s="17" t="n">
        <v>22.4</v>
      </c>
      <c r="C17" s="17" t="n">
        <v>22.4</v>
      </c>
      <c r="D17" s="17" t="n">
        <v>24.2</v>
      </c>
      <c r="E17" s="18">
        <f>IF(OR(B17="-",C17="-",D17="-"),"-",IFERROR(AVERAGE(B17:D17), "-"))</f>
        <v/>
      </c>
      <c r="F17" s="18">
        <f>$B$48</f>
        <v/>
      </c>
      <c r="G17" s="18">
        <f>IF(E17="-","-",MAX(B17:D17)-MIN(B17:D17))</f>
        <v/>
      </c>
      <c r="H17" s="18">
        <f>$B$49</f>
        <v/>
      </c>
      <c r="I17" s="18">
        <f>$B$44</f>
        <v/>
      </c>
      <c r="J17" s="18">
        <f>$B$45</f>
        <v/>
      </c>
      <c r="K17" s="18">
        <f>$B$48+$B$51</f>
        <v/>
      </c>
      <c r="L17" s="18">
        <f>$B$48+2*$B$51</f>
        <v/>
      </c>
      <c r="M17" s="18">
        <f>$B$48-$B$51</f>
        <v/>
      </c>
      <c r="N17" s="18">
        <f>$B$48-2*$B$51</f>
        <v/>
      </c>
      <c r="O17" s="18">
        <f>+$B$46</f>
        <v/>
      </c>
      <c r="P17" s="18">
        <f>+$B$47</f>
        <v/>
      </c>
      <c r="Q17" s="18">
        <f>+$B$49+$B$52</f>
        <v/>
      </c>
      <c r="R17" s="18">
        <f>+$B$49+(2*$B$52)</f>
        <v/>
      </c>
      <c r="S17" s="18">
        <f>+$B$49-$B$52</f>
        <v/>
      </c>
      <c r="T17" s="13" t="n">
        <v>10</v>
      </c>
      <c r="U17" s="13" t="n">
        <v>35</v>
      </c>
      <c r="V17" s="17" t="n">
        <v>57.2</v>
      </c>
      <c r="W17" s="17" t="n">
        <v>55.1</v>
      </c>
      <c r="X17" s="17" t="n">
        <v>77.3</v>
      </c>
      <c r="Y17" s="18">
        <f>+IF(OR(V17="-",W17="-",X17="-"),"-",IFERROR(AVERAGE(V17:X17),"-"))</f>
        <v/>
      </c>
      <c r="Z17" s="18">
        <f>+$X$48</f>
        <v/>
      </c>
      <c r="AA17" s="18">
        <f>IF(Y17="-","-",MAX(V17:X17)-MIN(V17:X17))</f>
        <v/>
      </c>
      <c r="AB17" s="18">
        <f>+$X$49</f>
        <v/>
      </c>
      <c r="AC17" s="18">
        <f>$X$44</f>
        <v/>
      </c>
      <c r="AD17" s="18">
        <f>$X$45</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4">
        <f>IF(E17&lt;&gt;"-",E17,NA())</f>
        <v/>
      </c>
      <c r="AQ17" s="54">
        <f>IF(Y17&lt;&gt;"-",Y17,NA())</f>
        <v/>
      </c>
    </row>
    <row r="18">
      <c r="A18" s="102" t="n">
        <v>8</v>
      </c>
      <c r="B18" s="17" t="n">
        <v>23.5</v>
      </c>
      <c r="C18" s="17" t="n">
        <v>25</v>
      </c>
      <c r="D18" s="17" t="n">
        <v>23.9</v>
      </c>
      <c r="E18" s="18">
        <f>IF(OR(B18="-",C18="-",D18="-"),"-",IFERROR(AVERAGE(B18:D18), "-"))</f>
        <v/>
      </c>
      <c r="F18" s="18">
        <f>$B$48</f>
        <v/>
      </c>
      <c r="G18" s="18">
        <f>IF(E18="-","-",MAX(B18:D18)-MIN(B18:D18))</f>
        <v/>
      </c>
      <c r="H18" s="18">
        <f>$B$49</f>
        <v/>
      </c>
      <c r="I18" s="18">
        <f>$B$44</f>
        <v/>
      </c>
      <c r="J18" s="18">
        <f>$B$45</f>
        <v/>
      </c>
      <c r="K18" s="18">
        <f>$B$48+$B$51</f>
        <v/>
      </c>
      <c r="L18" s="18">
        <f>$B$48+2*$B$51</f>
        <v/>
      </c>
      <c r="M18" s="18">
        <f>$B$48-$B$51</f>
        <v/>
      </c>
      <c r="N18" s="18">
        <f>$B$48-2*$B$51</f>
        <v/>
      </c>
      <c r="O18" s="18">
        <f>+$B$46</f>
        <v/>
      </c>
      <c r="P18" s="18">
        <f>+$B$47</f>
        <v/>
      </c>
      <c r="Q18" s="18">
        <f>+$B$49+$B$52</f>
        <v/>
      </c>
      <c r="R18" s="18">
        <f>+$B$49+(2*$B$52)</f>
        <v/>
      </c>
      <c r="S18" s="18">
        <f>+$B$49-$B$52</f>
        <v/>
      </c>
      <c r="T18" s="13" t="n">
        <v>10</v>
      </c>
      <c r="U18" s="13" t="n">
        <v>35</v>
      </c>
      <c r="V18" s="17" t="n">
        <v>67.40000000000001</v>
      </c>
      <c r="W18" s="17" t="n">
        <v>87.09999999999999</v>
      </c>
      <c r="X18" s="17" t="n">
        <v>83.2</v>
      </c>
      <c r="Y18" s="18">
        <f>+IF(OR(V18="-",W18="-",X18="-"),"-",IFERROR(AVERAGE(V18:X18),"-"))</f>
        <v/>
      </c>
      <c r="Z18" s="18">
        <f>+$X$48</f>
        <v/>
      </c>
      <c r="AA18" s="18">
        <f>IF(Y18="-","-",MAX(V18:X18)-MIN(V18:X18))</f>
        <v/>
      </c>
      <c r="AB18" s="18">
        <f>+$X$49</f>
        <v/>
      </c>
      <c r="AC18" s="18">
        <f>$X$44</f>
        <v/>
      </c>
      <c r="AD18" s="18">
        <f>$X$45</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4">
        <f>IF(E18&lt;&gt;"-",E18,NA())</f>
        <v/>
      </c>
      <c r="AQ18" s="54">
        <f>IF(Y18&lt;&gt;"-",Y18,NA())</f>
        <v/>
      </c>
    </row>
    <row r="19">
      <c r="A19" s="102" t="n">
        <v>9</v>
      </c>
      <c r="B19" s="17" t="n"/>
      <c r="C19" s="17" t="n"/>
      <c r="D19" s="17" t="n"/>
      <c r="E19" s="18">
        <f>IF(OR(B19="-",C19="-",D19="-"),"-",IFERROR(AVERAGE(B19:D19), "-"))</f>
        <v/>
      </c>
      <c r="F19" s="18">
        <f>$B$48</f>
        <v/>
      </c>
      <c r="G19" s="18">
        <f>IF(E19="-","-",MAX(B19:D19)-MIN(B19:D19))</f>
        <v/>
      </c>
      <c r="H19" s="18">
        <f>$B$49</f>
        <v/>
      </c>
      <c r="I19" s="18">
        <f>$B$44</f>
        <v/>
      </c>
      <c r="J19" s="18">
        <f>$B$45</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$X$44</f>
        <v/>
      </c>
      <c r="AD19" s="18">
        <f>$X$45</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4">
        <f>IF(E19&lt;&gt;"-",E19,NA())</f>
        <v/>
      </c>
      <c r="AQ19" s="54">
        <f>IF(Y19&lt;&gt;"-",Y19,NA())</f>
        <v/>
      </c>
    </row>
    <row r="20">
      <c r="A20" s="102" t="n">
        <v>10</v>
      </c>
      <c r="B20" s="17" t="n">
        <v>23.3</v>
      </c>
      <c r="C20" s="17" t="n">
        <v>23.3</v>
      </c>
      <c r="D20" s="17" t="n">
        <v>24.9</v>
      </c>
      <c r="E20" s="18">
        <f>IF(OR(B20="-",C20="-",D20="-"),"-",IFERROR(AVERAGE(B20:D20), "-"))</f>
        <v/>
      </c>
      <c r="F20" s="18">
        <f>$B$48</f>
        <v/>
      </c>
      <c r="G20" s="18">
        <f>IF(E20="-","-",MAX(B20:D20)-MIN(B20:D20))</f>
        <v/>
      </c>
      <c r="H20" s="18">
        <f>$B$49</f>
        <v/>
      </c>
      <c r="I20" s="18">
        <f>$B$44</f>
        <v/>
      </c>
      <c r="J20" s="18">
        <f>$B$45</f>
        <v/>
      </c>
      <c r="K20" s="18">
        <f>$B$48+$B$51</f>
        <v/>
      </c>
      <c r="L20" s="18">
        <f>$B$48+2*$B$51</f>
        <v/>
      </c>
      <c r="M20" s="18">
        <f>$B$48-$B$51</f>
        <v/>
      </c>
      <c r="N20" s="18">
        <f>$B$48-2*$B$51</f>
        <v/>
      </c>
      <c r="O20" s="18">
        <f>+$B$46</f>
        <v/>
      </c>
      <c r="P20" s="18">
        <f>+$B$47</f>
        <v/>
      </c>
      <c r="Q20" s="18">
        <f>+$B$49+$B$52</f>
        <v/>
      </c>
      <c r="R20" s="18">
        <f>+$B$49+(2*$B$52)</f>
        <v/>
      </c>
      <c r="S20" s="18">
        <f>+$B$49-$B$52</f>
        <v/>
      </c>
      <c r="T20" s="13" t="n">
        <v>10</v>
      </c>
      <c r="U20" s="13" t="n">
        <v>35</v>
      </c>
      <c r="V20" s="17" t="n">
        <v>57.5</v>
      </c>
      <c r="W20" s="17" t="n">
        <v>74.3</v>
      </c>
      <c r="X20" s="17" t="n">
        <v>80.59999999999999</v>
      </c>
      <c r="Y20" s="18">
        <f>+IF(OR(V20="-",W20="-",X20="-"),"-",IFERROR(AVERAGE(V20:X20),"-"))</f>
        <v/>
      </c>
      <c r="Z20" s="18">
        <f>+$X$48</f>
        <v/>
      </c>
      <c r="AA20" s="18">
        <f>IF(Y20="-","-",MAX(V20:X20)-MIN(V20:X20))</f>
        <v/>
      </c>
      <c r="AB20" s="18">
        <f>+$X$49</f>
        <v/>
      </c>
      <c r="AC20" s="18">
        <f>$X$44</f>
        <v/>
      </c>
      <c r="AD20" s="18">
        <f>$X$45</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4">
        <f>IF(E20&lt;&gt;"-",E20,NA())</f>
        <v/>
      </c>
      <c r="AQ20" s="54">
        <f>IF(Y20&lt;&gt;"-",Y20,NA())</f>
        <v/>
      </c>
    </row>
    <row r="21">
      <c r="A21" s="102" t="n">
        <v>11</v>
      </c>
      <c r="B21" s="17" t="n">
        <v>23.5</v>
      </c>
      <c r="C21" s="17" t="n">
        <v>21.6</v>
      </c>
      <c r="D21" s="17" t="n">
        <v>22.1</v>
      </c>
      <c r="E21" s="18">
        <f>IF(OR(B21="-",C21="-",D21="-"),"-",IFERROR(AVERAGE(B21:D21), "-"))</f>
        <v/>
      </c>
      <c r="F21" s="18">
        <f>$B$48</f>
        <v/>
      </c>
      <c r="G21" s="18">
        <f>IF(E21="-","-",MAX(B21:D21)-MIN(B21:D21))</f>
        <v/>
      </c>
      <c r="H21" s="18">
        <f>$B$49</f>
        <v/>
      </c>
      <c r="I21" s="18">
        <f>$B$44</f>
        <v/>
      </c>
      <c r="J21" s="18">
        <f>$B$45</f>
        <v/>
      </c>
      <c r="K21" s="18">
        <f>$B$48+$B$51</f>
        <v/>
      </c>
      <c r="L21" s="18">
        <f>$B$48+2*$B$51</f>
        <v/>
      </c>
      <c r="M21" s="18">
        <f>$B$48-$B$51</f>
        <v/>
      </c>
      <c r="N21" s="18">
        <f>$B$48-2*$B$51</f>
        <v/>
      </c>
      <c r="O21" s="18">
        <f>+$B$46</f>
        <v/>
      </c>
      <c r="P21" s="18">
        <f>+$B$47</f>
        <v/>
      </c>
      <c r="Q21" s="18">
        <f>+$B$49+$B$52</f>
        <v/>
      </c>
      <c r="R21" s="18">
        <f>+$B$49+(2*$B$52)</f>
        <v/>
      </c>
      <c r="S21" s="18">
        <f>+$B$49-$B$52</f>
        <v/>
      </c>
      <c r="T21" s="13" t="n">
        <v>10</v>
      </c>
      <c r="U21" s="13" t="n">
        <v>35</v>
      </c>
      <c r="V21" s="17" t="n">
        <v>61.8</v>
      </c>
      <c r="W21" s="17" t="n">
        <v>55.1</v>
      </c>
      <c r="X21" s="17" t="n">
        <v>56.1</v>
      </c>
      <c r="Y21" s="18">
        <f>+IF(OR(V21="-",W21="-",X21="-"),"-",IFERROR(AVERAGE(V21:X21),"-"))</f>
        <v/>
      </c>
      <c r="Z21" s="18">
        <f>+$X$48</f>
        <v/>
      </c>
      <c r="AA21" s="18">
        <f>IF(Y21="-","-",MAX(V21:X21)-MIN(V21:X21))</f>
        <v/>
      </c>
      <c r="AB21" s="18">
        <f>+$X$49</f>
        <v/>
      </c>
      <c r="AC21" s="18">
        <f>$X$44</f>
        <v/>
      </c>
      <c r="AD21" s="18">
        <f>$X$45</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4">
        <f>IF(E21&lt;&gt;"-",E21,NA())</f>
        <v/>
      </c>
      <c r="AQ21" s="54">
        <f>IF(Y21&lt;&gt;"-",Y21,NA())</f>
        <v/>
      </c>
    </row>
    <row r="22">
      <c r="A22" s="102" t="n">
        <v>12</v>
      </c>
      <c r="B22" s="17" t="n">
        <v>23.9</v>
      </c>
      <c r="C22" s="17" t="n">
        <v>22.4</v>
      </c>
      <c r="D22" s="17" t="n">
        <v>23.6</v>
      </c>
      <c r="E22" s="18">
        <f>IF(OR(B22="-",C22="-",D22="-"),"-",IFERROR(AVERAGE(B22:D22), "-"))</f>
        <v/>
      </c>
      <c r="F22" s="18">
        <f>$B$48</f>
        <v/>
      </c>
      <c r="G22" s="18">
        <f>IF(E22="-","-",MAX(B22:D22)-MIN(B22:D22))</f>
        <v/>
      </c>
      <c r="H22" s="18">
        <f>$B$49</f>
        <v/>
      </c>
      <c r="I22" s="18">
        <f>$B$44</f>
        <v/>
      </c>
      <c r="J22" s="18">
        <f>$B$45</f>
        <v/>
      </c>
      <c r="K22" s="18">
        <f>$B$48+$B$51</f>
        <v/>
      </c>
      <c r="L22" s="18">
        <f>$B$48+2*$B$51</f>
        <v/>
      </c>
      <c r="M22" s="18">
        <f>$B$48-$B$51</f>
        <v/>
      </c>
      <c r="N22" s="18">
        <f>$B$48-2*$B$51</f>
        <v/>
      </c>
      <c r="O22" s="18">
        <f>+$B$46</f>
        <v/>
      </c>
      <c r="P22" s="18">
        <f>+$B$47</f>
        <v/>
      </c>
      <c r="Q22" s="18">
        <f>+$B$49+$B$52</f>
        <v/>
      </c>
      <c r="R22" s="18">
        <f>+$B$49+(2*$B$52)</f>
        <v/>
      </c>
      <c r="S22" s="18">
        <f>+$B$49-$B$52</f>
        <v/>
      </c>
      <c r="T22" s="13" t="n">
        <v>10</v>
      </c>
      <c r="U22" s="13" t="n">
        <v>35</v>
      </c>
      <c r="V22" s="17" t="n">
        <v>68.59999999999999</v>
      </c>
      <c r="W22" s="17" t="n">
        <v>55</v>
      </c>
      <c r="X22" s="17" t="n">
        <v>64.40000000000001</v>
      </c>
      <c r="Y22" s="18">
        <f>+IF(OR(V22="-",W22="-",X22="-"),"-",IFERROR(AVERAGE(V22:X22),"-"))</f>
        <v/>
      </c>
      <c r="Z22" s="18">
        <f>+$X$48</f>
        <v/>
      </c>
      <c r="AA22" s="18">
        <f>IF(Y22="-","-",MAX(V22:X22)-MIN(V22:X22))</f>
        <v/>
      </c>
      <c r="AB22" s="18">
        <f>+$X$49</f>
        <v/>
      </c>
      <c r="AC22" s="18">
        <f>$X$44</f>
        <v/>
      </c>
      <c r="AD22" s="18">
        <f>$X$45</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4">
        <f>IF(E22&lt;&gt;"-",E22,NA())</f>
        <v/>
      </c>
      <c r="AQ22" s="54">
        <f>IF(Y22&lt;&gt;"-",Y22,NA())</f>
        <v/>
      </c>
    </row>
    <row r="23">
      <c r="A23" s="102" t="n">
        <v>13</v>
      </c>
      <c r="B23" s="17" t="n">
        <v>22.8</v>
      </c>
      <c r="C23" s="17" t="n">
        <v>21.8</v>
      </c>
      <c r="D23" s="17" t="n">
        <v>22.9</v>
      </c>
      <c r="E23" s="18">
        <f>IF(OR(B23="-",C23="-",D23="-"),"-",IFERROR(AVERAGE(B23:D23), "-"))</f>
        <v/>
      </c>
      <c r="F23" s="18">
        <f>$B$48</f>
        <v/>
      </c>
      <c r="G23" s="18">
        <f>IF(E23="-","-",MAX(B23:D23)-MIN(B23:D23))</f>
        <v/>
      </c>
      <c r="H23" s="18">
        <f>$B$49</f>
        <v/>
      </c>
      <c r="I23" s="18">
        <f>$B$44</f>
        <v/>
      </c>
      <c r="J23" s="18">
        <f>$B$45</f>
        <v/>
      </c>
      <c r="K23" s="18">
        <f>$B$48+$B$51</f>
        <v/>
      </c>
      <c r="L23" s="18">
        <f>$B$48+2*$B$51</f>
        <v/>
      </c>
      <c r="M23" s="18">
        <f>$B$48-$B$51</f>
        <v/>
      </c>
      <c r="N23" s="18">
        <f>$B$48-2*$B$51</f>
        <v/>
      </c>
      <c r="O23" s="18">
        <f>+$B$46</f>
        <v/>
      </c>
      <c r="P23" s="18">
        <f>+$B$47</f>
        <v/>
      </c>
      <c r="Q23" s="18">
        <f>+$B$49+$B$52</f>
        <v/>
      </c>
      <c r="R23" s="18">
        <f>+$B$49+(2*$B$52)</f>
        <v/>
      </c>
      <c r="S23" s="18">
        <f>+$B$49-$B$52</f>
        <v/>
      </c>
      <c r="T23" s="13" t="n">
        <v>10</v>
      </c>
      <c r="U23" s="13" t="n">
        <v>35</v>
      </c>
      <c r="V23" s="17" t="n">
        <v>62.8</v>
      </c>
      <c r="W23" s="17" t="n">
        <v>50.9</v>
      </c>
      <c r="X23" s="17" t="n">
        <v>66.90000000000001</v>
      </c>
      <c r="Y23" s="18">
        <f>+IF(OR(V23="-",W23="-",X23="-"),"-",IFERROR(AVERAGE(V23:X23),"-"))</f>
        <v/>
      </c>
      <c r="Z23" s="18">
        <f>+$X$48</f>
        <v/>
      </c>
      <c r="AA23" s="18">
        <f>IF(Y23="-","-",MAX(V23:X23)-MIN(V23:X23))</f>
        <v/>
      </c>
      <c r="AB23" s="18">
        <f>+$X$49</f>
        <v/>
      </c>
      <c r="AC23" s="18">
        <f>$X$44</f>
        <v/>
      </c>
      <c r="AD23" s="18">
        <f>$X$45</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4">
        <f>IF(E23&lt;&gt;"-",E23,NA())</f>
        <v/>
      </c>
      <c r="AQ23" s="54">
        <f>IF(Y23&lt;&gt;"-",Y23,NA())</f>
        <v/>
      </c>
    </row>
    <row r="24">
      <c r="A24" s="102" t="n">
        <v>14</v>
      </c>
      <c r="B24" s="17" t="n">
        <v>24.5</v>
      </c>
      <c r="C24" s="17" t="n">
        <v>23.6</v>
      </c>
      <c r="D24" s="17" t="n">
        <v>22.8</v>
      </c>
      <c r="E24" s="18">
        <f>IF(OR(B24="-",C24="-",D24="-"),"-",IFERROR(AVERAGE(B24:D24), "-"))</f>
        <v/>
      </c>
      <c r="F24" s="18">
        <f>$B$48</f>
        <v/>
      </c>
      <c r="G24" s="18">
        <f>IF(E24="-","-",MAX(B24:D24)-MIN(B24:D24))</f>
        <v/>
      </c>
      <c r="H24" s="18">
        <f>$B$49</f>
        <v/>
      </c>
      <c r="I24" s="18">
        <f>$B$44</f>
        <v/>
      </c>
      <c r="J24" s="18">
        <f>$B$45</f>
        <v/>
      </c>
      <c r="K24" s="18">
        <f>$B$48+$B$51</f>
        <v/>
      </c>
      <c r="L24" s="18">
        <f>$B$48+2*$B$51</f>
        <v/>
      </c>
      <c r="M24" s="18">
        <f>$B$48-$B$51</f>
        <v/>
      </c>
      <c r="N24" s="18">
        <f>$B$48-2*$B$51</f>
        <v/>
      </c>
      <c r="O24" s="18">
        <f>+$B$46</f>
        <v/>
      </c>
      <c r="P24" s="18">
        <f>+$B$47</f>
        <v/>
      </c>
      <c r="Q24" s="18">
        <f>+$B$49+$B$52</f>
        <v/>
      </c>
      <c r="R24" s="18">
        <f>+$B$49+(2*$B$52)</f>
        <v/>
      </c>
      <c r="S24" s="18">
        <f>+$B$49-$B$52</f>
        <v/>
      </c>
      <c r="T24" s="13" t="n">
        <v>10</v>
      </c>
      <c r="U24" s="13" t="n">
        <v>35</v>
      </c>
      <c r="V24" s="17" t="n">
        <v>76.09999999999999</v>
      </c>
      <c r="W24" s="17" t="n">
        <v>69.59999999999999</v>
      </c>
      <c r="X24" s="17" t="n">
        <v>57.9</v>
      </c>
      <c r="Y24" s="18">
        <f>+IF(OR(V24="-",W24="-",X24="-"),"-",IFERROR(AVERAGE(V24:X24),"-"))</f>
        <v/>
      </c>
      <c r="Z24" s="18">
        <f>+$X$48</f>
        <v/>
      </c>
      <c r="AA24" s="18">
        <f>IF(Y24="-","-",MAX(V24:X24)-MIN(V24:X24))</f>
        <v/>
      </c>
      <c r="AB24" s="18">
        <f>+$X$49</f>
        <v/>
      </c>
      <c r="AC24" s="18">
        <f>$X$44</f>
        <v/>
      </c>
      <c r="AD24" s="18">
        <f>$X$45</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4">
        <f>IF(E24&lt;&gt;"-",E24,NA())</f>
        <v/>
      </c>
      <c r="AQ24" s="54">
        <f>IF(Y24&lt;&gt;"-",Y24,NA())</f>
        <v/>
      </c>
    </row>
    <row r="25">
      <c r="A25" s="102" t="n">
        <v>15</v>
      </c>
      <c r="B25" s="17" t="n">
        <v>25.5</v>
      </c>
      <c r="C25" s="17" t="n">
        <v>25.7</v>
      </c>
      <c r="D25" s="17" t="n">
        <v>25.4</v>
      </c>
      <c r="E25" s="18">
        <f>IF(OR(B25="-",C25="-",D25="-"),"-",IFERROR(AVERAGE(B25:D25), "-"))</f>
        <v/>
      </c>
      <c r="F25" s="18">
        <f>$B$48</f>
        <v/>
      </c>
      <c r="G25" s="18">
        <f>IF(E25="-","-",MAX(B25:D25)-MIN(B25:D25))</f>
        <v/>
      </c>
      <c r="H25" s="18">
        <f>$B$49</f>
        <v/>
      </c>
      <c r="I25" s="18">
        <f>$B$44</f>
        <v/>
      </c>
      <c r="J25" s="18">
        <f>$B$45</f>
        <v/>
      </c>
      <c r="K25" s="18">
        <f>$B$48+$B$51</f>
        <v/>
      </c>
      <c r="L25" s="18">
        <f>$B$48+2*$B$51</f>
        <v/>
      </c>
      <c r="M25" s="18">
        <f>$B$48-$B$51</f>
        <v/>
      </c>
      <c r="N25" s="18">
        <f>$B$48-2*$B$51</f>
        <v/>
      </c>
      <c r="O25" s="18">
        <f>+$B$46</f>
        <v/>
      </c>
      <c r="P25" s="18">
        <f>+$B$47</f>
        <v/>
      </c>
      <c r="Q25" s="18">
        <f>+$B$49+$B$52</f>
        <v/>
      </c>
      <c r="R25" s="18">
        <f>+$B$49+(2*$B$52)</f>
        <v/>
      </c>
      <c r="S25" s="18">
        <f>+$B$49-$B$52</f>
        <v/>
      </c>
      <c r="T25" s="13" t="n">
        <v>10</v>
      </c>
      <c r="U25" s="13" t="n">
        <v>35</v>
      </c>
      <c r="V25" s="17" t="n">
        <v>83.5</v>
      </c>
      <c r="W25" s="17" t="n">
        <v>80.59999999999999</v>
      </c>
      <c r="X25" s="17" t="n">
        <v>76.09999999999999</v>
      </c>
      <c r="Y25" s="18">
        <f>+IF(OR(V25="-",W25="-",X25="-"),"-",IFERROR(AVERAGE(V25:X25),"-"))</f>
        <v/>
      </c>
      <c r="Z25" s="18">
        <f>+$X$48</f>
        <v/>
      </c>
      <c r="AA25" s="18">
        <f>IF(Y25="-","-",MAX(V25:X25)-MIN(V25:X25))</f>
        <v/>
      </c>
      <c r="AB25" s="18">
        <f>+$X$49</f>
        <v/>
      </c>
      <c r="AC25" s="18">
        <f>$X$44</f>
        <v/>
      </c>
      <c r="AD25" s="18">
        <f>$X$45</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4">
        <f>IF(E25&lt;&gt;"-",E25,NA())</f>
        <v/>
      </c>
      <c r="AQ25" s="54">
        <f>IF(Y25&lt;&gt;"-",Y25,NA())</f>
        <v/>
      </c>
    </row>
    <row r="26">
      <c r="A26" s="102" t="n">
        <v>16</v>
      </c>
      <c r="B26" s="17" t="n"/>
      <c r="C26" s="17" t="n"/>
      <c r="D26" s="17" t="n"/>
      <c r="E26" s="18">
        <f>IF(OR(B26="-",C26="-",D26="-"),"-",IFERROR(AVERAGE(B26:D26), "-"))</f>
        <v/>
      </c>
      <c r="F26" s="18">
        <f>$B$48</f>
        <v/>
      </c>
      <c r="G26" s="18">
        <f>IF(E26="-","-",MAX(B26:D26)-MIN(B26:D26))</f>
        <v/>
      </c>
      <c r="H26" s="18">
        <f>$B$49</f>
        <v/>
      </c>
      <c r="I26" s="18">
        <f>$B$44</f>
        <v/>
      </c>
      <c r="J26" s="18">
        <f>$B$45</f>
        <v/>
      </c>
      <c r="K26" s="18">
        <f>$B$48+$B$51</f>
        <v/>
      </c>
      <c r="L26" s="18">
        <f>$B$48+2*$B$51</f>
        <v/>
      </c>
      <c r="M26" s="18">
        <f>$B$48-$B$51</f>
        <v/>
      </c>
      <c r="N26" s="18">
        <f>$B$48-2*$B$51</f>
        <v/>
      </c>
      <c r="O26" s="18">
        <f>+$B$46</f>
        <v/>
      </c>
      <c r="P26" s="18">
        <f>+$B$47</f>
        <v/>
      </c>
      <c r="Q26" s="18">
        <f>+$B$49+$B$52</f>
        <v/>
      </c>
      <c r="R26" s="18">
        <f>+$B$49+(2*$B$52)</f>
        <v/>
      </c>
      <c r="S26" s="18">
        <f>+$B$49-$B$52</f>
        <v/>
      </c>
      <c r="T26" s="13" t="n">
        <v>10</v>
      </c>
      <c r="U26" s="13" t="n">
        <v>35</v>
      </c>
      <c r="V26" s="17" t="n"/>
      <c r="W26" s="17" t="n"/>
      <c r="X26" s="17" t="n"/>
      <c r="Y26" s="18">
        <f>+IF(OR(V26="-",W26="-",X26="-"),"-",IFERROR(AVERAGE(V26:X26),"-"))</f>
        <v/>
      </c>
      <c r="Z26" s="18">
        <f>+$X$48</f>
        <v/>
      </c>
      <c r="AA26" s="18">
        <f>IF(Y26="-","-",MAX(V26:X26)-MIN(V26:X26))</f>
        <v/>
      </c>
      <c r="AB26" s="18">
        <f>+$X$49</f>
        <v/>
      </c>
      <c r="AC26" s="18">
        <f>$X$44</f>
        <v/>
      </c>
      <c r="AD26" s="18">
        <f>$X$45</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4">
        <f>IF(E26&lt;&gt;"-",E26,NA())</f>
        <v/>
      </c>
      <c r="AQ26" s="54">
        <f>IF(Y26&lt;&gt;"-",Y26,NA())</f>
        <v/>
      </c>
    </row>
    <row r="27">
      <c r="A27" s="102" t="n">
        <v>17</v>
      </c>
      <c r="B27" s="17" t="n">
        <v>23.1</v>
      </c>
      <c r="C27" s="17" t="n">
        <v>24.6</v>
      </c>
      <c r="D27" s="17" t="n">
        <v>22.7</v>
      </c>
      <c r="E27" s="18">
        <f>IF(OR(B27="-",C27="-",D27="-"),"-",IFERROR(AVERAGE(B27:D27), "-"))</f>
        <v/>
      </c>
      <c r="F27" s="18">
        <f>$B$48</f>
        <v/>
      </c>
      <c r="G27" s="18">
        <f>IF(E27="-","-",MAX(B27:D27)-MIN(B27:D27))</f>
        <v/>
      </c>
      <c r="H27" s="18">
        <f>$B$49</f>
        <v/>
      </c>
      <c r="I27" s="18">
        <f>$B$44</f>
        <v/>
      </c>
      <c r="J27" s="18">
        <f>$B$45</f>
        <v/>
      </c>
      <c r="K27" s="18">
        <f>$B$48+$B$51</f>
        <v/>
      </c>
      <c r="L27" s="18">
        <f>$B$48+2*$B$51</f>
        <v/>
      </c>
      <c r="M27" s="18">
        <f>$B$48-$B$51</f>
        <v/>
      </c>
      <c r="N27" s="18">
        <f>$B$48-2*$B$51</f>
        <v/>
      </c>
      <c r="O27" s="18">
        <f>+$B$46</f>
        <v/>
      </c>
      <c r="P27" s="18">
        <f>+$B$47</f>
        <v/>
      </c>
      <c r="Q27" s="18">
        <f>+$B$49+$B$52</f>
        <v/>
      </c>
      <c r="R27" s="18">
        <f>+$B$49+(2*$B$52)</f>
        <v/>
      </c>
      <c r="S27" s="18">
        <f>+$B$49-$B$52</f>
        <v/>
      </c>
      <c r="T27" s="13" t="n">
        <v>10</v>
      </c>
      <c r="U27" s="13" t="n">
        <v>35</v>
      </c>
      <c r="V27" s="17" t="n">
        <v>53.8</v>
      </c>
      <c r="W27" s="17" t="n">
        <v>60.4</v>
      </c>
      <c r="X27" s="17" t="n">
        <v>54.3</v>
      </c>
      <c r="Y27" s="18">
        <f>+IF(OR(V27="-",W27="-",X27="-"),"-",IFERROR(AVERAGE(V27:X27),"-"))</f>
        <v/>
      </c>
      <c r="Z27" s="18">
        <f>+$X$48</f>
        <v/>
      </c>
      <c r="AA27" s="18">
        <f>IF(Y27="-","-",MAX(V27:X27)-MIN(V27:X27))</f>
        <v/>
      </c>
      <c r="AB27" s="18">
        <f>+$X$49</f>
        <v/>
      </c>
      <c r="AC27" s="18">
        <f>$X$44</f>
        <v/>
      </c>
      <c r="AD27" s="18">
        <f>$X$45</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4">
        <f>IF(E27&lt;&gt;"-",E27,NA())</f>
        <v/>
      </c>
      <c r="AQ27" s="54">
        <f>IF(Y27&lt;&gt;"-",Y27,NA())</f>
        <v/>
      </c>
    </row>
    <row r="28">
      <c r="A28" s="102" t="n">
        <v>18</v>
      </c>
      <c r="B28" s="17" t="n">
        <v>23.3</v>
      </c>
      <c r="C28" s="17" t="n">
        <v>24.8</v>
      </c>
      <c r="D28" s="17" t="n">
        <v>23.9</v>
      </c>
      <c r="E28" s="18">
        <f>IF(OR(B28="-",C28="-",D28="-"),"-",IFERROR(AVERAGE(B28:D28), "-"))</f>
        <v/>
      </c>
      <c r="F28" s="18">
        <f>$B$48</f>
        <v/>
      </c>
      <c r="G28" s="18">
        <f>IF(E28="-","-",MAX(B28:D28)-MIN(B28:D28))</f>
        <v/>
      </c>
      <c r="H28" s="18">
        <f>$B$49</f>
        <v/>
      </c>
      <c r="I28" s="18">
        <f>$B$44</f>
        <v/>
      </c>
      <c r="J28" s="18">
        <f>$B$45</f>
        <v/>
      </c>
      <c r="K28" s="18">
        <f>$B$48+$B$51</f>
        <v/>
      </c>
      <c r="L28" s="18">
        <f>$B$48+2*$B$51</f>
        <v/>
      </c>
      <c r="M28" s="18">
        <f>$B$48-$B$51</f>
        <v/>
      </c>
      <c r="N28" s="18">
        <f>$B$48-2*$B$51</f>
        <v/>
      </c>
      <c r="O28" s="18">
        <f>+$B$46</f>
        <v/>
      </c>
      <c r="P28" s="18">
        <f>+$B$47</f>
        <v/>
      </c>
      <c r="Q28" s="18">
        <f>+$B$49+$B$52</f>
        <v/>
      </c>
      <c r="R28" s="18">
        <f>+$B$49+(2*$B$52)</f>
        <v/>
      </c>
      <c r="S28" s="18">
        <f>+$B$49-$B$52</f>
        <v/>
      </c>
      <c r="T28" s="13" t="n">
        <v>10</v>
      </c>
      <c r="U28" s="13" t="n">
        <v>35</v>
      </c>
      <c r="V28" s="17" t="n">
        <v>54.1</v>
      </c>
      <c r="W28" s="17" t="n">
        <v>58.3</v>
      </c>
      <c r="X28" s="17" t="n">
        <v>60.1</v>
      </c>
      <c r="Y28" s="18">
        <f>+IF(OR(V28="-",W28="-",X28="-"),"-",IFERROR(AVERAGE(V28:X28),"-"))</f>
        <v/>
      </c>
      <c r="Z28" s="18">
        <f>+$X$48</f>
        <v/>
      </c>
      <c r="AA28" s="18">
        <f>IF(Y28="-","-",MAX(V28:X28)-MIN(V28:X28))</f>
        <v/>
      </c>
      <c r="AB28" s="18">
        <f>+$X$49</f>
        <v/>
      </c>
      <c r="AC28" s="18">
        <f>$X$44</f>
        <v/>
      </c>
      <c r="AD28" s="18">
        <f>$X$45</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4">
        <f>IF(E28&lt;&gt;"-",E28,NA())</f>
        <v/>
      </c>
      <c r="AQ28" s="54">
        <f>IF(Y28&lt;&gt;"-",Y28,NA())</f>
        <v/>
      </c>
    </row>
    <row r="29">
      <c r="A29" s="102" t="n">
        <v>19</v>
      </c>
      <c r="B29" s="17" t="n">
        <v>22.8</v>
      </c>
      <c r="C29" s="17" t="n">
        <v>24.8</v>
      </c>
      <c r="D29" s="17" t="n">
        <v>22.4</v>
      </c>
      <c r="E29" s="18">
        <f>IF(OR(B29="-",C29="-",D29="-"),"-",IFERROR(AVERAGE(B29:D29), "-"))</f>
        <v/>
      </c>
      <c r="F29" s="18">
        <f>$B$48</f>
        <v/>
      </c>
      <c r="G29" s="18">
        <f>IF(E29="-","-",MAX(B29:D29)-MIN(B29:D29))</f>
        <v/>
      </c>
      <c r="H29" s="18">
        <f>$B$49</f>
        <v/>
      </c>
      <c r="I29" s="18">
        <f>$B$44</f>
        <v/>
      </c>
      <c r="J29" s="18">
        <f>$B$45</f>
        <v/>
      </c>
      <c r="K29" s="18">
        <f>$B$48+$B$51</f>
        <v/>
      </c>
      <c r="L29" s="18">
        <f>$B$48+2*$B$51</f>
        <v/>
      </c>
      <c r="M29" s="18">
        <f>$B$48-$B$51</f>
        <v/>
      </c>
      <c r="N29" s="18">
        <f>$B$48-2*$B$51</f>
        <v/>
      </c>
      <c r="O29" s="18">
        <f>+$B$46</f>
        <v/>
      </c>
      <c r="P29" s="18">
        <f>+$B$47</f>
        <v/>
      </c>
      <c r="Q29" s="18">
        <f>+$B$49+$B$52</f>
        <v/>
      </c>
      <c r="R29" s="18">
        <f>+$B$49+(2*$B$52)</f>
        <v/>
      </c>
      <c r="S29" s="18">
        <f>+$B$49-$B$52</f>
        <v/>
      </c>
      <c r="T29" s="13" t="n">
        <v>10</v>
      </c>
      <c r="U29" s="13" t="n">
        <v>35</v>
      </c>
      <c r="V29" s="17" t="n">
        <v>52.9</v>
      </c>
      <c r="W29" s="17" t="n">
        <v>62.7</v>
      </c>
      <c r="X29" s="17" t="n">
        <v>53.3</v>
      </c>
      <c r="Y29" s="18">
        <f>+IF(OR(V29="-",W29="-",X29="-"),"-",IFERROR(AVERAGE(V29:X29),"-"))</f>
        <v/>
      </c>
      <c r="Z29" s="18">
        <f>+$X$48</f>
        <v/>
      </c>
      <c r="AA29" s="18">
        <f>IF(Y29="-","-",MAX(V29:X29)-MIN(V29:X29))</f>
        <v/>
      </c>
      <c r="AB29" s="18">
        <f>+$X$49</f>
        <v/>
      </c>
      <c r="AC29" s="18">
        <f>$X$44</f>
        <v/>
      </c>
      <c r="AD29" s="18">
        <f>$X$45</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4">
        <f>IF(E29&lt;&gt;"-",E29,NA())</f>
        <v/>
      </c>
      <c r="AQ29" s="54">
        <f>IF(Y29&lt;&gt;"-",Y29,NA())</f>
        <v/>
      </c>
    </row>
    <row r="30">
      <c r="A30" s="102" t="n">
        <v>20</v>
      </c>
      <c r="B30" s="17" t="n">
        <v>25.1</v>
      </c>
      <c r="C30" s="17" t="n">
        <v>24.6</v>
      </c>
      <c r="D30" s="17" t="n">
        <v>23.4</v>
      </c>
      <c r="E30" s="18">
        <f>IF(OR(B30="-",C30="-",D30="-"),"-",IFERROR(AVERAGE(B30:D30), "-"))</f>
        <v/>
      </c>
      <c r="F30" s="18">
        <f>$B$48</f>
        <v/>
      </c>
      <c r="G30" s="18">
        <f>IF(E30="-","-",MAX(B30:D30)-MIN(B30:D30))</f>
        <v/>
      </c>
      <c r="H30" s="18">
        <f>$B$49</f>
        <v/>
      </c>
      <c r="I30" s="18">
        <f>$B$44</f>
        <v/>
      </c>
      <c r="J30" s="18">
        <f>$B$45</f>
        <v/>
      </c>
      <c r="K30" s="18">
        <f>$B$48+$B$51</f>
        <v/>
      </c>
      <c r="L30" s="18">
        <f>$B$48+2*$B$51</f>
        <v/>
      </c>
      <c r="M30" s="18">
        <f>$B$48-$B$51</f>
        <v/>
      </c>
      <c r="N30" s="18">
        <f>$B$48-2*$B$51</f>
        <v/>
      </c>
      <c r="O30" s="18">
        <f>+$B$46</f>
        <v/>
      </c>
      <c r="P30" s="18">
        <f>+$B$47</f>
        <v/>
      </c>
      <c r="Q30" s="18">
        <f>+$B$49+$B$52</f>
        <v/>
      </c>
      <c r="R30" s="18">
        <f>+$B$49+(2*$B$52)</f>
        <v/>
      </c>
      <c r="S30" s="18">
        <f>+$B$49-$B$52</f>
        <v/>
      </c>
      <c r="T30" s="13" t="n">
        <v>10</v>
      </c>
      <c r="U30" s="13" t="n">
        <v>35</v>
      </c>
      <c r="V30" s="17" t="n">
        <v>62.5</v>
      </c>
      <c r="W30" s="17" t="n">
        <v>65.59999999999999</v>
      </c>
      <c r="X30" s="17" t="n">
        <v>54.6</v>
      </c>
      <c r="Y30" s="18">
        <f>+IF(OR(V30="-",W30="-",X30="-"),"-",IFERROR(AVERAGE(V30:X30),"-"))</f>
        <v/>
      </c>
      <c r="Z30" s="18">
        <f>+$X$48</f>
        <v/>
      </c>
      <c r="AA30" s="18">
        <f>IF(Y30="-","-",MAX(V30:X30)-MIN(V30:X30))</f>
        <v/>
      </c>
      <c r="AB30" s="18">
        <f>+$X$49</f>
        <v/>
      </c>
      <c r="AC30" s="18">
        <f>$X$44</f>
        <v/>
      </c>
      <c r="AD30" s="18">
        <f>$X$45</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4">
        <f>IF(E30&lt;&gt;"-",E30,NA())</f>
        <v/>
      </c>
      <c r="AQ30" s="54">
        <f>IF(Y30&lt;&gt;"-",Y30,NA())</f>
        <v/>
      </c>
    </row>
    <row r="31">
      <c r="A31" s="102" t="n">
        <v>21</v>
      </c>
      <c r="B31" s="17" t="n">
        <v>23</v>
      </c>
      <c r="C31" s="17" t="n">
        <v>24.8</v>
      </c>
      <c r="D31" s="17" t="n">
        <v>22</v>
      </c>
      <c r="E31" s="18">
        <f>IF(OR(B31="-",C31="-",D31="-"),"-",IFERROR(AVERAGE(B31:D31), "-"))</f>
        <v/>
      </c>
      <c r="F31" s="18">
        <f>$B$48</f>
        <v/>
      </c>
      <c r="G31" s="18">
        <f>IF(E31="-","-",MAX(B31:D31)-MIN(B31:D31))</f>
        <v/>
      </c>
      <c r="H31" s="18">
        <f>$B$49</f>
        <v/>
      </c>
      <c r="I31" s="18">
        <f>$B$44</f>
        <v/>
      </c>
      <c r="J31" s="18">
        <f>$B$45</f>
        <v/>
      </c>
      <c r="K31" s="18">
        <f>$B$48+$B$51</f>
        <v/>
      </c>
      <c r="L31" s="18">
        <f>$B$48+2*$B$51</f>
        <v/>
      </c>
      <c r="M31" s="18">
        <f>$B$48-$B$51</f>
        <v/>
      </c>
      <c r="N31" s="18">
        <f>$B$48-2*$B$51</f>
        <v/>
      </c>
      <c r="O31" s="18">
        <f>+$B$46</f>
        <v/>
      </c>
      <c r="P31" s="18">
        <f>+$B$47</f>
        <v/>
      </c>
      <c r="Q31" s="18">
        <f>+$B$49+$B$52</f>
        <v/>
      </c>
      <c r="R31" s="18">
        <f>+$B$49+(2*$B$52)</f>
        <v/>
      </c>
      <c r="S31" s="18">
        <f>+$B$49-$B$52</f>
        <v/>
      </c>
      <c r="T31" s="13" t="n">
        <v>10</v>
      </c>
      <c r="U31" s="13" t="n">
        <v>35</v>
      </c>
      <c r="V31" s="17" t="n">
        <v>55</v>
      </c>
      <c r="W31" s="17" t="n">
        <v>70.90000000000001</v>
      </c>
      <c r="X31" s="17" t="n">
        <v>51.5</v>
      </c>
      <c r="Y31" s="18">
        <f>+IF(OR(V31="-",W31="-",X31="-"),"-",IFERROR(AVERAGE(V31:X31),"-"))</f>
        <v/>
      </c>
      <c r="Z31" s="18">
        <f>+$X$48</f>
        <v/>
      </c>
      <c r="AA31" s="18">
        <f>IF(Y31="-","-",MAX(V31:X31)-MIN(V31:X31))</f>
        <v/>
      </c>
      <c r="AB31" s="18">
        <f>+$X$49</f>
        <v/>
      </c>
      <c r="AC31" s="18">
        <f>$X$44</f>
        <v/>
      </c>
      <c r="AD31" s="18">
        <f>$X$45</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4">
        <f>IF(E31&lt;&gt;"-",E31,NA())</f>
        <v/>
      </c>
      <c r="AQ31" s="54">
        <f>IF(Y31&lt;&gt;"-",Y31,NA())</f>
        <v/>
      </c>
    </row>
    <row r="32">
      <c r="A32" s="102" t="n">
        <v>22</v>
      </c>
      <c r="B32" s="17" t="n">
        <v>25.3</v>
      </c>
      <c r="C32" s="17" t="n">
        <v>25.8</v>
      </c>
      <c r="D32" s="17" t="n">
        <v>25.6</v>
      </c>
      <c r="E32" s="18">
        <f>IF(OR(B32="-",C32="-",D32="-"),"-",IFERROR(AVERAGE(B32:D32), "-"))</f>
        <v/>
      </c>
      <c r="F32" s="18">
        <f>$B$48</f>
        <v/>
      </c>
      <c r="G32" s="18">
        <f>IF(E32="-","-",MAX(B32:D32)-MIN(B32:D32))</f>
        <v/>
      </c>
      <c r="H32" s="18">
        <f>$B$49</f>
        <v/>
      </c>
      <c r="I32" s="18">
        <f>$B$44</f>
        <v/>
      </c>
      <c r="J32" s="18">
        <f>$B$45</f>
        <v/>
      </c>
      <c r="K32" s="18">
        <f>$B$48+$B$51</f>
        <v/>
      </c>
      <c r="L32" s="18">
        <f>$B$48+2*$B$51</f>
        <v/>
      </c>
      <c r="M32" s="18">
        <f>$B$48-$B$51</f>
        <v/>
      </c>
      <c r="N32" s="18">
        <f>$B$48-2*$B$51</f>
        <v/>
      </c>
      <c r="O32" s="18">
        <f>+$B$46</f>
        <v/>
      </c>
      <c r="P32" s="18">
        <f>+$B$47</f>
        <v/>
      </c>
      <c r="Q32" s="18">
        <f>+$B$49+$B$52</f>
        <v/>
      </c>
      <c r="R32" s="18">
        <f>+$B$49+(2*$B$52)</f>
        <v/>
      </c>
      <c r="S32" s="18">
        <f>+$B$49-$B$52</f>
        <v/>
      </c>
      <c r="T32" s="13" t="n">
        <v>10</v>
      </c>
      <c r="U32" s="13" t="n">
        <v>35</v>
      </c>
      <c r="V32" s="17" t="n">
        <v>82.90000000000001</v>
      </c>
      <c r="W32" s="17" t="n">
        <v>80.90000000000001</v>
      </c>
      <c r="X32" s="17" t="n">
        <v>73.8</v>
      </c>
      <c r="Y32" s="18">
        <f>+IF(OR(V32="-",W32="-",X32="-"),"-",IFERROR(AVERAGE(V32:X32),"-"))</f>
        <v/>
      </c>
      <c r="Z32" s="18">
        <f>+$X$48</f>
        <v/>
      </c>
      <c r="AA32" s="18">
        <f>IF(Y32="-","-",MAX(V32:X32)-MIN(V32:X32))</f>
        <v/>
      </c>
      <c r="AB32" s="18">
        <f>+$X$49</f>
        <v/>
      </c>
      <c r="AC32" s="18">
        <f>$X$44</f>
        <v/>
      </c>
      <c r="AD32" s="18">
        <f>$X$45</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4">
        <f>IF(E32&lt;&gt;"-",E32,NA())</f>
        <v/>
      </c>
      <c r="AQ32" s="54">
        <f>IF(Y32&lt;&gt;"-",Y32,NA())</f>
        <v/>
      </c>
    </row>
    <row r="33">
      <c r="A33" s="102" t="n">
        <v>23</v>
      </c>
      <c r="B33" s="17" t="n"/>
      <c r="C33" s="17" t="n"/>
      <c r="D33" s="17" t="n"/>
      <c r="E33" s="18">
        <f>IF(OR(B33="-",C33="-",D33="-"),"-",IFERROR(AVERAGE(B33:D33), "-"))</f>
        <v/>
      </c>
      <c r="F33" s="18">
        <f>$B$48</f>
        <v/>
      </c>
      <c r="G33" s="18">
        <f>IF(E33="-","-",MAX(B33:D33)-MIN(B33:D33))</f>
        <v/>
      </c>
      <c r="H33" s="18">
        <f>$B$49</f>
        <v/>
      </c>
      <c r="I33" s="18">
        <f>$B$44</f>
        <v/>
      </c>
      <c r="J33" s="18">
        <f>$B$45</f>
        <v/>
      </c>
      <c r="K33" s="18">
        <f>$B$48+$B$51</f>
        <v/>
      </c>
      <c r="L33" s="18">
        <f>$B$48+2*$B$51</f>
        <v/>
      </c>
      <c r="M33" s="18">
        <f>$B$48-$B$51</f>
        <v/>
      </c>
      <c r="N33" s="18">
        <f>$B$48-2*$B$51</f>
        <v/>
      </c>
      <c r="O33" s="18">
        <f>+$B$46</f>
        <v/>
      </c>
      <c r="P33" s="18">
        <f>+$B$47</f>
        <v/>
      </c>
      <c r="Q33" s="18">
        <f>+$B$49+$B$52</f>
        <v/>
      </c>
      <c r="R33" s="18">
        <f>+$B$49+(2*$B$52)</f>
        <v/>
      </c>
      <c r="S33" s="18">
        <f>+$B$49-$B$52</f>
        <v/>
      </c>
      <c r="T33" s="13" t="n">
        <v>10</v>
      </c>
      <c r="U33" s="13" t="n">
        <v>35</v>
      </c>
      <c r="V33" s="17" t="n"/>
      <c r="W33" s="17" t="n"/>
      <c r="X33" s="17" t="n"/>
      <c r="Y33" s="18">
        <f>+IF(OR(V33="-",W33="-",X33="-"),"-",IFERROR(AVERAGE(V33:X33),"-"))</f>
        <v/>
      </c>
      <c r="Z33" s="18">
        <f>+$X$48</f>
        <v/>
      </c>
      <c r="AA33" s="18">
        <f>IF(Y33="-","-",MAX(V33:X33)-MIN(V33:X33))</f>
        <v/>
      </c>
      <c r="AB33" s="18">
        <f>+$X$49</f>
        <v/>
      </c>
      <c r="AC33" s="18">
        <f>$X$44</f>
        <v/>
      </c>
      <c r="AD33" s="18">
        <f>$X$45</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4">
        <f>IF(E33&lt;&gt;"-",E33,NA())</f>
        <v/>
      </c>
      <c r="AQ33" s="54">
        <f>IF(Y33&lt;&gt;"-",Y33,NA())</f>
        <v/>
      </c>
    </row>
    <row r="34">
      <c r="A34" s="102" t="n">
        <v>24</v>
      </c>
      <c r="B34" s="17" t="n">
        <v>23</v>
      </c>
      <c r="C34" s="17" t="n">
        <v>25.2</v>
      </c>
      <c r="D34" s="17" t="n">
        <v>23.7</v>
      </c>
      <c r="E34" s="18">
        <f>IF(OR(B34="-",C34="-",D34="-"),"-",IFERROR(AVERAGE(B34:D34), "-"))</f>
        <v/>
      </c>
      <c r="F34" s="18">
        <f>$B$48</f>
        <v/>
      </c>
      <c r="G34" s="18">
        <f>IF(E34="-","-",MAX(B34:D34)-MIN(B34:D34))</f>
        <v/>
      </c>
      <c r="H34" s="18">
        <f>$B$49</f>
        <v/>
      </c>
      <c r="I34" s="18">
        <f>$B$44</f>
        <v/>
      </c>
      <c r="J34" s="18">
        <f>$B$45</f>
        <v/>
      </c>
      <c r="K34" s="18">
        <f>$B$48+$B$51</f>
        <v/>
      </c>
      <c r="L34" s="18">
        <f>$B$48+2*$B$51</f>
        <v/>
      </c>
      <c r="M34" s="18">
        <f>$B$48-$B$51</f>
        <v/>
      </c>
      <c r="N34" s="18">
        <f>$B$48-2*$B$51</f>
        <v/>
      </c>
      <c r="O34" s="18">
        <f>+$B$46</f>
        <v/>
      </c>
      <c r="P34" s="18">
        <f>+$B$47</f>
        <v/>
      </c>
      <c r="Q34" s="18">
        <f>+$B$49+$B$52</f>
        <v/>
      </c>
      <c r="R34" s="18">
        <f>+$B$49+(2*$B$52)</f>
        <v/>
      </c>
      <c r="S34" s="18">
        <f>+$B$49-$B$52</f>
        <v/>
      </c>
      <c r="T34" s="13" t="n">
        <v>10</v>
      </c>
      <c r="U34" s="13" t="n">
        <v>35</v>
      </c>
      <c r="V34" s="17" t="n">
        <v>53.9</v>
      </c>
      <c r="W34" s="17" t="n">
        <v>68.8</v>
      </c>
      <c r="X34" s="17" t="n">
        <v>69.59999999999999</v>
      </c>
      <c r="Y34" s="18">
        <f>+IF(OR(V34="-",W34="-",X34="-"),"-",IFERROR(AVERAGE(V34:X34),"-"))</f>
        <v/>
      </c>
      <c r="Z34" s="18">
        <f>+$X$48</f>
        <v/>
      </c>
      <c r="AA34" s="18">
        <f>IF(Y34="-","-",MAX(V34:X34)-MIN(V34:X34))</f>
        <v/>
      </c>
      <c r="AB34" s="18">
        <f>+$X$49</f>
        <v/>
      </c>
      <c r="AC34" s="18">
        <f>$X$44</f>
        <v/>
      </c>
      <c r="AD34" s="18">
        <f>$X$45</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4">
        <f>IF(E34&lt;&gt;"-",E34,NA())</f>
        <v/>
      </c>
      <c r="AQ34" s="54">
        <f>IF(Y34&lt;&gt;"-",Y34,NA())</f>
        <v/>
      </c>
    </row>
    <row r="35">
      <c r="A35" s="102" t="n">
        <v>25</v>
      </c>
      <c r="B35" s="17" t="n">
        <v>24.2</v>
      </c>
      <c r="C35" s="17" t="n">
        <v>24.1</v>
      </c>
      <c r="D35" s="17" t="n">
        <v>21.8</v>
      </c>
      <c r="E35" s="18">
        <f>IF(OR(B35="-",C35="-",D35="-"),"-",IFERROR(AVERAGE(B35:D35), "-"))</f>
        <v/>
      </c>
      <c r="F35" s="18">
        <f>$B$48</f>
        <v/>
      </c>
      <c r="G35" s="18">
        <f>IF(E35="-","-",MAX(B35:D35)-MIN(B35:D35))</f>
        <v/>
      </c>
      <c r="H35" s="18">
        <f>$B$49</f>
        <v/>
      </c>
      <c r="I35" s="18">
        <f>$B$44</f>
        <v/>
      </c>
      <c r="J35" s="18">
        <f>$B$45</f>
        <v/>
      </c>
      <c r="K35" s="18">
        <f>$B$48+$B$51</f>
        <v/>
      </c>
      <c r="L35" s="18">
        <f>$B$48+2*$B$51</f>
        <v/>
      </c>
      <c r="M35" s="18">
        <f>$B$48-$B$51</f>
        <v/>
      </c>
      <c r="N35" s="18">
        <f>$B$48-2*$B$51</f>
        <v/>
      </c>
      <c r="O35" s="18">
        <f>+$B$46</f>
        <v/>
      </c>
      <c r="P35" s="18">
        <f>+$B$47</f>
        <v/>
      </c>
      <c r="Q35" s="18">
        <f>+$B$49+$B$52</f>
        <v/>
      </c>
      <c r="R35" s="18">
        <f>+$B$49+(2*$B$52)</f>
        <v/>
      </c>
      <c r="S35" s="18">
        <f>+$B$49-$B$52</f>
        <v/>
      </c>
      <c r="T35" s="13" t="n">
        <v>10</v>
      </c>
      <c r="U35" s="13" t="n">
        <v>35</v>
      </c>
      <c r="V35" s="17" t="n">
        <v>56</v>
      </c>
      <c r="W35" s="17" t="n">
        <v>63.5</v>
      </c>
      <c r="X35" s="17" t="n">
        <v>54.8</v>
      </c>
      <c r="Y35" s="18">
        <f>+IF(OR(V35="-",W35="-",X35="-"),"-",IFERROR(AVERAGE(V35:X35),"-"))</f>
        <v/>
      </c>
      <c r="Z35" s="18">
        <f>+$X$48</f>
        <v/>
      </c>
      <c r="AA35" s="18">
        <f>IF(Y35="-","-",MAX(V35:X35)-MIN(V35:X35))</f>
        <v/>
      </c>
      <c r="AB35" s="18">
        <f>+$X$49</f>
        <v/>
      </c>
      <c r="AC35" s="18">
        <f>$X$44</f>
        <v/>
      </c>
      <c r="AD35" s="18">
        <f>$X$45</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4">
        <f>IF(E35&lt;&gt;"-",E35,NA())</f>
        <v/>
      </c>
      <c r="AQ35" s="54">
        <f>IF(Y35&lt;&gt;"-",Y35,NA())</f>
        <v/>
      </c>
    </row>
    <row r="36">
      <c r="A36" s="102" t="n">
        <v>26</v>
      </c>
      <c r="B36" s="17" t="n">
        <v>25.1</v>
      </c>
      <c r="C36" s="17" t="n">
        <v>24.5</v>
      </c>
      <c r="D36" s="17" t="n">
        <v>22.4</v>
      </c>
      <c r="E36" s="18">
        <f>IF(OR(B36="-",C36="-",D36="-"),"-",IFERROR(AVERAGE(B36:D36), "-"))</f>
        <v/>
      </c>
      <c r="F36" s="18">
        <f>$B$48</f>
        <v/>
      </c>
      <c r="G36" s="18">
        <f>IF(E36="-","-",MAX(B36:D36)-MIN(B36:D36))</f>
        <v/>
      </c>
      <c r="H36" s="18">
        <f>$B$49</f>
        <v/>
      </c>
      <c r="I36" s="18">
        <f>$B$44</f>
        <v/>
      </c>
      <c r="J36" s="18">
        <f>$B$45</f>
        <v/>
      </c>
      <c r="K36" s="18">
        <f>$B$48+$B$51</f>
        <v/>
      </c>
      <c r="L36" s="18">
        <f>$B$48+2*$B$51</f>
        <v/>
      </c>
      <c r="M36" s="18">
        <f>$B$48-$B$51</f>
        <v/>
      </c>
      <c r="N36" s="18">
        <f>$B$48-2*$B$51</f>
        <v/>
      </c>
      <c r="O36" s="18">
        <f>+$B$46</f>
        <v/>
      </c>
      <c r="P36" s="18">
        <f>+$B$47</f>
        <v/>
      </c>
      <c r="Q36" s="18">
        <f>+$B$49+$B$52</f>
        <v/>
      </c>
      <c r="R36" s="18">
        <f>+$B$49+(2*$B$52)</f>
        <v/>
      </c>
      <c r="S36" s="18">
        <f>+$B$49-$B$52</f>
        <v/>
      </c>
      <c r="T36" s="13" t="n">
        <v>10</v>
      </c>
      <c r="U36" s="13" t="n">
        <v>35</v>
      </c>
      <c r="V36" s="17" t="n">
        <v>62.8</v>
      </c>
      <c r="W36" s="17" t="n">
        <v>80.40000000000001</v>
      </c>
      <c r="X36" s="17" t="n">
        <v>52.9</v>
      </c>
      <c r="Y36" s="18">
        <f>+IF(OR(V36="-",W36="-",X36="-"),"-",IFERROR(AVERAGE(V36:X36),"-"))</f>
        <v/>
      </c>
      <c r="Z36" s="18">
        <f>+$X$48</f>
        <v/>
      </c>
      <c r="AA36" s="18">
        <f>IF(Y36="-","-",MAX(V36:X36)-MIN(V36:X36))</f>
        <v/>
      </c>
      <c r="AB36" s="18">
        <f>+$X$49</f>
        <v/>
      </c>
      <c r="AC36" s="18">
        <f>$X$44</f>
        <v/>
      </c>
      <c r="AD36" s="18">
        <f>$X$45</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4">
        <f>IF(E36&lt;&gt;"-",E36,NA())</f>
        <v/>
      </c>
      <c r="AQ36" s="54">
        <f>IF(Y36&lt;&gt;"-",Y36,NA())</f>
        <v/>
      </c>
    </row>
    <row r="37">
      <c r="A37" s="102" t="n">
        <v>27</v>
      </c>
      <c r="B37" s="17" t="n">
        <v>23.2</v>
      </c>
      <c r="C37" s="17" t="n">
        <v>24.2</v>
      </c>
      <c r="D37" s="17" t="n">
        <v>22.5</v>
      </c>
      <c r="E37" s="18">
        <f>IF(OR(B37="-",C37="-",D37="-"),"-",IFERROR(AVERAGE(B37:D37), "-"))</f>
        <v/>
      </c>
      <c r="F37" s="18">
        <f>$B$48</f>
        <v/>
      </c>
      <c r="G37" s="18">
        <f>IF(E37="-","-",MAX(B37:D37)-MIN(B37:D37))</f>
        <v/>
      </c>
      <c r="H37" s="18">
        <f>$B$49</f>
        <v/>
      </c>
      <c r="I37" s="18">
        <f>$B$44</f>
        <v/>
      </c>
      <c r="J37" s="18">
        <f>$B$45</f>
        <v/>
      </c>
      <c r="K37" s="18">
        <f>$B$48+$B$51</f>
        <v/>
      </c>
      <c r="L37" s="18">
        <f>$B$48+2*$B$51</f>
        <v/>
      </c>
      <c r="M37" s="18">
        <f>$B$48-$B$51</f>
        <v/>
      </c>
      <c r="N37" s="18">
        <f>$B$48-2*$B$51</f>
        <v/>
      </c>
      <c r="O37" s="18">
        <f>+$B$46</f>
        <v/>
      </c>
      <c r="P37" s="18">
        <f>+$B$47</f>
        <v/>
      </c>
      <c r="Q37" s="18">
        <f>+$B$49+$B$52</f>
        <v/>
      </c>
      <c r="R37" s="18">
        <f>+$B$49+(2*$B$52)</f>
        <v/>
      </c>
      <c r="S37" s="18">
        <f>+$B$49-$B$52</f>
        <v/>
      </c>
      <c r="T37" s="13" t="n">
        <v>10</v>
      </c>
      <c r="U37" s="13" t="n">
        <v>35</v>
      </c>
      <c r="V37" s="17" t="n">
        <v>62.9</v>
      </c>
      <c r="W37" s="17" t="n">
        <v>73.09999999999999</v>
      </c>
      <c r="X37" s="17" t="n">
        <v>56.2</v>
      </c>
      <c r="Y37" s="18">
        <f>+IF(OR(V37="-",W37="-",X37="-"),"-",IFERROR(AVERAGE(V37:X37),"-"))</f>
        <v/>
      </c>
      <c r="Z37" s="18">
        <f>+$X$48</f>
        <v/>
      </c>
      <c r="AA37" s="18">
        <f>IF(Y37="-","-",MAX(V37:X37)-MIN(V37:X37))</f>
        <v/>
      </c>
      <c r="AB37" s="18">
        <f>+$X$49</f>
        <v/>
      </c>
      <c r="AC37" s="18">
        <f>$X$44</f>
        <v/>
      </c>
      <c r="AD37" s="18">
        <f>$X$45</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4">
        <f>IF(E37&lt;&gt;"-",E37,NA())</f>
        <v/>
      </c>
      <c r="AQ37" s="54">
        <f>IF(Y37&lt;&gt;"-",Y37,NA())</f>
        <v/>
      </c>
    </row>
    <row r="38">
      <c r="A38" s="102" t="n">
        <v>28</v>
      </c>
      <c r="B38" s="17" t="n">
        <v>25.1</v>
      </c>
      <c r="C38" s="17" t="n"/>
      <c r="D38" s="17" t="n"/>
      <c r="E38" s="18">
        <f>IF(OR(B38="-",C38="-",D38="-"),"-",IFERROR(AVERAGE(B38:D38), "-"))</f>
        <v/>
      </c>
      <c r="F38" s="18">
        <f>$B$48</f>
        <v/>
      </c>
      <c r="G38" s="18">
        <f>IF(E38="-","-",MAX(B38:D38)-MIN(B38:D38))</f>
        <v/>
      </c>
      <c r="H38" s="18">
        <f>$B$49</f>
        <v/>
      </c>
      <c r="I38" s="18">
        <f>$B$44</f>
        <v/>
      </c>
      <c r="J38" s="18">
        <f>$B$45</f>
        <v/>
      </c>
      <c r="K38" s="18">
        <f>$B$48+$B$51</f>
        <v/>
      </c>
      <c r="L38" s="18">
        <f>$B$48+2*$B$51</f>
        <v/>
      </c>
      <c r="M38" s="18">
        <f>$B$48-$B$51</f>
        <v/>
      </c>
      <c r="N38" s="18">
        <f>$B$48-2*$B$51</f>
        <v/>
      </c>
      <c r="O38" s="18">
        <f>+$B$46</f>
        <v/>
      </c>
      <c r="P38" s="18">
        <f>+$B$47</f>
        <v/>
      </c>
      <c r="Q38" s="18">
        <f>+$B$49+$B$52</f>
        <v/>
      </c>
      <c r="R38" s="18">
        <f>+$B$49+(2*$B$52)</f>
        <v/>
      </c>
      <c r="S38" s="18">
        <f>+$B$49-$B$52</f>
        <v/>
      </c>
      <c r="T38" s="13" t="n">
        <v>10</v>
      </c>
      <c r="U38" s="13" t="n">
        <v>35</v>
      </c>
      <c r="V38" s="17" t="n">
        <v>87</v>
      </c>
      <c r="W38" s="17" t="n"/>
      <c r="X38" s="17" t="n"/>
      <c r="Y38" s="18">
        <f>+IF(OR(V38="-",W38="-",X38="-"),"-",IFERROR(AVERAGE(V38:X38),"-"))</f>
        <v/>
      </c>
      <c r="Z38" s="18">
        <f>+$X$48</f>
        <v/>
      </c>
      <c r="AA38" s="18">
        <f>IF(Y38="-","-",MAX(V38:X38)-MIN(V38:X38))</f>
        <v/>
      </c>
      <c r="AB38" s="18">
        <f>+$X$49</f>
        <v/>
      </c>
      <c r="AC38" s="18">
        <f>$X$44</f>
        <v/>
      </c>
      <c r="AD38" s="18">
        <f>$X$45</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4">
        <f>IF(E38&lt;&gt;"-",E38,NA())</f>
        <v/>
      </c>
      <c r="AQ38" s="54">
        <f>IF(Y38&lt;&gt;"-",Y38,NA())</f>
        <v/>
      </c>
    </row>
    <row r="39">
      <c r="A39" s="102" t="n">
        <v>29</v>
      </c>
      <c r="B39" s="17" t="n"/>
      <c r="C39" s="17" t="n"/>
      <c r="D39" s="17" t="n"/>
      <c r="E39" s="18">
        <f>IF(OR(B39="-",C39="-",D39="-"),"-",IFERROR(AVERAGE(B39:D39), "-"))</f>
        <v/>
      </c>
      <c r="F39" s="18">
        <f>$B$48</f>
        <v/>
      </c>
      <c r="G39" s="18">
        <f>IF(E39="-","-",MAX(B39:D39)-MIN(B39:D39))</f>
        <v/>
      </c>
      <c r="H39" s="18">
        <f>$B$49</f>
        <v/>
      </c>
      <c r="I39" s="18">
        <f>$B$44</f>
        <v/>
      </c>
      <c r="J39" s="18">
        <f>$B$45</f>
        <v/>
      </c>
      <c r="K39" s="18">
        <f>$B$48+$B$51</f>
        <v/>
      </c>
      <c r="L39" s="18">
        <f>$B$48+2*$B$51</f>
        <v/>
      </c>
      <c r="M39" s="18">
        <f>$B$48-$B$51</f>
        <v/>
      </c>
      <c r="N39" s="18">
        <f>$B$48-2*$B$51</f>
        <v/>
      </c>
      <c r="O39" s="18">
        <f>+$B$46</f>
        <v/>
      </c>
      <c r="P39" s="18">
        <f>+$B$47</f>
        <v/>
      </c>
      <c r="Q39" s="18">
        <f>+$B$49+$B$52</f>
        <v/>
      </c>
      <c r="R39" s="18">
        <f>+$B$49+(2*$B$52)</f>
        <v/>
      </c>
      <c r="S39" s="18">
        <f>+$B$49-$B$52</f>
        <v/>
      </c>
      <c r="T39" s="13" t="n">
        <v>10</v>
      </c>
      <c r="U39" s="13" t="n">
        <v>35</v>
      </c>
      <c r="V39" s="17" t="n"/>
      <c r="W39" s="17" t="n"/>
      <c r="X39" s="17" t="n"/>
      <c r="Y39" s="18">
        <f>+IF(OR(V39="-",W39="-",X39="-"),"-",IFERROR(AVERAGE(V39:X39),"-"))</f>
        <v/>
      </c>
      <c r="Z39" s="18">
        <f>+$X$48</f>
        <v/>
      </c>
      <c r="AA39" s="18">
        <f>IF(Y39="-","-",MAX(V39:X39)-MIN(V39:X39))</f>
        <v/>
      </c>
      <c r="AB39" s="18">
        <f>+$X$49</f>
        <v/>
      </c>
      <c r="AC39" s="18">
        <f>$X$44</f>
        <v/>
      </c>
      <c r="AD39" s="18">
        <f>$X$45</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4">
        <f>IF(E39&lt;&gt;"-",E39,NA())</f>
        <v/>
      </c>
      <c r="AQ39" s="54">
        <f>IF(Y39&lt;&gt;"-",Y39,NA())</f>
        <v/>
      </c>
    </row>
    <row r="40">
      <c r="A40" s="102" t="n">
        <v>30</v>
      </c>
      <c r="B40" s="17" t="n"/>
      <c r="C40" s="17" t="n"/>
      <c r="D40" s="17" t="n"/>
      <c r="E40" s="18">
        <f>IF(OR(B40="-",C40="-",D40="-"),"-",IFERROR(AVERAGE(B40:D40), "-"))</f>
        <v/>
      </c>
      <c r="F40" s="18">
        <f>$B$48</f>
        <v/>
      </c>
      <c r="G40" s="18">
        <f>IF(E40="-","-",MAX(B40:D40)-MIN(B40:D40))</f>
        <v/>
      </c>
      <c r="H40" s="18">
        <f>$B$49</f>
        <v/>
      </c>
      <c r="I40" s="18">
        <f>$B$44</f>
        <v/>
      </c>
      <c r="J40" s="18">
        <f>$B$45</f>
        <v/>
      </c>
      <c r="K40" s="18">
        <f>$B$48+$B$51</f>
        <v/>
      </c>
      <c r="L40" s="18">
        <f>$B$48+2*$B$51</f>
        <v/>
      </c>
      <c r="M40" s="18">
        <f>$B$48-$B$51</f>
        <v/>
      </c>
      <c r="N40" s="18">
        <f>$B$48-2*$B$51</f>
        <v/>
      </c>
      <c r="O40" s="18">
        <f>+$B$46</f>
        <v/>
      </c>
      <c r="P40" s="18">
        <f>+$B$47</f>
        <v/>
      </c>
      <c r="Q40" s="18">
        <f>+$B$49+$B$52</f>
        <v/>
      </c>
      <c r="R40" s="18">
        <f>+$B$49+(2*$B$52)</f>
        <v/>
      </c>
      <c r="S40" s="18">
        <f>+$B$49-$B$52</f>
        <v/>
      </c>
      <c r="T40" s="13" t="n">
        <v>10</v>
      </c>
      <c r="U40" s="13" t="n">
        <v>35</v>
      </c>
      <c r="V40" s="17" t="n"/>
      <c r="W40" s="17" t="n"/>
      <c r="X40" s="17" t="n"/>
      <c r="Y40" s="18">
        <f>+IF(OR(V40="-",W40="-",X40="-"),"-",IFERROR(AVERAGE(V40:X40),"-"))</f>
        <v/>
      </c>
      <c r="Z40" s="18">
        <f>+$X$48</f>
        <v/>
      </c>
      <c r="AA40" s="18">
        <f>IF(Y40="-","-",MAX(V40:X40)-MIN(V40:X40))</f>
        <v/>
      </c>
      <c r="AB40" s="18">
        <f>+$X$49</f>
        <v/>
      </c>
      <c r="AC40" s="18">
        <f>$X$44</f>
        <v/>
      </c>
      <c r="AD40" s="18">
        <f>$X$45</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4">
        <f>IF(E40&lt;&gt;"-",E40,NA())</f>
        <v/>
      </c>
      <c r="AQ40" s="54">
        <f>IF(Y40&lt;&gt;"-",Y40,NA())</f>
        <v/>
      </c>
    </row>
    <row r="41">
      <c r="A41" s="102" t="n">
        <v>31</v>
      </c>
      <c r="B41" s="17" t="n">
        <v>22</v>
      </c>
      <c r="C41" s="17" t="n">
        <v>24.2</v>
      </c>
      <c r="D41" s="17" t="n">
        <v>23</v>
      </c>
      <c r="E41" s="18">
        <f>IF(OR(B41="-",C41="-",D41="-"),"-",IFERROR(AVERAGE(B41:D41), "-"))</f>
        <v/>
      </c>
      <c r="F41" s="18">
        <f>$B$48</f>
        <v/>
      </c>
      <c r="G41" s="18">
        <f>IF(E41="-","-",MAX(B41:D41)-MIN(B41:D41))</f>
        <v/>
      </c>
      <c r="H41" s="18">
        <f>$B$49</f>
        <v/>
      </c>
      <c r="I41" s="18">
        <f>$B$44</f>
        <v/>
      </c>
      <c r="J41" s="18">
        <f>$B$45</f>
        <v/>
      </c>
      <c r="K41" s="18">
        <f>$B$48+$B$51</f>
        <v/>
      </c>
      <c r="L41" s="18">
        <f>$B$48+2*$B$51</f>
        <v/>
      </c>
      <c r="M41" s="18">
        <f>$B$48-$B$51</f>
        <v/>
      </c>
      <c r="N41" s="18">
        <f>$B$48-2*$B$51</f>
        <v/>
      </c>
      <c r="O41" s="18">
        <f>+$B$46</f>
        <v/>
      </c>
      <c r="P41" s="18">
        <f>+$B$47</f>
        <v/>
      </c>
      <c r="Q41" s="18">
        <f>+$B$49+$B$52</f>
        <v/>
      </c>
      <c r="R41" s="18">
        <f>+$B$49+(2*$B$52)</f>
        <v/>
      </c>
      <c r="S41" s="18">
        <f>+$B$49-$B$52</f>
        <v/>
      </c>
      <c r="T41" s="13" t="n">
        <v>10</v>
      </c>
      <c r="U41" s="13" t="n">
        <v>35</v>
      </c>
      <c r="V41" s="122" t="n">
        <v>58</v>
      </c>
      <c r="W41" s="122" t="n">
        <v>85</v>
      </c>
      <c r="X41" s="122" t="n">
        <v>62.4</v>
      </c>
      <c r="Y41" s="18">
        <f>+IF(OR(V41="-",W41="-",X41="-"),"-",IFERROR(AVERAGE(V41:X41),"-"))</f>
        <v/>
      </c>
      <c r="Z41" s="18">
        <f>+$X$48</f>
        <v/>
      </c>
      <c r="AA41" s="18">
        <f>IF(Y41="-","-",MAX(V41:X41)-MIN(V41:X41))</f>
        <v/>
      </c>
      <c r="AB41" s="18">
        <f>+$X$49</f>
        <v/>
      </c>
      <c r="AC41" s="18">
        <f>$X$44</f>
        <v/>
      </c>
      <c r="AD41" s="18">
        <f>$X$45</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4">
        <f>IF(E41&lt;&gt;"-",E41,NA())</f>
        <v/>
      </c>
      <c r="AQ41" s="54">
        <f>IF(Y41&lt;&gt;"-",Y41,NA())</f>
        <v/>
      </c>
    </row>
    <row r="42">
      <c r="A42" s="22" t="n"/>
      <c r="B42" s="23" t="n"/>
      <c r="C42" s="123" t="n"/>
      <c r="D42" s="123"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7"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4" t="n"/>
      <c r="AQ43" s="54"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24" t="n"/>
      <c r="AP44" s="54" t="n"/>
      <c r="AQ44" s="54"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24" t="n"/>
      <c r="AP45" s="54" t="n"/>
      <c r="AQ45" s="54"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24" t="n"/>
      <c r="AP46" s="54" t="n"/>
      <c r="AQ46" s="54"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24" t="n"/>
      <c r="AP47" s="54" t="n"/>
      <c r="AQ47" s="54"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24" t="n"/>
      <c r="AP48" s="54" t="n"/>
      <c r="AQ48" s="54"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24" t="n"/>
      <c r="AP49" s="54" t="n"/>
      <c r="AQ49" s="54" t="n"/>
    </row>
    <row r="50">
      <c r="A50" s="29" t="inlineStr">
        <is>
          <t>A2</t>
        </is>
      </c>
      <c r="B50" s="125"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5" t="n">
        <v>1.023</v>
      </c>
      <c r="Y50" s="12" t="n"/>
      <c r="Z50" s="12" t="n"/>
      <c r="AA50" s="12" t="n"/>
      <c r="AB50" s="12" t="n"/>
      <c r="AC50" s="12" t="n"/>
      <c r="AO50" s="124" t="n"/>
      <c r="AP50" s="54" t="n"/>
      <c r="AQ50" s="54" t="n"/>
    </row>
    <row r="51" ht="41.5" customHeight="1" s="57">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24" t="n"/>
      <c r="AP51" s="54" t="n"/>
      <c r="AQ51" s="54" t="n"/>
    </row>
    <row r="52" ht="41.5" customHeight="1" s="57">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24" t="n"/>
      <c r="AP52" s="54" t="n"/>
      <c r="AQ52" s="54"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24" t="n"/>
      <c r="AP53" s="54" t="n"/>
      <c r="AQ53" s="54" t="n"/>
    </row>
    <row r="54">
      <c r="A54" s="29" t="inlineStr">
        <is>
          <t>D4</t>
        </is>
      </c>
      <c r="B54" s="125"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5" t="n">
        <v>2.574</v>
      </c>
      <c r="Y54" s="12" t="n"/>
      <c r="Z54" s="12" t="n"/>
      <c r="AA54" s="12" t="n"/>
      <c r="AB54" s="12" t="n"/>
      <c r="AC54" s="12" t="n"/>
      <c r="AO54" s="124" t="n"/>
      <c r="AP54" s="54" t="n"/>
      <c r="AQ54" s="54"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24" t="n"/>
      <c r="AP55" s="54" t="n"/>
      <c r="AQ55" s="54" t="n"/>
    </row>
    <row r="56" ht="14.5" customHeight="1" s="57"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24" t="n"/>
      <c r="AP56" s="54" t="n"/>
      <c r="AQ56" s="54" t="n"/>
    </row>
    <row r="57" ht="27.65" customHeight="1" s="57">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24" t="n"/>
      <c r="AP57" s="54" t="n"/>
      <c r="AQ57" s="54" t="n"/>
    </row>
    <row r="58" ht="28.15" customHeight="1" s="57"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24" t="n"/>
      <c r="AP58" s="54" t="n"/>
      <c r="AQ58" s="54" t="n"/>
    </row>
    <row r="59" ht="14.5" customHeight="1" s="57"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24" t="n"/>
      <c r="AP59" s="54" t="n"/>
      <c r="AQ59" s="54" t="n"/>
    </row>
    <row r="60" ht="15" customHeight="1" s="57">
      <c r="A60" s="86"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7" t="n"/>
      <c r="C60" s="87" t="n"/>
      <c r="D60" s="87" t="n"/>
      <c r="E60" s="87" t="n"/>
      <c r="F60" s="87" t="n"/>
      <c r="G60" s="87" t="n"/>
      <c r="H60" s="87" t="n"/>
      <c r="I60" s="87" t="n"/>
      <c r="J60" s="87" t="n"/>
      <c r="K60" s="87" t="n"/>
      <c r="L60" s="87" t="n"/>
      <c r="M60" s="87" t="n"/>
      <c r="N60" s="87" t="n"/>
      <c r="O60" s="87" t="n"/>
      <c r="P60" s="87" t="n"/>
      <c r="Q60" s="87" t="n"/>
      <c r="R60" s="87" t="n"/>
      <c r="S60" s="87" t="n"/>
      <c r="T60" s="87" t="n"/>
      <c r="U60" s="87" t="n"/>
      <c r="V60" s="87" t="n"/>
      <c r="W60" s="87" t="n"/>
      <c r="X60" s="87" t="n"/>
      <c r="Y60" s="87" t="n"/>
      <c r="Z60" s="87" t="n"/>
      <c r="AA60" s="87" t="n"/>
      <c r="AB60" s="87" t="n"/>
      <c r="AC60" s="87" t="n"/>
      <c r="AD60" s="87" t="n"/>
      <c r="AE60" s="87" t="n"/>
      <c r="AF60" s="87" t="n"/>
      <c r="AO60" s="124" t="n"/>
      <c r="AP60" s="54" t="n"/>
      <c r="AQ60" s="54" t="n"/>
    </row>
    <row r="61">
      <c r="AO61" s="124" t="n"/>
      <c r="AP61" s="54" t="n"/>
      <c r="AQ61" s="54"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24" t="n"/>
      <c r="AP62" s="54" t="n"/>
      <c r="AQ62" s="54" t="n"/>
    </row>
    <row r="63">
      <c r="AO63" s="124" t="n"/>
      <c r="AP63" s="54" t="n"/>
      <c r="AQ63" s="54" t="n"/>
    </row>
    <row r="64">
      <c r="AO64" s="124" t="n"/>
      <c r="AP64" s="54" t="n"/>
      <c r="AQ64" s="54" t="n"/>
    </row>
    <row r="65">
      <c r="AO65" s="124" t="n"/>
      <c r="AP65" s="54" t="n"/>
      <c r="AQ65" s="54" t="n"/>
    </row>
    <row r="66">
      <c r="AO66" s="124" t="n"/>
      <c r="AP66" s="54" t="n"/>
      <c r="AQ66" s="54" t="n"/>
    </row>
    <row r="67">
      <c r="AO67" s="124" t="n"/>
      <c r="AP67" s="54" t="n"/>
      <c r="AQ67" s="54" t="n"/>
    </row>
    <row r="68">
      <c r="AO68" s="124" t="n"/>
      <c r="AP68" s="54" t="n"/>
      <c r="AQ68" s="54" t="n"/>
    </row>
    <row r="69">
      <c r="AO69" s="124" t="n"/>
      <c r="AP69" s="54" t="n"/>
      <c r="AQ69" s="54" t="n"/>
    </row>
    <row r="70">
      <c r="AO70" s="124" t="n"/>
      <c r="AP70" s="54" t="n"/>
      <c r="AQ70" s="54" t="n"/>
    </row>
    <row r="71">
      <c r="AO71" s="124" t="n"/>
      <c r="AP71" s="54" t="n"/>
      <c r="AQ71" s="54" t="n"/>
    </row>
    <row r="72">
      <c r="AO72" s="124" t="n"/>
      <c r="AP72" s="54" t="n"/>
      <c r="AQ72" s="54" t="n"/>
    </row>
    <row r="73">
      <c r="AO73" s="124" t="n"/>
      <c r="AP73" s="54" t="n"/>
      <c r="AQ73" s="54" t="n"/>
    </row>
    <row r="74">
      <c r="AO74" s="124" t="n"/>
      <c r="AP74" s="54" t="n"/>
      <c r="AQ74" s="54" t="n"/>
    </row>
    <row r="75">
      <c r="AP75" s="54" t="n"/>
      <c r="AQ75" s="54" t="n"/>
    </row>
    <row r="76">
      <c r="AP76" s="54" t="n"/>
      <c r="AQ76" s="54" t="n"/>
    </row>
    <row r="77">
      <c r="AP77" s="54" t="n"/>
      <c r="AQ77" s="54" t="n"/>
    </row>
    <row r="78">
      <c r="AP78" s="54" t="n"/>
      <c r="AQ78" s="54" t="n"/>
    </row>
    <row r="79">
      <c r="AP79" s="54" t="n"/>
      <c r="AQ79" s="54" t="n"/>
    </row>
  </sheetData>
  <mergeCells count="6">
    <mergeCell ref="A60:AF61"/>
    <mergeCell ref="A2:B5"/>
    <mergeCell ref="C2:AD5"/>
    <mergeCell ref="AE2:AF5"/>
    <mergeCell ref="B9:D9"/>
    <mergeCell ref="V9:X9"/>
  </mergeCells>
  <conditionalFormatting sqref="C42:D42">
    <cfRule type="cellIs" priority="23" operator="notBetween" dxfId="0">
      <formula>10</formula>
      <formula>35</formula>
    </cfRule>
  </conditionalFormatting>
  <conditionalFormatting sqref="B11:D41">
    <cfRule type="cellIs" priority="22" operator="notBetween" dxfId="0">
      <formula>10</formula>
      <formula>35</formula>
    </cfRule>
  </conditionalFormatting>
  <conditionalFormatting sqref="V11:X35">
    <cfRule type="cellIs" priority="3" operator="notBetween" dxfId="0">
      <formula>10</formula>
      <formula>35</formula>
    </cfRule>
  </conditionalFormatting>
  <conditionalFormatting sqref="V41:X41">
    <cfRule type="cellIs" priority="2" operator="notBetween" dxfId="0">
      <formula>10</formula>
      <formula>35</formula>
    </cfRule>
  </conditionalFormatting>
  <conditionalFormatting sqref="V36:X40">
    <cfRule type="cellIs" priority="1" operator="notBetween" dxfId="0">
      <formula>10</formula>
      <formula>35</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2022-11-10T12:43:26Z</dcterms:modified>
  <cp:lastModifiedBy>Mario Toribio</cp:lastModifiedBy>
  <cp:lastPrinted>2022-10-19T18:43:49Z</cp:lastPrinted>
</cp:coreProperties>
</file>