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420" tabRatio="600" firstSheet="0" activeTab="1" autoFilterDateGrouping="1"/>
  </bookViews>
  <sheets>
    <sheet xmlns:r="http://schemas.openxmlformats.org/officeDocument/2006/relationships" name="Instrucciones y Condicionantes " sheetId="1" state="visible" r:id="rId1"/>
    <sheet xmlns:r="http://schemas.openxmlformats.org/officeDocument/2006/relationships" name="Mes" sheetId="2" state="visible" r:id="rId2"/>
    <sheet xmlns:r="http://schemas.openxmlformats.org/officeDocument/2006/relationships" name="Graficas Temperatura" sheetId="3" state="visible" r:id="rId3"/>
    <sheet xmlns:r="http://schemas.openxmlformats.org/officeDocument/2006/relationships" name="Graficas Humedad Relativa" sheetId="4" state="visible" r:id="rId4"/>
  </sheets>
  <definedNames>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2">
    <numFmt numFmtId="164" formatCode="0.000"/>
    <numFmt numFmtId="165" formatCode="0.0"/>
  </numFmts>
  <fonts count="21">
    <font>
      <name val="Calibri"/>
      <family val="2"/>
      <color theme="1"/>
      <sz val="11"/>
      <scheme val="minor"/>
    </font>
    <font>
      <name val="Times New Roman"/>
      <family val="1"/>
      <color theme="1"/>
      <sz val="11"/>
    </font>
    <font>
      <name val="Times New Roman"/>
      <family val="1"/>
      <b val="1"/>
      <color theme="1"/>
      <sz val="12"/>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Calibri"/>
      <family val="2"/>
      <sz val="11"/>
      <scheme val="minor"/>
    </font>
    <font>
      <name val="Times New Roman"/>
      <family val="1"/>
      <color theme="1"/>
      <sz val="10"/>
    </font>
    <font>
      <name val="Calibri"/>
      <family val="2"/>
      <b val="1"/>
      <color theme="4" tint="-0.249977111117893"/>
      <sz val="18"/>
      <scheme val="minor"/>
    </font>
    <font>
      <name val="Times New Roman"/>
      <family val="1"/>
      <sz val="10"/>
    </font>
    <font>
      <name val="Wingdings 3"/>
      <charset val="2"/>
      <family val="1"/>
      <color rgb="FF9FB8CD"/>
      <sz val="8.35"/>
    </font>
    <font>
      <name val="Wingdings 3"/>
      <charset val="2"/>
      <family val="1"/>
      <color rgb="FF727CA3"/>
      <sz val="8.35"/>
    </font>
    <font>
      <name val="Times New Roman"/>
      <family val="1"/>
      <b val="1"/>
      <color theme="1"/>
      <sz val="12"/>
      <u val="double"/>
    </font>
    <font>
      <name val="Times New Roman"/>
      <family val="1"/>
      <color theme="1"/>
      <sz val="12"/>
    </font>
    <font>
      <name val="Times New Roman"/>
      <family val="1"/>
      <sz val="12"/>
    </font>
  </fonts>
  <fills count="5">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pivotButton="0" quotePrefix="0" xfId="0"/>
    <xf numFmtId="0" fontId="5" fillId="0" borderId="0" pivotButton="0" quotePrefix="0" xfId="0"/>
    <xf numFmtId="0" fontId="6" fillId="0" borderId="0" pivotButton="0" quotePrefix="0" xfId="0"/>
    <xf numFmtId="0" fontId="1" fillId="0" borderId="0" pivotButton="0" quotePrefix="0" xfId="0"/>
    <xf numFmtId="0" fontId="7" fillId="0" borderId="0" pivotButton="0" quotePrefix="0" xfId="0"/>
    <xf numFmtId="0" fontId="6" fillId="0" borderId="0" applyAlignment="1" pivotButton="0" quotePrefix="0" xfId="0">
      <alignment horizontal="left"/>
    </xf>
    <xf numFmtId="0" fontId="8" fillId="0" borderId="0" pivotButton="0" quotePrefix="0" xfId="0"/>
    <xf numFmtId="0" fontId="5" fillId="0" borderId="0" applyAlignment="1" pivotButton="0" quotePrefix="0" xfId="0">
      <alignment horizontal="center"/>
    </xf>
    <xf numFmtId="0" fontId="2" fillId="2" borderId="0" applyAlignment="1" pivotButton="0" quotePrefix="0" xfId="0">
      <alignment horizontal="center"/>
    </xf>
    <xf numFmtId="0" fontId="9" fillId="0" borderId="0" pivotButton="0" quotePrefix="0" xfId="0"/>
    <xf numFmtId="0" fontId="9" fillId="0" borderId="0" applyAlignment="1" pivotButton="0" quotePrefix="0" xfId="0">
      <alignment horizontal="center" vertical="center"/>
    </xf>
    <xf numFmtId="0" fontId="9" fillId="0" borderId="0" applyAlignment="1" pivotButton="0" quotePrefix="0" xfId="0">
      <alignment horizontal="right"/>
    </xf>
    <xf numFmtId="0" fontId="10" fillId="2" borderId="0" applyAlignment="1" pivotButton="0" quotePrefix="0" xfId="0">
      <alignment horizontal="center"/>
    </xf>
    <xf numFmtId="1" fontId="9" fillId="0" borderId="0" applyAlignment="1" pivotButton="0" quotePrefix="0" xfId="0">
      <alignment horizontal="center" vertical="center"/>
    </xf>
    <xf numFmtId="1" fontId="9" fillId="0" borderId="0" applyAlignment="1" pivotButton="0" quotePrefix="0" xfId="0">
      <alignment horizontal="center"/>
    </xf>
    <xf numFmtId="0" fontId="11" fillId="3" borderId="0" applyAlignment="1" pivotButton="0" quotePrefix="0" xfId="0">
      <alignment horizontal="center" vertical="center"/>
    </xf>
    <xf numFmtId="0" fontId="9" fillId="0" borderId="0" applyAlignment="1" pivotButton="0" quotePrefix="0" xfId="0">
      <alignment horizontal="center"/>
    </xf>
    <xf numFmtId="0" fontId="12" fillId="0" borderId="0" pivotButton="0" quotePrefix="0" xfId="0"/>
    <xf numFmtId="0" fontId="9" fillId="4" borderId="1" pivotButton="0" quotePrefix="0" xfId="0"/>
    <xf numFmtId="2" fontId="9" fillId="4" borderId="3" applyAlignment="1" pivotButton="0" quotePrefix="0" xfId="0">
      <alignment horizontal="center" vertical="center"/>
    </xf>
    <xf numFmtId="0" fontId="9" fillId="4" borderId="4" pivotButton="0" quotePrefix="0" xfId="0"/>
    <xf numFmtId="2" fontId="9" fillId="4" borderId="5" applyAlignment="1" pivotButton="0" quotePrefix="0" xfId="0">
      <alignment horizontal="center" vertical="center"/>
    </xf>
    <xf numFmtId="0" fontId="9" fillId="4" borderId="4" applyAlignment="1" pivotButton="0" quotePrefix="0" xfId="0">
      <alignment horizontal="left" vertical="center" wrapText="1"/>
    </xf>
    <xf numFmtId="0" fontId="9" fillId="4" borderId="4" applyAlignment="1" pivotButton="0" quotePrefix="0" xfId="0">
      <alignment wrapText="1"/>
    </xf>
    <xf numFmtId="0" fontId="9" fillId="4" borderId="6" pivotButton="0" quotePrefix="0" xfId="0"/>
    <xf numFmtId="0" fontId="1" fillId="0" borderId="7" pivotButton="0" quotePrefix="0" xfId="0"/>
    <xf numFmtId="0" fontId="0" fillId="0" borderId="7" pivotButton="0" quotePrefix="0" xfId="0"/>
    <xf numFmtId="0" fontId="0" fillId="4" borderId="1" pivotButton="0" quotePrefix="0" xfId="0"/>
    <xf numFmtId="0" fontId="0" fillId="4" borderId="2" pivotButton="0" quotePrefix="0" xfId="0"/>
    <xf numFmtId="0" fontId="0" fillId="4" borderId="3" pivotButton="0" quotePrefix="0" xfId="0"/>
    <xf numFmtId="0" fontId="0" fillId="4" borderId="5" pivotButton="0" quotePrefix="0" xfId="0"/>
    <xf numFmtId="0" fontId="12" fillId="4" borderId="5" pivotButton="0" quotePrefix="0" xfId="0"/>
    <xf numFmtId="0" fontId="12" fillId="4" borderId="5" applyAlignment="1" pivotButton="0" quotePrefix="0" xfId="0">
      <alignment horizontal="left" wrapText="1"/>
    </xf>
    <xf numFmtId="0" fontId="12" fillId="4" borderId="8" pivotButton="0" quotePrefix="0" xfId="0"/>
    <xf numFmtId="0" fontId="12" fillId="0" borderId="7" pivotButton="0" quotePrefix="0" xfId="0"/>
    <xf numFmtId="0" fontId="15" fillId="0" borderId="0" applyAlignment="1" pivotButton="0" quotePrefix="0" xfId="0">
      <alignment vertical="center" wrapText="1"/>
    </xf>
    <xf numFmtId="0" fontId="16" fillId="0" borderId="0" applyAlignment="1" pivotButton="0" quotePrefix="0" xfId="0">
      <alignment horizontal="left" vertical="center" indent="6" readingOrder="1"/>
    </xf>
    <xf numFmtId="0" fontId="17" fillId="0" borderId="0" applyAlignment="1" pivotButton="0" quotePrefix="0" xfId="0">
      <alignment horizontal="left" vertical="center" indent="3" readingOrder="1"/>
    </xf>
    <xf numFmtId="164" fontId="9" fillId="4" borderId="5" applyAlignment="1" pivotButton="0" quotePrefix="0" xfId="0">
      <alignment horizontal="center" vertical="center"/>
    </xf>
    <xf numFmtId="2" fontId="9" fillId="0" borderId="0" pivotButton="0" quotePrefix="0" xfId="0"/>
    <xf numFmtId="2" fontId="9" fillId="0" borderId="0" applyAlignment="1" pivotButton="0" quotePrefix="0" xfId="0">
      <alignment horizontal="center"/>
    </xf>
    <xf numFmtId="0" fontId="9" fillId="4" borderId="5" applyAlignment="1" pivotButton="0" quotePrefix="0" xfId="0">
      <alignment horizontal="center"/>
    </xf>
    <xf numFmtId="0" fontId="9" fillId="4" borderId="8" applyAlignment="1" pivotButton="0" quotePrefix="0" xfId="0">
      <alignment horizontal="center"/>
    </xf>
    <xf numFmtId="0" fontId="9" fillId="4" borderId="2" applyAlignment="1" pivotButton="0" quotePrefix="0" xfId="0">
      <alignment horizontal="center"/>
    </xf>
    <xf numFmtId="0" fontId="9" fillId="4" borderId="3" applyAlignment="1" pivotButton="0" quotePrefix="0" xfId="0">
      <alignment horizontal="center"/>
    </xf>
    <xf numFmtId="0" fontId="9" fillId="4" borderId="7" applyAlignment="1" pivotButton="0" quotePrefix="0" xfId="0">
      <alignment horizontal="center"/>
    </xf>
    <xf numFmtId="0" fontId="9" fillId="4" borderId="6" applyAlignment="1" pivotButton="0" quotePrefix="0" xfId="0">
      <alignment wrapText="1"/>
    </xf>
    <xf numFmtId="0" fontId="9" fillId="4" borderId="1" applyAlignment="1" pivotButton="0" quotePrefix="0" xfId="0">
      <alignment wrapText="1"/>
    </xf>
    <xf numFmtId="2" fontId="9" fillId="0" borderId="0" applyAlignment="1" pivotButton="0" quotePrefix="0" xfId="0">
      <alignment horizontal="center" vertical="center"/>
    </xf>
    <xf numFmtId="0" fontId="18" fillId="4" borderId="4" pivotButton="0" quotePrefix="0" xfId="0"/>
    <xf numFmtId="0" fontId="19" fillId="4" borderId="4" pivotButton="0" quotePrefix="0" xfId="0"/>
    <xf numFmtId="0" fontId="20" fillId="4" borderId="0" pivotButton="0" quotePrefix="0" xfId="0"/>
    <xf numFmtId="0" fontId="20" fillId="4" borderId="0" applyAlignment="1" pivotButton="0" quotePrefix="0" xfId="0">
      <alignment horizontal="left" wrapText="1"/>
    </xf>
    <xf numFmtId="0" fontId="19" fillId="4" borderId="0" pivotButton="0" quotePrefix="0" xfId="0"/>
    <xf numFmtId="0" fontId="19" fillId="4" borderId="6" pivotButton="0" quotePrefix="0" xfId="0"/>
    <xf numFmtId="0" fontId="19" fillId="4" borderId="7" pivotButton="0" quotePrefix="0" xfId="0"/>
    <xf numFmtId="0" fontId="20" fillId="4" borderId="7" pivotButton="0" quotePrefix="0" xfId="0"/>
    <xf numFmtId="165" fontId="1" fillId="0" borderId="0" applyProtection="1" pivotButton="0" quotePrefix="0" xfId="0">
      <protection locked="0" hidden="0"/>
    </xf>
    <xf numFmtId="0" fontId="1" fillId="0" borderId="0" applyAlignment="1" applyProtection="1" pivotButton="0" quotePrefix="0" xfId="0">
      <alignment horizontal="center" vertical="center"/>
      <protection locked="0" hidden="0"/>
    </xf>
    <xf numFmtId="165" fontId="1" fillId="0" borderId="0" applyAlignment="1" applyProtection="1" pivotButton="0" quotePrefix="0" xfId="0">
      <alignment horizontal="center" vertical="center"/>
      <protection locked="0" hidden="0"/>
    </xf>
    <xf numFmtId="0" fontId="2" fillId="0" borderId="0" applyAlignment="1" pivotButton="0" quotePrefix="0" xfId="0">
      <alignment horizontal="center" vertical="center" wrapText="1"/>
    </xf>
    <xf numFmtId="0" fontId="5" fillId="2" borderId="0" applyAlignment="1" pivotButton="0" quotePrefix="0" xfId="0">
      <alignment horizontal="center" vertical="center"/>
    </xf>
    <xf numFmtId="0" fontId="13" fillId="0" borderId="0" applyAlignment="1" pivotButton="0" quotePrefix="0" xfId="0">
      <alignment horizontal="left" vertical="center" wrapText="1"/>
    </xf>
    <xf numFmtId="0" fontId="4" fillId="0" borderId="0" applyAlignment="1" pivotButton="0" quotePrefix="0" xfId="0">
      <alignment horizontal="center" wrapText="1"/>
    </xf>
    <xf numFmtId="0" fontId="1" fillId="0" borderId="9" applyAlignment="1" pivotButton="0" quotePrefix="0" xfId="0">
      <alignment horizontal="center" wrapText="1"/>
    </xf>
    <xf numFmtId="0" fontId="0" fillId="0" borderId="2" pivotButton="0" quotePrefix="0" xfId="0"/>
    <xf numFmtId="0" fontId="0" fillId="0" borderId="4" pivotButton="0" quotePrefix="0" xfId="0"/>
    <xf numFmtId="0" fontId="0" fillId="0" borderId="0" pivotButton="0" quotePrefix="0" xfId="0"/>
    <xf numFmtId="0" fontId="0" fillId="0" borderId="6" pivotButton="0" quotePrefix="0" xfId="0"/>
    <xf numFmtId="0" fontId="0" fillId="0" borderId="7" pivotButton="0" quotePrefix="0" xfId="0"/>
    <xf numFmtId="0" fontId="2" fillId="0" borderId="10" applyAlignment="1" pivotButton="0" quotePrefix="0" xfId="0">
      <alignment horizontal="center" vertical="center" wrapText="1"/>
    </xf>
    <xf numFmtId="0" fontId="3" fillId="0" borderId="11" applyAlignment="1" pivotButton="0" quotePrefix="0" xfId="0">
      <alignment horizontal="center" vertical="center" wrapText="1"/>
    </xf>
    <xf numFmtId="0" fontId="0" fillId="0" borderId="3" pivotButton="0" quotePrefix="0" xfId="0"/>
    <xf numFmtId="0" fontId="0" fillId="0" borderId="5" pivotButton="0" quotePrefix="0" xfId="0"/>
    <xf numFmtId="0" fontId="0" fillId="0" borderId="8" pivotButton="0" quotePrefix="0" xfId="0"/>
    <xf numFmtId="0" fontId="1" fillId="0" borderId="0" applyAlignment="1" pivotButton="0" quotePrefix="0" xfId="0">
      <alignment horizontal="left" vertical="center" wrapText="1"/>
    </xf>
    <xf numFmtId="0" fontId="13" fillId="0" borderId="2" applyAlignment="1" pivotButton="0" quotePrefix="0" xfId="0">
      <alignment horizontal="center" vertical="center" wrapText="1"/>
    </xf>
    <xf numFmtId="0" fontId="1" fillId="0" borderId="0" pivotButton="0" quotePrefix="0" xfId="0"/>
    <xf numFmtId="0" fontId="5" fillId="2" borderId="0" applyAlignment="1" pivotButton="0" quotePrefix="0" xfId="0">
      <alignment horizontal="center"/>
    </xf>
    <xf numFmtId="0" fontId="5" fillId="2" borderId="0" applyAlignment="1" pivotButton="0" quotePrefix="0" xfId="0">
      <alignment horizontal="center" vertical="center"/>
    </xf>
    <xf numFmtId="0" fontId="4" fillId="0" borderId="9" applyAlignment="1" pivotButton="0" quotePrefix="0" xfId="0">
      <alignment horizontal="center" wrapText="1"/>
    </xf>
    <xf numFmtId="0" fontId="14" fillId="0" borderId="0" applyAlignment="1" pivotButton="0" quotePrefix="0" xfId="0">
      <alignment horizontal="center" vertical="center"/>
    </xf>
    <xf numFmtId="0" fontId="13" fillId="0" borderId="0" applyAlignment="1" pivotButton="0" quotePrefix="0" xfId="0">
      <alignment horizontal="left" vertical="center"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Mes!$O$10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val>
            <numRef>
              <f>Mes!$O$11:$O$41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Mes!$R$10</f>
              <strCache>
                <ptCount val="1"/>
                <pt idx="0">
                  <v>2σ</v>
                </pt>
              </strCache>
            </strRef>
          </tx>
          <spPr>
            <a:ln xmlns:a="http://schemas.openxmlformats.org/drawingml/2006/main">
              <a:prstDash val="solid"/>
            </a:ln>
          </spPr>
          <marker>
            <symbol val="none"/>
            <spPr>
              <a:ln xmlns:a="http://schemas.openxmlformats.org/drawingml/2006/main">
                <a:prstDash val="solid"/>
              </a:ln>
            </spPr>
          </marker>
          <val>
            <numRef>
              <f>Mes!$R$11:$R$41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Mes!$Q$10</f>
              <strCache>
                <ptCount val="1"/>
                <pt idx="0">
                  <v>1σ</v>
                </pt>
              </strCache>
            </strRef>
          </tx>
          <spPr>
            <a:ln xmlns:a="http://schemas.openxmlformats.org/drawingml/2006/main">
              <a:prstDash val="solid"/>
            </a:ln>
          </spPr>
          <marker>
            <symbol val="none"/>
            <spPr>
              <a:ln xmlns:a="http://schemas.openxmlformats.org/drawingml/2006/main">
                <a:prstDash val="solid"/>
              </a:ln>
            </spPr>
          </marker>
          <val>
            <numRef>
              <f>Mes!$Q$11:$Q$41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Mes!$H$10</f>
              <strCache>
                <ptCount val="1"/>
                <pt idx="0">
                  <v>G Rango</v>
                </pt>
              </strCache>
            </strRef>
          </tx>
          <spPr>
            <a:ln xmlns:a="http://schemas.openxmlformats.org/drawingml/2006/main">
              <a:prstDash val="solid"/>
            </a:ln>
          </spPr>
          <marker>
            <symbol val="none"/>
            <spPr>
              <a:ln xmlns:a="http://schemas.openxmlformats.org/drawingml/2006/main">
                <a:prstDash val="solid"/>
              </a:ln>
            </spPr>
          </marker>
          <val>
            <numRef>
              <f>Mes!$H$11:$H$41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Mes!$G$10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val>
            <numRef>
              <f>Mes!$G$11:$G$41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Mes!$S$10</f>
              <strCache>
                <ptCount val="1"/>
                <pt idx="0">
                  <v>1σ (-)</v>
                </pt>
              </strCache>
            </strRef>
          </tx>
          <spPr>
            <a:ln xmlns:a="http://schemas.openxmlformats.org/drawingml/2006/main">
              <a:prstDash val="solid"/>
            </a:ln>
          </spPr>
          <marker>
            <symbol val="none"/>
            <spPr>
              <a:ln xmlns:a="http://schemas.openxmlformats.org/drawingml/2006/main">
                <a:prstDash val="solid"/>
              </a:ln>
            </spPr>
          </marker>
          <val>
            <numRef>
              <f>Mes!$S$11:$S$41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Mes!$P$10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val>
            <numRef>
              <f>Mes!$P$11:$P$41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238316760"/>
        <axId val="447412776"/>
      </lineChart>
      <catAx>
        <axId val="23831676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majorTickMark val="out"/>
        <minorTickMark val="none"/>
        <tickLblPos val="nextTo"/>
        <crossAx val="447412776"/>
        <crosses val="autoZero"/>
        <auto val="1"/>
        <lblAlgn val="ctr"/>
        <lblOffset val="100"/>
        <noMultiLvlLbl val="0"/>
      </catAx>
      <valAx>
        <axId val="447412776"/>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238316760"/>
        <crosses val="autoZero"/>
        <crossBetween val="between"/>
      </valAx>
    </plotArea>
    <legend>
      <legendPos val="r"/>
      <overlay val="0"/>
    </legend>
    <plotVisOnly val="1"/>
    <dispBlanksAs val="gap"/>
  </chart>
</chartSpace>
</file>

<file path=xl/charts/chart2.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Mes!$I$10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Mes!$I$11:$I$41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Mes!$L$11:$L$41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Mes!$K$11:$K$41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Mes!$F$10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Mes!$F$11:$F$41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Mes!$E$10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Mes!$E$11:$E$41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Mes!$M$11:$M$41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Mes!$N$10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Mes!$N$11:$N$41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Mes!$J$10</f>
              <strCache>
                <ptCount val="1"/>
                <pt idx="0">
                  <v xml:space="preserve">Limite Inferior X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Mes!$J$11:$J$41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47666040"/>
        <axId val="447666432"/>
      </lineChart>
      <catAx>
        <axId val="44766604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7666432"/>
        <crosses val="autoZero"/>
        <auto val="1"/>
        <lblAlgn val="ctr"/>
        <lblOffset val="100"/>
        <noMultiLvlLbl val="0"/>
      </catAx>
      <valAx>
        <axId val="447666432"/>
        <scaling>
          <orientation val="minMax"/>
          <min val="2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447666040"/>
        <crosses val="autoZero"/>
        <crossBetween val="between"/>
      </valAx>
    </plotArea>
    <legend>
      <legendPos val="r"/>
      <overlay val="0"/>
    </legend>
    <plotVisOnly val="1"/>
    <dispBlanksAs val="gap"/>
  </chart>
</chartSpace>
</file>

<file path=xl/charts/chart3.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Mes!$AI$10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Mes!$AI$11:$AI$41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Mes!$AL$11:$AL$41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Mes!$AK$11:$AK$41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Mes!$AB$10</f>
              <strCache>
                <ptCount val="1"/>
                <pt idx="0">
                  <v>G Rango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Mes!$AB$11:$AB$41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Mes!$AA$10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Mes!$AA$11:$AA$41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Mes!$AM$11:$AM$41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Mes!$AJ$10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Mes!$AJ$11:$AJ$41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3392"/>
        <axId val="450493784"/>
      </lineChart>
      <catAx>
        <axId val="450493392"/>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50493784"/>
        <crosses val="autoZero"/>
        <auto val="1"/>
        <lblAlgn val="ctr"/>
        <lblOffset val="100"/>
        <noMultiLvlLbl val="0"/>
      </catAx>
      <valAx>
        <axId val="450493784"/>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a:t>
                </a:r>
                <a:r>
                  <a:rPr lang="es-DO" baseline="0"/>
                  <a:t xml:space="preserve"> Relativa</a:t>
                </a:r>
                <a:endParaRPr lang="es-DO"/>
              </a:p>
            </rich>
          </tx>
          <overlay val="0"/>
        </title>
        <numFmt formatCode="0.00" sourceLinked="1"/>
        <majorTickMark val="out"/>
        <minorTickMark val="none"/>
        <tickLblPos val="nextTo"/>
        <crossAx val="450493392"/>
        <crosses val="autoZero"/>
        <crossBetween val="between"/>
      </valAx>
    </plotArea>
    <legend>
      <legendPos val="r"/>
      <overlay val="0"/>
    </legend>
    <plotVisOnly val="1"/>
    <dispBlanksAs val="gap"/>
  </chart>
</chartSpace>
</file>

<file path=xl/charts/chart4.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Mes!$AC$10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Mes!$AC$11:$AC$41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Mes!$AF$10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Mes!$AF$11:$AF$41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Mes!$AE$10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Mes!$AE$11:$AE$41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Mes!$Z$10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Mes!$Z$11:$Z$41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Mes!$Y$10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Mes!$Y$11:$Y$41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Mes!$AG$10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Mes!$AG$11:$AG$41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Mes!$AH$10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Mes!$AH$11:$AH$41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Mes!$AD$10</f>
              <strCache>
                <ptCount val="1"/>
                <pt idx="0">
                  <v>Limite Inferior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Mes!$AD$11:$AD$41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4568"/>
        <axId val="444546104"/>
      </lineChart>
      <catAx>
        <axId val="450494568"/>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4546104"/>
        <crosses val="autoZero"/>
        <auto val="1"/>
        <lblAlgn val="ctr"/>
        <lblOffset val="100"/>
        <noMultiLvlLbl val="0"/>
      </catAx>
      <valAx>
        <axId val="444546104"/>
        <scaling>
          <orientation val="minMax"/>
          <max val="70"/>
          <min val="4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 Relativa</a:t>
                </a:r>
              </a:p>
            </rich>
          </tx>
          <overlay val="0"/>
        </title>
        <numFmt formatCode="0.00" sourceLinked="1"/>
        <majorTickMark val="out"/>
        <minorTickMark val="none"/>
        <tickLblPos val="nextTo"/>
        <crossAx val="450494568"/>
        <crosses val="autoZero"/>
        <crossBetween val="between"/>
      </valAx>
    </plotArea>
    <legend>
      <legendPos val="r"/>
      <overlay val="0"/>
    </legend>
    <plotVisOnly val="1"/>
    <dispBlanksAs val="gap"/>
  </chart>
</chartSpace>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3.jpeg" Id="rId3"/></Relationships>
</file>

<file path=xl/drawings/_rels/drawing4.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image" Target="/xl/media/image4.jpeg" Id="rId3"/></Relationships>
</file>

<file path=xl/drawings/drawing1.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6202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11917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from>
      <col>1</col>
      <colOff>84173</colOff>
      <row>9</row>
      <rowOff>62686</rowOff>
    </from>
    <to>
      <col>10</col>
      <colOff>0</colOff>
      <row>28</row>
      <rowOff>121831</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13</col>
      <colOff>15038</colOff>
      <row>9</row>
      <rowOff>16732</rowOff>
    </from>
    <to>
      <col>21</col>
      <colOff>588210</colOff>
      <row>28</row>
      <rowOff>71020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620233</colOff>
      <row>1</row>
      <rowOff>55379</rowOff>
    </from>
    <to>
      <col>2</col>
      <colOff>11076</colOff>
      <row>2</row>
      <rowOff>121832</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620233" y="254739"/>
          <a:ext cx="919273" cy="25473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from>
      <col>1</col>
      <colOff>68036</colOff>
      <row>8</row>
      <rowOff>54429</rowOff>
    </from>
    <to>
      <col>12</col>
      <colOff>166485</colOff>
      <row>26</row>
      <rowOff>177074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40821</colOff>
      <row>8</row>
      <rowOff>40822</rowOff>
    </from>
    <to>
      <col>25</col>
      <colOff>27930</colOff>
      <row>26</row>
      <rowOff>158610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542925</colOff>
      <row>1</row>
      <rowOff>124262</rowOff>
    </from>
    <to>
      <col>1</col>
      <colOff>553533</colOff>
      <row>2</row>
      <rowOff>161925</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542925" y="324287"/>
          <a:ext cx="620208" cy="228163"/>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codeName="Sheet13">
    <tabColor theme="9" tint="-0.249977111117893"/>
    <outlinePr summaryBelow="1" summaryRight="1"/>
    <pageSetUpPr/>
  </sheetPr>
  <dimension ref="A2:AB40"/>
  <sheetViews>
    <sheetView zoomScaleNormal="100" workbookViewId="0">
      <selection activeCell="B9" sqref="B9"/>
    </sheetView>
  </sheetViews>
  <sheetFormatPr baseColWidth="8" defaultColWidth="11.453125" defaultRowHeight="14.5"/>
  <cols>
    <col width="9.1796875" customWidth="1" style="67" min="7" max="7"/>
    <col width="9.453125" customWidth="1" style="67" min="9" max="9"/>
    <col width="6.453125" customWidth="1" style="67" min="10" max="10"/>
    <col width="9" customWidth="1" style="67" min="11" max="12"/>
    <col width="5.81640625" customWidth="1" style="67" min="13" max="13"/>
    <col width="6.54296875" customWidth="1" style="67" min="15" max="15"/>
  </cols>
  <sheetData>
    <row r="1" ht="1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71" t="inlineStr">
        <is>
          <t>LEM-F-6.3-01-04 v.8</t>
        </is>
      </c>
      <c r="Q2" s="72" t="n"/>
    </row>
    <row r="3" ht="15" customHeight="1" s="67">
      <c r="A3" s="66" t="n"/>
      <c r="Q3" s="73" t="n"/>
    </row>
    <row r="4" ht="15" customHeight="1" s="67">
      <c r="A4" s="66" t="n"/>
      <c r="Q4" s="73" t="n"/>
    </row>
    <row r="5" ht="15.75" customHeight="1" s="67" thickBot="1">
      <c r="A5" s="68" t="n"/>
      <c r="B5" s="69" t="n"/>
      <c r="C5" s="69" t="n"/>
      <c r="D5" s="69" t="n"/>
      <c r="E5" s="69" t="n"/>
      <c r="F5" s="69" t="n"/>
      <c r="G5" s="69" t="n"/>
      <c r="H5" s="69" t="n"/>
      <c r="I5" s="69" t="n"/>
      <c r="J5" s="69" t="n"/>
      <c r="K5" s="69" t="n"/>
      <c r="L5" s="69" t="n"/>
      <c r="M5" s="69" t="n"/>
      <c r="N5" s="69" t="n"/>
      <c r="O5" s="69" t="n"/>
      <c r="P5" s="69" t="n"/>
      <c r="Q5" s="74" t="n"/>
    </row>
    <row r="6" ht="15" customHeight="1" s="67" thickBot="1"/>
    <row r="7">
      <c r="B7" s="27" t="n"/>
      <c r="C7" s="28" t="n"/>
      <c r="D7" s="28" t="n"/>
      <c r="E7" s="28" t="n"/>
      <c r="F7" s="28" t="n"/>
      <c r="G7" s="28" t="n"/>
      <c r="H7" s="28" t="n"/>
      <c r="I7" s="28" t="n"/>
      <c r="J7" s="28" t="n"/>
      <c r="K7" s="28" t="n"/>
      <c r="L7" s="28" t="n"/>
      <c r="M7" s="28" t="n"/>
      <c r="N7" s="28" t="n"/>
      <c r="O7" s="28" t="n"/>
      <c r="P7" s="28" t="n"/>
      <c r="Q7" s="29" t="n"/>
    </row>
    <row r="8" ht="15.65" customHeight="1" s="67">
      <c r="B8" s="49" t="inlineStr">
        <is>
          <t>Instrucciones:</t>
        </is>
      </c>
      <c r="C8" s="53" t="n"/>
      <c r="D8" s="53" t="n"/>
      <c r="E8" s="53" t="n"/>
      <c r="F8" s="53" t="n"/>
      <c r="G8" s="53" t="n"/>
      <c r="H8" s="53" t="n"/>
      <c r="I8" s="53" t="n"/>
      <c r="J8" s="53" t="n"/>
      <c r="K8" s="53" t="n"/>
      <c r="L8" s="53" t="n"/>
      <c r="M8" s="53" t="n"/>
      <c r="N8" s="53" t="n"/>
      <c r="O8" s="53" t="n"/>
      <c r="P8" s="53" t="n"/>
      <c r="Q8" s="30" t="n"/>
    </row>
    <row r="9" ht="15.65" customHeight="1" s="67">
      <c r="B9" s="50" t="n"/>
      <c r="C9" s="53" t="inlineStr">
        <is>
          <t>1. El control de la variable temperatura y humedad relativa debe ser registrado tres veces por día (mañana, tarde y noche).</t>
        </is>
      </c>
      <c r="D9" s="53" t="n"/>
      <c r="E9" s="53" t="n"/>
      <c r="F9" s="53" t="n"/>
      <c r="G9" s="53" t="n"/>
      <c r="H9" s="53" t="n"/>
      <c r="I9" s="53" t="n"/>
      <c r="J9" s="53" t="n"/>
      <c r="K9" s="53" t="n"/>
      <c r="L9" s="53" t="n"/>
      <c r="M9" s="53" t="n"/>
      <c r="N9" s="53" t="n"/>
      <c r="O9" s="53" t="n"/>
      <c r="P9" s="53" t="n"/>
      <c r="Q9" s="30" t="n"/>
    </row>
    <row r="10" ht="15.65" customHeight="1" s="67">
      <c r="B10" s="50" t="n"/>
      <c r="C10" s="53" t="inlineStr">
        <is>
          <t>2. Este registro conserva los valores de un mes.</t>
        </is>
      </c>
      <c r="D10" s="51" t="n"/>
      <c r="E10" s="51" t="n"/>
      <c r="F10" s="51" t="n"/>
      <c r="G10" s="51" t="n"/>
      <c r="H10" s="51" t="n"/>
      <c r="I10" s="51" t="n"/>
      <c r="J10" s="51" t="n"/>
      <c r="K10" s="51" t="n"/>
      <c r="L10" s="51" t="n"/>
      <c r="M10" s="51" t="n"/>
      <c r="N10" s="51" t="n"/>
      <c r="O10" s="51" t="n"/>
      <c r="P10" s="51" t="n"/>
      <c r="Q10" s="31" t="n"/>
      <c r="R10" s="17" t="n"/>
      <c r="S10" s="17" t="n"/>
      <c r="T10" s="17" t="n"/>
      <c r="U10" s="17" t="n"/>
      <c r="V10" s="17" t="n"/>
      <c r="W10" s="17" t="n"/>
      <c r="X10" s="17" t="n"/>
      <c r="Y10" s="17" t="n"/>
      <c r="Z10" s="17" t="n"/>
      <c r="AA10" s="17" t="n"/>
      <c r="AB10" s="17" t="n"/>
    </row>
    <row r="11" ht="15.65" customHeight="1" s="67">
      <c r="B11" s="50" t="n"/>
      <c r="C11" s="53" t="inlineStr">
        <is>
          <t>3. En caso de que se presenten promedios o rangos en "-", debe modificarse el gráfico correspondiente para que se ignoren estos valores.</t>
        </is>
      </c>
      <c r="D11" s="52" t="n"/>
      <c r="E11" s="52" t="n"/>
      <c r="F11" s="52" t="n"/>
      <c r="G11" s="52" t="n"/>
      <c r="H11" s="52" t="n"/>
      <c r="I11" s="52" t="n"/>
      <c r="J11" s="52" t="n"/>
      <c r="K11" s="52" t="n"/>
      <c r="L11" s="52" t="n"/>
      <c r="M11" s="52" t="n"/>
      <c r="N11" s="52" t="n"/>
      <c r="O11" s="52" t="n"/>
      <c r="P11" s="52" t="n"/>
      <c r="Q11" s="32" t="n"/>
      <c r="R11" s="17" t="n"/>
      <c r="S11" s="17" t="n"/>
      <c r="T11" s="17" t="n"/>
      <c r="U11" s="17" t="n"/>
      <c r="V11" s="17" t="n"/>
      <c r="W11" s="17" t="n"/>
      <c r="X11" s="17" t="n"/>
      <c r="Y11" s="17" t="n"/>
      <c r="Z11" s="17" t="n"/>
      <c r="AA11" s="17" t="n"/>
      <c r="AB11" s="17" t="n"/>
    </row>
    <row r="12" ht="15.65" customHeight="1" s="67">
      <c r="B12" s="50" t="n"/>
      <c r="C12" s="53" t="inlineStr">
        <is>
          <t>4. Se presentarán en color rojo los valores de temperatura o humedad que sobrepasen los lÍmites establecidos por la ASTM E18 o los equipos.</t>
        </is>
      </c>
      <c r="D12" s="51" t="n"/>
      <c r="E12" s="51" t="n"/>
      <c r="F12" s="51" t="n"/>
      <c r="G12" s="51" t="n"/>
      <c r="H12" s="51" t="n"/>
      <c r="I12" s="51" t="n"/>
      <c r="J12" s="51" t="n"/>
      <c r="K12" s="51" t="n"/>
      <c r="L12" s="51" t="n"/>
      <c r="M12" s="51" t="n"/>
      <c r="N12" s="51" t="n"/>
      <c r="O12" s="51" t="n"/>
      <c r="P12" s="51" t="n"/>
      <c r="Q12" s="31" t="n"/>
      <c r="R12" s="17" t="n"/>
      <c r="S12" s="17" t="n"/>
      <c r="T12" s="17" t="n"/>
      <c r="U12" s="17" t="n"/>
      <c r="V12" s="17" t="n"/>
      <c r="W12" s="17" t="n"/>
      <c r="X12" s="17" t="n"/>
      <c r="Y12" s="17" t="n"/>
      <c r="Z12" s="17" t="n"/>
      <c r="AA12" s="17" t="n"/>
      <c r="AB12" s="17" t="n"/>
    </row>
    <row r="13" ht="15.65" customHeight="1" s="67">
      <c r="B13" s="50" t="n"/>
      <c r="C13" s="51" t="n"/>
      <c r="D13" s="51" t="n"/>
      <c r="E13" s="51" t="n"/>
      <c r="F13" s="51" t="n"/>
      <c r="G13" s="51" t="n"/>
      <c r="H13" s="51" t="n"/>
      <c r="I13" s="51" t="n"/>
      <c r="J13" s="51" t="n"/>
      <c r="K13" s="51" t="n"/>
      <c r="L13" s="51" t="n"/>
      <c r="M13" s="51" t="n"/>
      <c r="N13" s="51" t="n"/>
      <c r="O13" s="51" t="n"/>
      <c r="P13" s="51" t="n"/>
      <c r="Q13" s="31" t="n"/>
      <c r="R13" s="17" t="n"/>
      <c r="S13" s="17" t="n"/>
      <c r="T13" s="17" t="n"/>
      <c r="U13" s="17" t="n"/>
      <c r="V13" s="17" t="n"/>
      <c r="W13" s="17" t="n"/>
      <c r="X13" s="17" t="n"/>
      <c r="Y13" s="17" t="n"/>
      <c r="Z13" s="17" t="n"/>
      <c r="AA13" s="17" t="n"/>
      <c r="AB13" s="17" t="n"/>
    </row>
    <row r="14" ht="15.65" customHeight="1" s="67">
      <c r="B14" s="49" t="inlineStr">
        <is>
          <t>Condicionantes:</t>
        </is>
      </c>
      <c r="C14" s="53" t="n"/>
      <c r="D14" s="51" t="n"/>
      <c r="E14" s="51" t="n"/>
      <c r="F14" s="51" t="n"/>
      <c r="G14" s="51" t="n"/>
      <c r="H14" s="51" t="n"/>
      <c r="I14" s="51" t="n"/>
      <c r="J14" s="51" t="n"/>
      <c r="K14" s="51" t="n"/>
      <c r="L14" s="51" t="n"/>
      <c r="M14" s="51" t="n"/>
      <c r="N14" s="51" t="n"/>
      <c r="O14" s="51" t="n"/>
      <c r="P14" s="51" t="n"/>
      <c r="Q14" s="31" t="n"/>
      <c r="R14" s="17" t="n"/>
      <c r="S14" s="17" t="n"/>
      <c r="T14" s="17" t="n"/>
      <c r="U14" s="17" t="n"/>
      <c r="V14" s="17" t="n"/>
      <c r="W14" s="17" t="n"/>
      <c r="X14" s="17" t="n"/>
      <c r="Y14" s="17" t="n"/>
      <c r="Z14" s="17" t="n"/>
      <c r="AA14" s="17" t="n"/>
      <c r="AB14" s="17" t="n"/>
    </row>
    <row r="15" ht="15.65" customHeight="1" s="67">
      <c r="B15" s="50" t="n"/>
      <c r="C15" s="53" t="inlineStr">
        <is>
          <t>1. La mayoría de los puntos deben oscilar alrededor del promedio o línea central.</t>
        </is>
      </c>
      <c r="D15" s="51" t="n"/>
      <c r="E15" s="51" t="n"/>
      <c r="F15" s="51" t="n"/>
      <c r="G15" s="51" t="n"/>
      <c r="H15" s="51" t="n"/>
      <c r="I15" s="51" t="n"/>
      <c r="J15" s="51" t="n"/>
      <c r="K15" s="51" t="n"/>
      <c r="L15" s="51" t="n"/>
      <c r="M15" s="51" t="n"/>
      <c r="N15" s="51" t="n"/>
      <c r="O15" s="51" t="n"/>
      <c r="P15" s="51" t="n"/>
      <c r="Q15" s="31" t="n"/>
      <c r="R15" s="17" t="n"/>
      <c r="S15" s="17" t="n"/>
      <c r="T15" s="17" t="n"/>
      <c r="U15" s="17" t="n"/>
      <c r="V15" s="17" t="n"/>
      <c r="W15" s="17" t="n"/>
      <c r="X15" s="17" t="n"/>
      <c r="Y15" s="17" t="n"/>
      <c r="Z15" s="17" t="n"/>
      <c r="AA15" s="17" t="n"/>
      <c r="AB15" s="17" t="n"/>
    </row>
    <row r="16" ht="15.65" customHeight="1" s="67">
      <c r="B16" s="50" t="n"/>
      <c r="C16" s="53" t="inlineStr">
        <is>
          <t>2. Para determinar si el proceso está en control seguir los patrones de comportamientos del acápite 5.3 del "Procedimiento para el Aseguramiento de la Calidad</t>
        </is>
      </c>
      <c r="D16" s="51" t="n"/>
      <c r="E16" s="51" t="n"/>
      <c r="F16" s="51" t="n"/>
      <c r="G16" s="51" t="n"/>
      <c r="H16" s="51" t="n"/>
      <c r="I16" s="51" t="n"/>
      <c r="J16" s="51" t="n"/>
      <c r="K16" s="51" t="n"/>
      <c r="L16" s="51" t="n"/>
      <c r="M16" s="51" t="n"/>
      <c r="N16" s="51" t="n"/>
      <c r="O16" s="51" t="n"/>
      <c r="P16" s="51" t="n"/>
      <c r="Q16" s="31" t="n"/>
      <c r="R16" s="17" t="n"/>
      <c r="S16" s="17" t="n"/>
      <c r="T16" s="17" t="n"/>
      <c r="U16" s="17" t="n"/>
      <c r="V16" s="17" t="n"/>
      <c r="W16" s="17" t="n"/>
      <c r="X16" s="17" t="n"/>
      <c r="Y16" s="17" t="n"/>
      <c r="Z16" s="17" t="n"/>
      <c r="AA16" s="17" t="n"/>
      <c r="AB16" s="17" t="n"/>
    </row>
    <row r="17" ht="15.65" customHeight="1" s="67">
      <c r="B17" s="50" t="n"/>
      <c r="C17" s="53" t="inlineStr">
        <is>
          <t>de las Mediciones" LEM-PR-7.7-01.</t>
        </is>
      </c>
      <c r="D17" s="51" t="n"/>
      <c r="E17" s="51" t="n"/>
      <c r="F17" s="51" t="n"/>
      <c r="G17" s="51" t="n"/>
      <c r="H17" s="51" t="n"/>
      <c r="I17" s="51" t="n"/>
      <c r="J17" s="51" t="n"/>
      <c r="K17" s="51" t="n"/>
      <c r="L17" s="51" t="n"/>
      <c r="M17" s="51" t="n"/>
      <c r="N17" s="51" t="n"/>
      <c r="O17" s="51" t="n"/>
      <c r="P17" s="51" t="n"/>
      <c r="Q17" s="31" t="n"/>
      <c r="R17" s="17" t="n"/>
      <c r="S17" s="17" t="n"/>
      <c r="T17" s="17" t="n"/>
      <c r="U17" s="17" t="n"/>
      <c r="V17" s="17" t="n"/>
      <c r="W17" s="17" t="n"/>
      <c r="X17" s="17" t="n"/>
      <c r="Y17" s="17" t="n"/>
      <c r="Z17" s="17" t="n"/>
      <c r="AA17" s="17" t="n"/>
      <c r="AB17" s="17" t="n"/>
    </row>
    <row r="18" ht="16.15" customHeight="1" s="67" thickBot="1">
      <c r="B18" s="54" t="n"/>
      <c r="C18" s="55" t="inlineStr">
        <is>
          <t>3. Las variables A2, D3 y D4 dependen del tamaño de subgrupo. En este formulario se utiliza n=3, en caso de modificarse se deben tomar en cuenta estos valores.</t>
        </is>
      </c>
      <c r="D18" s="56" t="n"/>
      <c r="E18" s="56" t="n"/>
      <c r="F18" s="56" t="n"/>
      <c r="G18" s="56" t="n"/>
      <c r="H18" s="56" t="n"/>
      <c r="I18" s="56" t="n"/>
      <c r="J18" s="56" t="n"/>
      <c r="K18" s="56" t="n"/>
      <c r="L18" s="56" t="n"/>
      <c r="M18" s="56" t="n"/>
      <c r="N18" s="56" t="n"/>
      <c r="O18" s="56" t="n"/>
      <c r="P18" s="56" t="n"/>
      <c r="Q18" s="33" t="n"/>
      <c r="R18" s="17" t="n"/>
      <c r="S18" s="17" t="n"/>
      <c r="T18" s="17" t="n"/>
      <c r="U18" s="17" t="n"/>
      <c r="V18" s="17" t="n"/>
      <c r="W18" s="17" t="n"/>
      <c r="X18" s="17" t="n"/>
      <c r="Y18" s="17" t="n"/>
      <c r="Z18" s="17" t="n"/>
      <c r="AA18" s="17" t="n"/>
      <c r="AB18" s="17" t="n"/>
    </row>
    <row r="19" ht="15" customHeight="1" s="67" thickBot="1">
      <c r="A19" s="69" t="n"/>
      <c r="B19" s="69" t="n"/>
      <c r="C19" s="69" t="n"/>
      <c r="D19" s="34" t="n"/>
      <c r="E19" s="34" t="n"/>
      <c r="F19" s="34" t="n"/>
      <c r="G19" s="34" t="n"/>
      <c r="H19" s="34" t="n"/>
      <c r="I19" s="34" t="n"/>
      <c r="J19" s="34" t="n"/>
      <c r="K19" s="34" t="n"/>
      <c r="L19" s="34" t="n"/>
      <c r="M19" s="34" t="n"/>
      <c r="N19" s="34" t="n"/>
      <c r="O19" s="34" t="n"/>
      <c r="P19" s="34" t="n"/>
      <c r="Q19" s="34" t="n"/>
      <c r="R19" s="17" t="n"/>
      <c r="S19" s="17" t="n"/>
      <c r="T19" s="17" t="n"/>
      <c r="U19" s="17" t="n"/>
      <c r="V19" s="17" t="n"/>
      <c r="W19" s="17" t="n"/>
      <c r="X19" s="17" t="n"/>
      <c r="Y19" s="17" t="n"/>
      <c r="Z19" s="17" t="n"/>
      <c r="AA19" s="17" t="n"/>
      <c r="AB19" s="17" t="n"/>
    </row>
    <row r="20" ht="15" customHeight="1" s="67">
      <c r="A20" s="75"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R20" s="35" t="n"/>
      <c r="S20" s="35" t="n"/>
      <c r="T20" s="35" t="n"/>
      <c r="U20" s="35" t="n"/>
      <c r="V20" s="35" t="n"/>
      <c r="W20" s="17" t="n"/>
      <c r="X20" s="17" t="n"/>
      <c r="Y20" s="17" t="n"/>
      <c r="Z20" s="17" t="n"/>
      <c r="AA20" s="17" t="n"/>
      <c r="AB20" s="17" t="n"/>
    </row>
    <row r="21">
      <c r="R21" s="35" t="n"/>
      <c r="S21" s="35" t="n"/>
      <c r="T21" s="35" t="n"/>
      <c r="U21" s="35" t="n"/>
      <c r="V21" s="35" t="n"/>
      <c r="W21" s="17" t="n"/>
      <c r="X21" s="17" t="n"/>
      <c r="Y21" s="17" t="n"/>
      <c r="Z21" s="17" t="n"/>
      <c r="AA21" s="17" t="n"/>
      <c r="AB21" s="17" t="n"/>
    </row>
    <row r="22">
      <c r="R22" s="35" t="n"/>
      <c r="S22" s="35" t="n"/>
      <c r="T22" s="35" t="n"/>
      <c r="U22" s="35" t="n"/>
      <c r="V22" s="35" t="n"/>
      <c r="W22" s="17" t="n"/>
      <c r="X22" s="17" t="n"/>
      <c r="Y22" s="17" t="n"/>
      <c r="Z22" s="17" t="n"/>
      <c r="AA22" s="17" t="n"/>
      <c r="AB22" s="17" t="n"/>
    </row>
    <row r="23">
      <c r="B23" s="3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row>
    <row r="25">
      <c r="B25" s="37" t="n"/>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row>
    <row r="26">
      <c r="B26" s="36" t="n"/>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row>
    <row r="27">
      <c r="B27" s="36" t="n"/>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row>
    <row r="28">
      <c r="B28" s="36" t="n"/>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row>
    <row r="29">
      <c r="B29" s="3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row>
  </sheetData>
  <sheetProtection selectLockedCells="0" selectUnlockedCells="0" algorithmName="SHA-512" sheet="1" objects="1" insertRows="1" insertHyperlinks="1" autoFilter="1" scenarios="1" formatColumns="1" deleteColumns="1" insertColumns="1" pivotTables="1" deleteRows="1" formatCells="1" saltValue="cFRN+TzbmFL2xvCj8o/JGw==" formatRows="1" sort="1" spinCount="100000" hashValue="qxYyDbQ5nnl4/rykIva5CAGbJtejlkcRF0uIRzCsQmRLIA0vLzF/IpFHpuYA7ls+OJJBhKk/wLrgU1PkTtyuiw=="/>
  <mergeCells count="4">
    <mergeCell ref="A2:B5"/>
    <mergeCell ref="C2:O5"/>
    <mergeCell ref="P2:Q5"/>
    <mergeCell ref="A20:Q22"/>
  </mergeCells>
  <pageMargins left="0.7" right="0.7" top="0.75" bottom="0.75" header="0.3" footer="0.3"/>
  <pageSetup orientation="landscape" paperSize="5"/>
  <drawing xmlns:r="http://schemas.openxmlformats.org/officeDocument/2006/relationships" r:id="rId1"/>
</worksheet>
</file>

<file path=xl/worksheets/sheet2.xml><?xml version="1.0" encoding="utf-8"?>
<worksheet xmlns="http://schemas.openxmlformats.org/spreadsheetml/2006/main">
  <sheetPr codeName="Sheet1">
    <tabColor rgb="FF92D050"/>
    <outlinePr summaryBelow="1" summaryRight="1"/>
    <pageSetUpPr fitToPage="1"/>
  </sheetPr>
  <dimension ref="A2:AS62"/>
  <sheetViews>
    <sheetView tabSelected="1" zoomScale="40" zoomScaleNormal="40" workbookViewId="0">
      <selection activeCell="T44" sqref="T44"/>
    </sheetView>
  </sheetViews>
  <sheetFormatPr baseColWidth="8" defaultColWidth="9.1796875" defaultRowHeight="14"/>
  <cols>
    <col width="20" customWidth="1" style="77" min="1" max="1"/>
    <col width="10" bestFit="1" customWidth="1" style="77" min="2" max="2"/>
    <col width="7.26953125" bestFit="1" customWidth="1" style="77" min="3" max="3"/>
    <col width="7.81640625" bestFit="1" customWidth="1" style="77" min="4" max="4"/>
    <col width="10.26953125" bestFit="1" customWidth="1" style="77" min="5" max="5"/>
    <col width="12.453125" bestFit="1" customWidth="1" style="77" min="6" max="6"/>
    <col width="10.26953125" customWidth="1" style="77" min="7" max="8"/>
    <col width="17.453125" bestFit="1" customWidth="1" style="77" min="9" max="9"/>
    <col width="15.81640625" bestFit="1" customWidth="1" style="77" min="10" max="10"/>
    <col width="9" bestFit="1" customWidth="1" style="77" min="11" max="14"/>
    <col width="17.453125" bestFit="1" customWidth="1" style="77" min="15" max="15"/>
    <col width="15.81640625" bestFit="1" customWidth="1" style="77" min="16" max="16"/>
    <col width="10.7265625" customWidth="1" style="77" min="17" max="17"/>
    <col width="9.54296875" customWidth="1" style="77" min="18" max="18"/>
    <col width="9.453125" customWidth="1" style="77" min="19" max="19"/>
    <col width="32.81640625" bestFit="1" customWidth="1" style="77" min="20" max="20"/>
    <col width="34.453125" bestFit="1" customWidth="1" style="77" min="21" max="21"/>
    <col width="10" bestFit="1" customWidth="1" style="77" min="22" max="22"/>
    <col width="11" bestFit="1" customWidth="1" style="77" min="23" max="23"/>
    <col width="9" bestFit="1" customWidth="1" style="77" min="24" max="24"/>
    <col width="10.26953125" bestFit="1" customWidth="1" style="77" min="25" max="25"/>
    <col width="12.453125" bestFit="1" customWidth="1" style="77" min="26" max="26"/>
    <col width="10.26953125" customWidth="1" style="77" min="27" max="27"/>
    <col width="9.7265625" customWidth="1" style="77" min="28" max="28"/>
    <col width="17.453125" bestFit="1" customWidth="1" style="77" min="29" max="29"/>
    <col width="15.453125" bestFit="1" customWidth="1" style="77" min="30" max="30"/>
    <col width="9" bestFit="1" customWidth="1" style="77" min="31" max="34"/>
    <col width="17.453125" bestFit="1" customWidth="1" style="77" min="35" max="35"/>
    <col width="15.453125" bestFit="1" customWidth="1" style="77" min="36" max="36"/>
    <col width="8.7265625" customWidth="1" style="77" min="37" max="37"/>
    <col width="7.7265625" customWidth="1" style="77" min="38" max="38"/>
    <col width="9.54296875" customWidth="1" style="77" min="39" max="39"/>
    <col width="22" bestFit="1" customWidth="1" style="77" min="40" max="40"/>
    <col width="23.1796875" bestFit="1" customWidth="1" style="77" min="41" max="41"/>
    <col width="22" bestFit="1" customWidth="1" style="77" min="42" max="42"/>
    <col width="23.1796875" bestFit="1" customWidth="1" style="77" min="43" max="43"/>
    <col width="4.26953125" customWidth="1" style="77" min="44" max="44"/>
    <col width="3.81640625" customWidth="1" style="77" min="45" max="45"/>
    <col width="9.1796875" customWidth="1" style="77" min="46" max="46"/>
    <col width="9.1796875" customWidth="1" style="77" min="47" max="16384"/>
  </cols>
  <sheetData>
    <row r="1" ht="14.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65" t="n"/>
      <c r="Q2" s="65" t="n"/>
      <c r="R2" s="65" t="n"/>
      <c r="S2" s="65" t="n"/>
      <c r="T2" s="65" t="n"/>
      <c r="U2" s="65" t="n"/>
      <c r="V2" s="65" t="n"/>
      <c r="W2" s="65" t="n"/>
      <c r="X2" s="65" t="n"/>
      <c r="Y2" s="65" t="n"/>
      <c r="Z2" s="65" t="n"/>
      <c r="AA2" s="65" t="n"/>
      <c r="AB2" s="65" t="n"/>
      <c r="AC2" s="65" t="n"/>
      <c r="AD2" s="65" t="n"/>
      <c r="AE2" s="71" t="inlineStr">
        <is>
          <t>LEM-F-6.3-01-04 v.8</t>
        </is>
      </c>
      <c r="AF2" s="72" t="n"/>
    </row>
    <row r="3" ht="15.75" customHeight="1" s="67">
      <c r="A3" s="66" t="n"/>
      <c r="AF3" s="73" t="n"/>
    </row>
    <row r="4" ht="15" customHeight="1" s="67">
      <c r="A4" s="66" t="n"/>
      <c r="AF4" s="73" t="n"/>
    </row>
    <row r="5" ht="1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69" t="n"/>
      <c r="AA5" s="69" t="n"/>
      <c r="AB5" s="69" t="n"/>
      <c r="AC5" s="69" t="n"/>
      <c r="AD5" s="69" t="n"/>
      <c r="AE5" s="69" t="n"/>
      <c r="AF5" s="74" t="n"/>
    </row>
    <row r="6" ht="15.75" customHeight="1" s="67">
      <c r="A6" s="63" t="n"/>
      <c r="B6" s="63" t="n"/>
      <c r="C6" s="60" t="n"/>
      <c r="D6" s="60" t="n"/>
      <c r="E6" s="60" t="n"/>
      <c r="F6" s="60" t="n"/>
      <c r="G6" s="60" t="n"/>
      <c r="H6" s="60" t="n"/>
      <c r="I6" s="60" t="n"/>
      <c r="J6" s="60" t="n"/>
      <c r="K6" s="60" t="n"/>
      <c r="L6" s="60" t="n"/>
      <c r="M6" s="60" t="n"/>
      <c r="N6" s="60" t="n"/>
      <c r="O6" s="60" t="n"/>
      <c r="P6" s="60" t="n"/>
      <c r="Q6" s="60" t="n"/>
      <c r="R6" s="60" t="n"/>
      <c r="S6" s="60" t="n"/>
      <c r="T6" s="60" t="n"/>
      <c r="U6" s="60" t="n"/>
      <c r="V6" s="60" t="n"/>
      <c r="W6" s="60" t="n"/>
      <c r="X6" s="60" t="n"/>
      <c r="Y6" s="60" t="n"/>
      <c r="Z6" s="60" t="n"/>
      <c r="AA6" s="60" t="n"/>
      <c r="AB6" s="60" t="n"/>
      <c r="AC6" s="60" t="n"/>
      <c r="AD6" s="60" t="n"/>
      <c r="AE6" s="60" t="n"/>
    </row>
    <row r="7">
      <c r="A7" s="1" t="inlineStr">
        <is>
          <t>Mes de registro</t>
        </is>
      </c>
      <c r="B7" s="2" t="inlineStr">
        <is>
          <t>Enero</t>
        </is>
      </c>
      <c r="E7" s="4" t="n"/>
      <c r="F7" s="4" t="n"/>
      <c r="G7" s="4" t="n"/>
      <c r="H7" s="4" t="n"/>
      <c r="I7" s="4" t="n"/>
      <c r="J7" s="4" t="n"/>
      <c r="K7" s="4" t="n"/>
      <c r="L7" s="4" t="n"/>
      <c r="M7" s="4" t="n"/>
      <c r="N7" s="4" t="n"/>
      <c r="O7" s="4" t="n"/>
      <c r="P7" s="4" t="n"/>
      <c r="Q7" s="4" t="n"/>
      <c r="R7" s="4" t="n"/>
      <c r="S7" s="4" t="n"/>
      <c r="T7" s="4" t="n"/>
      <c r="U7" s="4" t="n"/>
      <c r="V7" s="4" t="n"/>
      <c r="W7" s="4" t="n"/>
    </row>
    <row r="8">
      <c r="A8" s="1" t="inlineStr">
        <is>
          <t>Días laborables</t>
        </is>
      </c>
      <c r="B8" s="5">
        <f>COUNT(E11:E41)</f>
        <v/>
      </c>
      <c r="E8" s="4" t="n"/>
      <c r="F8" s="4" t="n"/>
      <c r="G8" s="4" t="n"/>
      <c r="H8" s="4" t="n"/>
      <c r="I8" s="4" t="n"/>
      <c r="J8" s="4" t="n"/>
      <c r="K8" s="4" t="n"/>
      <c r="L8" s="4" t="n"/>
      <c r="M8" s="4" t="n"/>
      <c r="N8" s="4" t="n"/>
      <c r="O8" s="4" t="n"/>
      <c r="P8" s="4" t="n"/>
      <c r="Q8" s="4" t="n"/>
      <c r="R8" s="4" t="n"/>
      <c r="S8" s="4" t="n"/>
      <c r="T8" s="4" t="n"/>
      <c r="U8" s="4" t="n"/>
      <c r="V8" s="4" t="n"/>
      <c r="W8" s="4" t="n"/>
    </row>
    <row r="9">
      <c r="B9" s="78" t="inlineStr">
        <is>
          <t>Temperatura</t>
        </is>
      </c>
      <c r="E9" s="6" t="n"/>
      <c r="F9" s="6" t="n"/>
      <c r="G9" s="6" t="n"/>
      <c r="H9" s="6" t="n"/>
      <c r="I9" s="6" t="n"/>
      <c r="J9" s="6" t="n"/>
      <c r="K9" s="6" t="n"/>
      <c r="L9" s="6" t="n"/>
      <c r="M9" s="6" t="n"/>
      <c r="N9" s="6" t="n"/>
      <c r="O9" s="6" t="n"/>
      <c r="P9" s="6" t="n"/>
      <c r="Q9" s="6" t="n"/>
      <c r="R9" s="6" t="n"/>
      <c r="S9" s="6" t="n"/>
      <c r="T9" s="6" t="n"/>
      <c r="U9" s="6" t="n"/>
      <c r="V9" s="79" t="inlineStr">
        <is>
          <t>Humedad Relativa</t>
        </is>
      </c>
      <c r="Y9" s="7" t="n"/>
      <c r="Z9" s="7" t="n"/>
    </row>
    <row r="10" ht="15.65" customHeight="1" s="67">
      <c r="A10" s="8" t="inlineStr">
        <is>
          <t>Día</t>
        </is>
      </c>
      <c r="B10" s="8" t="inlineStr">
        <is>
          <t>Mañana</t>
        </is>
      </c>
      <c r="C10" s="8" t="inlineStr">
        <is>
          <t>Tarde</t>
        </is>
      </c>
      <c r="D10" s="8" t="inlineStr">
        <is>
          <t>Noche</t>
        </is>
      </c>
      <c r="E10" s="9" t="inlineStr">
        <is>
          <t>Promedio</t>
        </is>
      </c>
      <c r="F10" s="9" t="inlineStr">
        <is>
          <t>G Promedio</t>
        </is>
      </c>
      <c r="G10" s="10" t="inlineStr">
        <is>
          <t>Rango</t>
        </is>
      </c>
      <c r="H10" s="10" t="inlineStr">
        <is>
          <t>G Rango</t>
        </is>
      </c>
      <c r="I10" s="9" t="inlineStr">
        <is>
          <t>Límite Superior X</t>
        </is>
      </c>
      <c r="J10" s="9" t="inlineStr">
        <is>
          <t xml:space="preserve">Limite Inferior X </t>
        </is>
      </c>
      <c r="K10" s="10" t="inlineStr">
        <is>
          <t>1σ</t>
        </is>
      </c>
      <c r="L10" s="10" t="inlineStr">
        <is>
          <t>2σ</t>
        </is>
      </c>
      <c r="M10" s="10" t="inlineStr">
        <is>
          <t>1σ (-)</t>
        </is>
      </c>
      <c r="N10" s="10" t="inlineStr">
        <is>
          <t>2σ(-)</t>
        </is>
      </c>
      <c r="O10" s="10" t="inlineStr">
        <is>
          <t>Límite Superior R</t>
        </is>
      </c>
      <c r="P10" s="10" t="inlineStr">
        <is>
          <t>Limite Inferior R</t>
        </is>
      </c>
      <c r="Q10" s="10" t="inlineStr">
        <is>
          <t>1σ</t>
        </is>
      </c>
      <c r="R10" s="10" t="inlineStr">
        <is>
          <t>2σ</t>
        </is>
      </c>
      <c r="S10" s="10" t="inlineStr">
        <is>
          <t>1σ (-)</t>
        </is>
      </c>
      <c r="T10" s="11" t="inlineStr">
        <is>
          <t>Límite inferior ASTM E18 y Equipos</t>
        </is>
      </c>
      <c r="U10" s="11" t="inlineStr">
        <is>
          <t>Límite superior ASTM E18  y Equipos</t>
        </is>
      </c>
      <c r="V10" s="12" t="inlineStr">
        <is>
          <t>Mañana</t>
        </is>
      </c>
      <c r="W10" s="12" t="inlineStr">
        <is>
          <t>Tarde</t>
        </is>
      </c>
      <c r="X10" s="12" t="inlineStr">
        <is>
          <t>Noche</t>
        </is>
      </c>
      <c r="Y10" s="9" t="inlineStr">
        <is>
          <t>Promedio</t>
        </is>
      </c>
      <c r="Z10" s="9" t="inlineStr">
        <is>
          <t>G Promedio</t>
        </is>
      </c>
      <c r="AA10" s="10" t="inlineStr">
        <is>
          <t>Rango</t>
        </is>
      </c>
      <c r="AB10" s="10" t="inlineStr">
        <is>
          <t>G Rango</t>
        </is>
      </c>
      <c r="AC10" s="9" t="inlineStr">
        <is>
          <t>Límite Superior X</t>
        </is>
      </c>
      <c r="AD10" s="9" t="inlineStr">
        <is>
          <t>Limite Inferior X</t>
        </is>
      </c>
      <c r="AE10" s="11" t="inlineStr">
        <is>
          <t>1σ</t>
        </is>
      </c>
      <c r="AF10" s="11" t="inlineStr">
        <is>
          <t>2σ</t>
        </is>
      </c>
      <c r="AG10" s="11" t="inlineStr">
        <is>
          <t>1σ (-)</t>
        </is>
      </c>
      <c r="AH10" s="11" t="inlineStr">
        <is>
          <t>2σ(-)</t>
        </is>
      </c>
      <c r="AI10" s="9" t="inlineStr">
        <is>
          <t>Límite Superior R</t>
        </is>
      </c>
      <c r="AJ10" s="9" t="inlineStr">
        <is>
          <t>Limite Inferior R</t>
        </is>
      </c>
      <c r="AK10" s="11" t="inlineStr">
        <is>
          <t>1σ</t>
        </is>
      </c>
      <c r="AL10" s="11" t="inlineStr">
        <is>
          <t>2σ</t>
        </is>
      </c>
      <c r="AM10" s="11" t="inlineStr">
        <is>
          <t>1σ (-)</t>
        </is>
      </c>
      <c r="AN10" s="11" t="inlineStr">
        <is>
          <t>Límite inferior Equipos</t>
        </is>
      </c>
      <c r="AO10" s="11" t="inlineStr">
        <is>
          <t>Límite superior Equipos</t>
        </is>
      </c>
    </row>
    <row r="11">
      <c r="A11" s="79" t="n">
        <v>1</v>
      </c>
      <c r="B11" s="58" t="n"/>
      <c r="C11" s="58" t="n"/>
      <c r="D11" s="58" t="n"/>
      <c r="E11" s="48">
        <f>IF(OR(B11="-",C11="-",D11="-"),"-",IFERROR(AVERAGE(B11:D11), "-"))</f>
        <v/>
      </c>
      <c r="F11" s="48">
        <f>$B$48</f>
        <v/>
      </c>
      <c r="G11" s="48">
        <f>IF(E11="-","-",MAX(B11:D11)-MIN(B11:D11))</f>
        <v/>
      </c>
      <c r="H11" s="48">
        <f>$B$49</f>
        <v/>
      </c>
      <c r="I11" s="48">
        <f>$B$44</f>
        <v/>
      </c>
      <c r="J11" s="48">
        <f>$B$45</f>
        <v/>
      </c>
      <c r="K11" s="48">
        <f>$B$48+$B$51</f>
        <v/>
      </c>
      <c r="L11" s="48">
        <f>$B$48+2*$B$51</f>
        <v/>
      </c>
      <c r="M11" s="48">
        <f>$B$48-$B$51</f>
        <v/>
      </c>
      <c r="N11" s="48">
        <f>$B$48-2*$B$51</f>
        <v/>
      </c>
      <c r="O11" s="48">
        <f>+$B$46</f>
        <v/>
      </c>
      <c r="P11" s="48">
        <f>+$B$47</f>
        <v/>
      </c>
      <c r="Q11" s="48">
        <f>+$B$49+$B$52</f>
        <v/>
      </c>
      <c r="R11" s="48">
        <f>+$B$49+(2*$B$52)</f>
        <v/>
      </c>
      <c r="S11" s="48">
        <f>+$B$49-$B$52</f>
        <v/>
      </c>
      <c r="T11" s="10" t="n">
        <v>10</v>
      </c>
      <c r="U11" s="10" t="n">
        <v>35</v>
      </c>
      <c r="V11" s="58" t="n"/>
      <c r="W11" s="58" t="n"/>
      <c r="X11" s="58" t="n"/>
      <c r="Y11" s="48">
        <f>+IF(OR(V11="-",W11="-",X11="-"),"-",IFERROR(AVERAGE(V11:X11),"-"))</f>
        <v/>
      </c>
      <c r="Z11" s="48">
        <f>+$X$48</f>
        <v/>
      </c>
      <c r="AA11" s="48">
        <f>IF(Y11="-","-",MAX(V11:X11)-MIN(V11:X11))</f>
        <v/>
      </c>
      <c r="AB11" s="48">
        <f>+$X$49</f>
        <v/>
      </c>
      <c r="AC11" s="48">
        <f>$X$44</f>
        <v/>
      </c>
      <c r="AD11" s="48">
        <f>$X$45</f>
        <v/>
      </c>
      <c r="AE11" s="39">
        <f>$X$48+$X$51</f>
        <v/>
      </c>
      <c r="AF11" s="39">
        <f>$X$48+2*$X$51</f>
        <v/>
      </c>
      <c r="AG11" s="39">
        <f>$X$48-$X$51</f>
        <v/>
      </c>
      <c r="AH11" s="39">
        <f>$X$48-2*$X$51</f>
        <v/>
      </c>
      <c r="AI11" s="40">
        <f>+$X$46</f>
        <v/>
      </c>
      <c r="AJ11" s="40">
        <f>+$X$47</f>
        <v/>
      </c>
      <c r="AK11" s="40">
        <f>+$X$49+$X$52</f>
        <v/>
      </c>
      <c r="AL11" s="40">
        <f>+$X$49+(2*$X$52)</f>
        <v/>
      </c>
      <c r="AM11" s="40">
        <f>+$X$49-$X$52</f>
        <v/>
      </c>
      <c r="AN11" s="10" t="n">
        <v>10</v>
      </c>
      <c r="AO11" s="10" t="n">
        <v>80</v>
      </c>
    </row>
    <row r="12">
      <c r="A12" s="79" t="n">
        <v>2</v>
      </c>
      <c r="B12" s="58" t="n"/>
      <c r="C12" s="58" t="n"/>
      <c r="D12" s="58" t="n"/>
      <c r="E12" s="48">
        <f>IF(OR(B12="-",C12="-",D12="-"),"-",IFERROR(AVERAGE(B12:D12), "-"))</f>
        <v/>
      </c>
      <c r="F12" s="48">
        <f>$B$48</f>
        <v/>
      </c>
      <c r="G12" s="48">
        <f>IF(E12="-","-",MAX(B12:D12)-MIN(B12:D12))</f>
        <v/>
      </c>
      <c r="H12" s="48">
        <f>$B$49</f>
        <v/>
      </c>
      <c r="I12" s="48">
        <f>$B$44</f>
        <v/>
      </c>
      <c r="J12" s="48">
        <f>$B$45</f>
        <v/>
      </c>
      <c r="K12" s="48">
        <f>$B$48+$B$51</f>
        <v/>
      </c>
      <c r="L12" s="48">
        <f>$B$48+2*$B$51</f>
        <v/>
      </c>
      <c r="M12" s="48">
        <f>$B$48-$B$51</f>
        <v/>
      </c>
      <c r="N12" s="48">
        <f>$B$48-2*$B$51</f>
        <v/>
      </c>
      <c r="O12" s="48">
        <f>+$B$46</f>
        <v/>
      </c>
      <c r="P12" s="48">
        <f>+$B$47</f>
        <v/>
      </c>
      <c r="Q12" s="48">
        <f>+$B$49+$B$52</f>
        <v/>
      </c>
      <c r="R12" s="48">
        <f>+$B$49+(2*$B$52)</f>
        <v/>
      </c>
      <c r="S12" s="48">
        <f>+$B$49-$B$52</f>
        <v/>
      </c>
      <c r="T12" s="10" t="n">
        <v>10</v>
      </c>
      <c r="U12" s="10" t="n">
        <v>35</v>
      </c>
      <c r="V12" s="58" t="n"/>
      <c r="W12" s="58" t="n"/>
      <c r="X12" s="58" t="n"/>
      <c r="Y12" s="48">
        <f>+IF(OR(V12="-",W12="-",X12="-"),"-",IFERROR(AVERAGE(V12:X12),"-"))</f>
        <v/>
      </c>
      <c r="Z12" s="48">
        <f>+$X$48</f>
        <v/>
      </c>
      <c r="AA12" s="48">
        <f>IF(Y12="-","-",MAX(V12:X12)-MIN(V12:X12))</f>
        <v/>
      </c>
      <c r="AB12" s="48">
        <f>+$X$49</f>
        <v/>
      </c>
      <c r="AC12" s="48">
        <f>$X$44</f>
        <v/>
      </c>
      <c r="AD12" s="48">
        <f>$X$45</f>
        <v/>
      </c>
      <c r="AE12" s="39">
        <f>$X$48+$X$51</f>
        <v/>
      </c>
      <c r="AF12" s="39">
        <f>$X$48+2*$X$51</f>
        <v/>
      </c>
      <c r="AG12" s="39">
        <f>$X$48-$X$51</f>
        <v/>
      </c>
      <c r="AH12" s="39">
        <f>$X$48-2*$X$51</f>
        <v/>
      </c>
      <c r="AI12" s="40">
        <f>+$X$46</f>
        <v/>
      </c>
      <c r="AJ12" s="40">
        <f>+$X$47</f>
        <v/>
      </c>
      <c r="AK12" s="40">
        <f>+$X$49+$X$52</f>
        <v/>
      </c>
      <c r="AL12" s="40">
        <f>+$X$49+(2*$X$52)</f>
        <v/>
      </c>
      <c r="AM12" s="40">
        <f>+$X$49-$X$52</f>
        <v/>
      </c>
      <c r="AN12" s="10" t="n">
        <v>10</v>
      </c>
      <c r="AO12" s="10" t="n">
        <v>80</v>
      </c>
    </row>
    <row r="13">
      <c r="A13" s="79" t="n">
        <v>3</v>
      </c>
      <c r="B13" s="58" t="n"/>
      <c r="C13" s="58" t="n"/>
      <c r="D13" s="58" t="n"/>
      <c r="E13" s="48">
        <f>IF(OR(B13="-",C13="-",D13="-"),"-",IFERROR(AVERAGE(B13:D13), "-"))</f>
        <v/>
      </c>
      <c r="F13" s="48">
        <f>$B$48</f>
        <v/>
      </c>
      <c r="G13" s="48">
        <f>IF(E13="-","-",MAX(B13:D13)-MIN(B13:D13))</f>
        <v/>
      </c>
      <c r="H13" s="48">
        <f>$B$49</f>
        <v/>
      </c>
      <c r="I13" s="48">
        <f>$B$44</f>
        <v/>
      </c>
      <c r="J13" s="48">
        <f>$B$45</f>
        <v/>
      </c>
      <c r="K13" s="48">
        <f>$B$48+$B$51</f>
        <v/>
      </c>
      <c r="L13" s="48">
        <f>$B$48+2*$B$51</f>
        <v/>
      </c>
      <c r="M13" s="48">
        <f>$B$48-$B$51</f>
        <v/>
      </c>
      <c r="N13" s="48">
        <f>$B$48-2*$B$51</f>
        <v/>
      </c>
      <c r="O13" s="48">
        <f>+$B$46</f>
        <v/>
      </c>
      <c r="P13" s="48">
        <f>+$B$47</f>
        <v/>
      </c>
      <c r="Q13" s="48">
        <f>+$B$49+$B$52</f>
        <v/>
      </c>
      <c r="R13" s="48">
        <f>+$B$49+(2*$B$52)</f>
        <v/>
      </c>
      <c r="S13" s="48">
        <f>+$B$49-$B$52</f>
        <v/>
      </c>
      <c r="T13" s="10" t="n">
        <v>10</v>
      </c>
      <c r="U13" s="10" t="n">
        <v>35</v>
      </c>
      <c r="V13" s="58" t="n"/>
      <c r="W13" s="58" t="n"/>
      <c r="X13" s="58" t="n"/>
      <c r="Y13" s="48">
        <f>+IF(OR(V13="-",W13="-",X13="-"),"-",IFERROR(AVERAGE(V13:X13),"-"))</f>
        <v/>
      </c>
      <c r="Z13" s="48">
        <f>+$X$48</f>
        <v/>
      </c>
      <c r="AA13" s="48">
        <f>IF(Y13="-","-",MAX(V13:X13)-MIN(V13:X13))</f>
        <v/>
      </c>
      <c r="AB13" s="48">
        <f>+$X$49</f>
        <v/>
      </c>
      <c r="AC13" s="48">
        <f>$X$44</f>
        <v/>
      </c>
      <c r="AD13" s="48">
        <f>$X$45</f>
        <v/>
      </c>
      <c r="AE13" s="39">
        <f>$X$48+$X$51</f>
        <v/>
      </c>
      <c r="AF13" s="39">
        <f>$X$48+2*$X$51</f>
        <v/>
      </c>
      <c r="AG13" s="39">
        <f>$X$48-$X$51</f>
        <v/>
      </c>
      <c r="AH13" s="39">
        <f>$X$48-2*$X$51</f>
        <v/>
      </c>
      <c r="AI13" s="40">
        <f>+$X$46</f>
        <v/>
      </c>
      <c r="AJ13" s="40">
        <f>+$X$47</f>
        <v/>
      </c>
      <c r="AK13" s="40">
        <f>+$X$49+$X$52</f>
        <v/>
      </c>
      <c r="AL13" s="40">
        <f>+$X$49+(2*$X$52)</f>
        <v/>
      </c>
      <c r="AM13" s="40">
        <f>+$X$49-$X$52</f>
        <v/>
      </c>
      <c r="AN13" s="10" t="n">
        <v>10</v>
      </c>
      <c r="AO13" s="10" t="n">
        <v>80</v>
      </c>
    </row>
    <row r="14">
      <c r="A14" s="79" t="n">
        <v>4</v>
      </c>
      <c r="B14" s="58" t="n"/>
      <c r="C14" s="58" t="n"/>
      <c r="D14" s="58" t="n"/>
      <c r="E14" s="48">
        <f>IF(OR(B14="-",C14="-",D14="-"),"-",IFERROR(AVERAGE(B14:D14), "-"))</f>
        <v/>
      </c>
      <c r="F14" s="48">
        <f>$B$48</f>
        <v/>
      </c>
      <c r="G14" s="48">
        <f>IF(E14="-","-",MAX(B14:D14)-MIN(B14:D14))</f>
        <v/>
      </c>
      <c r="H14" s="48">
        <f>$B$49</f>
        <v/>
      </c>
      <c r="I14" s="48">
        <f>$B$44</f>
        <v/>
      </c>
      <c r="J14" s="48">
        <f>$B$45</f>
        <v/>
      </c>
      <c r="K14" s="48">
        <f>$B$48+$B$51</f>
        <v/>
      </c>
      <c r="L14" s="48">
        <f>$B$48+2*$B$51</f>
        <v/>
      </c>
      <c r="M14" s="48">
        <f>$B$48-$B$51</f>
        <v/>
      </c>
      <c r="N14" s="48">
        <f>$B$48-2*$B$51</f>
        <v/>
      </c>
      <c r="O14" s="48">
        <f>+$B$46</f>
        <v/>
      </c>
      <c r="P14" s="48">
        <f>+$B$47</f>
        <v/>
      </c>
      <c r="Q14" s="48">
        <f>+$B$49+$B$52</f>
        <v/>
      </c>
      <c r="R14" s="48">
        <f>+$B$49+(2*$B$52)</f>
        <v/>
      </c>
      <c r="S14" s="48">
        <f>+$B$49-$B$52</f>
        <v/>
      </c>
      <c r="T14" s="10" t="n">
        <v>10</v>
      </c>
      <c r="U14" s="10" t="n">
        <v>35</v>
      </c>
      <c r="V14" s="58" t="n"/>
      <c r="W14" s="58" t="n"/>
      <c r="X14" s="58" t="n"/>
      <c r="Y14" s="48">
        <f>+IF(OR(V14="-",W14="-",X14="-"),"-",IFERROR(AVERAGE(V14:X14),"-"))</f>
        <v/>
      </c>
      <c r="Z14" s="48">
        <f>+$X$48</f>
        <v/>
      </c>
      <c r="AA14" s="48">
        <f>IF(Y14="-","-",MAX(V14:X14)-MIN(V14:X14))</f>
        <v/>
      </c>
      <c r="AB14" s="48">
        <f>+$X$49</f>
        <v/>
      </c>
      <c r="AC14" s="48">
        <f>$X$44</f>
        <v/>
      </c>
      <c r="AD14" s="48">
        <f>$X$45</f>
        <v/>
      </c>
      <c r="AE14" s="39">
        <f>$X$48+$X$51</f>
        <v/>
      </c>
      <c r="AF14" s="39">
        <f>$X$48+2*$X$51</f>
        <v/>
      </c>
      <c r="AG14" s="39">
        <f>$X$48-$X$51</f>
        <v/>
      </c>
      <c r="AH14" s="39">
        <f>$X$48-2*$X$51</f>
        <v/>
      </c>
      <c r="AI14" s="40">
        <f>+$X$46</f>
        <v/>
      </c>
      <c r="AJ14" s="40">
        <f>+$X$47</f>
        <v/>
      </c>
      <c r="AK14" s="40">
        <f>+$X$49+$X$52</f>
        <v/>
      </c>
      <c r="AL14" s="40">
        <f>+$X$49+(2*$X$52)</f>
        <v/>
      </c>
      <c r="AM14" s="40">
        <f>+$X$49-$X$52</f>
        <v/>
      </c>
      <c r="AN14" s="10" t="n">
        <v>10</v>
      </c>
      <c r="AO14" s="10" t="n">
        <v>80</v>
      </c>
    </row>
    <row r="15">
      <c r="A15" s="79" t="n">
        <v>5</v>
      </c>
      <c r="B15" s="58" t="n"/>
      <c r="C15" s="58" t="n"/>
      <c r="D15" s="58" t="n"/>
      <c r="E15" s="48">
        <f>IF(OR(B15="-",C15="-",D15="-"),"-",IFERROR(AVERAGE(B15:D15), "-"))</f>
        <v/>
      </c>
      <c r="F15" s="48">
        <f>$B$48</f>
        <v/>
      </c>
      <c r="G15" s="48">
        <f>IF(E15="-","-",MAX(B15:D15)-MIN(B15:D15))</f>
        <v/>
      </c>
      <c r="H15" s="48">
        <f>$B$49</f>
        <v/>
      </c>
      <c r="I15" s="48">
        <f>$B$44</f>
        <v/>
      </c>
      <c r="J15" s="48">
        <f>$B$45</f>
        <v/>
      </c>
      <c r="K15" s="48">
        <f>$B$48+$B$51</f>
        <v/>
      </c>
      <c r="L15" s="48">
        <f>$B$48+2*$B$51</f>
        <v/>
      </c>
      <c r="M15" s="48">
        <f>$B$48-$B$51</f>
        <v/>
      </c>
      <c r="N15" s="48">
        <f>$B$48-2*$B$51</f>
        <v/>
      </c>
      <c r="O15" s="48">
        <f>+$B$46</f>
        <v/>
      </c>
      <c r="P15" s="48">
        <f>+$B$47</f>
        <v/>
      </c>
      <c r="Q15" s="48">
        <f>+$B$49+$B$52</f>
        <v/>
      </c>
      <c r="R15" s="48">
        <f>+$B$49+(2*$B$52)</f>
        <v/>
      </c>
      <c r="S15" s="48">
        <f>+$B$49-$B$52</f>
        <v/>
      </c>
      <c r="T15" s="10" t="n">
        <v>10</v>
      </c>
      <c r="U15" s="10" t="n">
        <v>35</v>
      </c>
      <c r="V15" s="58" t="n"/>
      <c r="W15" s="58" t="n"/>
      <c r="X15" s="58" t="n"/>
      <c r="Y15" s="48">
        <f>+IF(OR(V15="-",W15="-",X15="-"),"-",IFERROR(AVERAGE(V15:X15),"-"))</f>
        <v/>
      </c>
      <c r="Z15" s="48">
        <f>+$X$48</f>
        <v/>
      </c>
      <c r="AA15" s="48">
        <f>IF(Y15="-","-",MAX(V15:X15)-MIN(V15:X15))</f>
        <v/>
      </c>
      <c r="AB15" s="48">
        <f>+$X$49</f>
        <v/>
      </c>
      <c r="AC15" s="48">
        <f>$X$44</f>
        <v/>
      </c>
      <c r="AD15" s="48">
        <f>$X$45</f>
        <v/>
      </c>
      <c r="AE15" s="39">
        <f>$X$48+$X$51</f>
        <v/>
      </c>
      <c r="AF15" s="39">
        <f>$X$48+2*$X$51</f>
        <v/>
      </c>
      <c r="AG15" s="39">
        <f>$X$48-$X$51</f>
        <v/>
      </c>
      <c r="AH15" s="39">
        <f>$X$48-2*$X$51</f>
        <v/>
      </c>
      <c r="AI15" s="40">
        <f>+$X$46</f>
        <v/>
      </c>
      <c r="AJ15" s="40">
        <f>+$X$47</f>
        <v/>
      </c>
      <c r="AK15" s="40">
        <f>+$X$49+$X$52</f>
        <v/>
      </c>
      <c r="AL15" s="40">
        <f>+$X$49+(2*$X$52)</f>
        <v/>
      </c>
      <c r="AM15" s="40">
        <f>+$X$49-$X$52</f>
        <v/>
      </c>
      <c r="AN15" s="10" t="n">
        <v>10</v>
      </c>
      <c r="AO15" s="10" t="n">
        <v>80</v>
      </c>
    </row>
    <row r="16">
      <c r="A16" s="79" t="n">
        <v>6</v>
      </c>
      <c r="B16" s="58" t="n"/>
      <c r="C16" s="58" t="n"/>
      <c r="D16" s="58" t="n"/>
      <c r="E16" s="48">
        <f>IF(OR(B16="-",C16="-",D16="-"),"-",IFERROR(AVERAGE(B16:D16), "-"))</f>
        <v/>
      </c>
      <c r="F16" s="48">
        <f>$B$48</f>
        <v/>
      </c>
      <c r="G16" s="48">
        <f>IF(E16="-","-",MAX(B16:D16)-MIN(B16:D16))</f>
        <v/>
      </c>
      <c r="H16" s="48">
        <f>$B$49</f>
        <v/>
      </c>
      <c r="I16" s="48">
        <f>$B$44</f>
        <v/>
      </c>
      <c r="J16" s="48">
        <f>$B$45</f>
        <v/>
      </c>
      <c r="K16" s="48">
        <f>$B$48+$B$51</f>
        <v/>
      </c>
      <c r="L16" s="48">
        <f>$B$48+2*$B$51</f>
        <v/>
      </c>
      <c r="M16" s="48">
        <f>$B$48-$B$51</f>
        <v/>
      </c>
      <c r="N16" s="48">
        <f>$B$48-2*$B$51</f>
        <v/>
      </c>
      <c r="O16" s="48">
        <f>+$B$46</f>
        <v/>
      </c>
      <c r="P16" s="48">
        <f>+$B$47</f>
        <v/>
      </c>
      <c r="Q16" s="48">
        <f>+$B$49+$B$52</f>
        <v/>
      </c>
      <c r="R16" s="48">
        <f>+$B$49+(2*$B$52)</f>
        <v/>
      </c>
      <c r="S16" s="48">
        <f>+$B$49-$B$52</f>
        <v/>
      </c>
      <c r="T16" s="10" t="n">
        <v>10</v>
      </c>
      <c r="U16" s="10" t="n">
        <v>35</v>
      </c>
      <c r="V16" s="58" t="n"/>
      <c r="W16" s="58" t="n"/>
      <c r="X16" s="58" t="n"/>
      <c r="Y16" s="48">
        <f>+IF(OR(V16="-",W16="-",X16="-"),"-",IFERROR(AVERAGE(V16:X16),"-"))</f>
        <v/>
      </c>
      <c r="Z16" s="48">
        <f>+$X$48</f>
        <v/>
      </c>
      <c r="AA16" s="48">
        <f>IF(Y16="-","-",MAX(V16:X16)-MIN(V16:X16))</f>
        <v/>
      </c>
      <c r="AB16" s="48">
        <f>+$X$49</f>
        <v/>
      </c>
      <c r="AC16" s="48">
        <f>$X$44</f>
        <v/>
      </c>
      <c r="AD16" s="48">
        <f>$X$45</f>
        <v/>
      </c>
      <c r="AE16" s="39">
        <f>$X$48+$X$51</f>
        <v/>
      </c>
      <c r="AF16" s="39">
        <f>$X$48+2*$X$51</f>
        <v/>
      </c>
      <c r="AG16" s="39">
        <f>$X$48-$X$51</f>
        <v/>
      </c>
      <c r="AH16" s="39">
        <f>$X$48-2*$X$51</f>
        <v/>
      </c>
      <c r="AI16" s="40">
        <f>+$X$46</f>
        <v/>
      </c>
      <c r="AJ16" s="40">
        <f>+$X$47</f>
        <v/>
      </c>
      <c r="AK16" s="40">
        <f>+$X$49+$X$52</f>
        <v/>
      </c>
      <c r="AL16" s="40">
        <f>+$X$49+(2*$X$52)</f>
        <v/>
      </c>
      <c r="AM16" s="40">
        <f>+$X$49-$X$52</f>
        <v/>
      </c>
      <c r="AN16" s="10" t="n">
        <v>10</v>
      </c>
      <c r="AO16" s="10" t="n">
        <v>80</v>
      </c>
    </row>
    <row r="17">
      <c r="A17" s="79" t="n">
        <v>7</v>
      </c>
      <c r="B17" s="58" t="n"/>
      <c r="C17" s="58" t="n"/>
      <c r="D17" s="58" t="n"/>
      <c r="E17" s="48">
        <f>IF(OR(B17="-",C17="-",D17="-"),"-",IFERROR(AVERAGE(B17:D17), "-"))</f>
        <v/>
      </c>
      <c r="F17" s="48">
        <f>$B$48</f>
        <v/>
      </c>
      <c r="G17" s="48">
        <f>IF(E17="-","-",MAX(B17:D17)-MIN(B17:D17))</f>
        <v/>
      </c>
      <c r="H17" s="48">
        <f>$B$49</f>
        <v/>
      </c>
      <c r="I17" s="48">
        <f>$B$44</f>
        <v/>
      </c>
      <c r="J17" s="48">
        <f>$B$45</f>
        <v/>
      </c>
      <c r="K17" s="48">
        <f>$B$48+$B$51</f>
        <v/>
      </c>
      <c r="L17" s="48">
        <f>$B$48+2*$B$51</f>
        <v/>
      </c>
      <c r="M17" s="48">
        <f>$B$48-$B$51</f>
        <v/>
      </c>
      <c r="N17" s="48">
        <f>$B$48-2*$B$51</f>
        <v/>
      </c>
      <c r="O17" s="48">
        <f>+$B$46</f>
        <v/>
      </c>
      <c r="P17" s="48">
        <f>+$B$47</f>
        <v/>
      </c>
      <c r="Q17" s="48">
        <f>+$B$49+$B$52</f>
        <v/>
      </c>
      <c r="R17" s="48">
        <f>+$B$49+(2*$B$52)</f>
        <v/>
      </c>
      <c r="S17" s="48">
        <f>+$B$49-$B$52</f>
        <v/>
      </c>
      <c r="T17" s="10" t="n">
        <v>10</v>
      </c>
      <c r="U17" s="10" t="n">
        <v>35</v>
      </c>
      <c r="V17" s="58" t="n"/>
      <c r="W17" s="58" t="n"/>
      <c r="X17" s="58" t="n"/>
      <c r="Y17" s="48">
        <f>+IF(OR(V17="-",W17="-",X17="-"),"-",IFERROR(AVERAGE(V17:X17),"-"))</f>
        <v/>
      </c>
      <c r="Z17" s="48">
        <f>+$X$48</f>
        <v/>
      </c>
      <c r="AA17" s="48">
        <f>IF(Y17="-","-",MAX(V17:X17)-MIN(V17:X17))</f>
        <v/>
      </c>
      <c r="AB17" s="48">
        <f>+$X$49</f>
        <v/>
      </c>
      <c r="AC17" s="48">
        <f>$X$44</f>
        <v/>
      </c>
      <c r="AD17" s="48">
        <f>$X$45</f>
        <v/>
      </c>
      <c r="AE17" s="39">
        <f>$X$48+$X$51</f>
        <v/>
      </c>
      <c r="AF17" s="39">
        <f>$X$48+2*$X$51</f>
        <v/>
      </c>
      <c r="AG17" s="39">
        <f>$X$48-$X$51</f>
        <v/>
      </c>
      <c r="AH17" s="39">
        <f>$X$48-2*$X$51</f>
        <v/>
      </c>
      <c r="AI17" s="40">
        <f>+$X$46</f>
        <v/>
      </c>
      <c r="AJ17" s="40">
        <f>+$X$47</f>
        <v/>
      </c>
      <c r="AK17" s="40">
        <f>+$X$49+$X$52</f>
        <v/>
      </c>
      <c r="AL17" s="40">
        <f>+$X$49+(2*$X$52)</f>
        <v/>
      </c>
      <c r="AM17" s="40">
        <f>+$X$49-$X$52</f>
        <v/>
      </c>
      <c r="AN17" s="10" t="n">
        <v>10</v>
      </c>
      <c r="AO17" s="10" t="n">
        <v>80</v>
      </c>
    </row>
    <row r="18">
      <c r="A18" s="79" t="n">
        <v>8</v>
      </c>
      <c r="B18" s="58" t="n"/>
      <c r="C18" s="58" t="n"/>
      <c r="D18" s="58" t="n"/>
      <c r="E18" s="48">
        <f>IF(OR(B18="-",C18="-",D18="-"),"-",IFERROR(AVERAGE(B18:D18), "-"))</f>
        <v/>
      </c>
      <c r="F18" s="48">
        <f>$B$48</f>
        <v/>
      </c>
      <c r="G18" s="48">
        <f>IF(E18="-","-",MAX(B18:D18)-MIN(B18:D18))</f>
        <v/>
      </c>
      <c r="H18" s="48">
        <f>$B$49</f>
        <v/>
      </c>
      <c r="I18" s="48">
        <f>$B$44</f>
        <v/>
      </c>
      <c r="J18" s="48">
        <f>$B$45</f>
        <v/>
      </c>
      <c r="K18" s="48">
        <f>$B$48+$B$51</f>
        <v/>
      </c>
      <c r="L18" s="48">
        <f>$B$48+2*$B$51</f>
        <v/>
      </c>
      <c r="M18" s="48">
        <f>$B$48-$B$51</f>
        <v/>
      </c>
      <c r="N18" s="48">
        <f>$B$48-2*$B$51</f>
        <v/>
      </c>
      <c r="O18" s="48">
        <f>+$B$46</f>
        <v/>
      </c>
      <c r="P18" s="48">
        <f>+$B$47</f>
        <v/>
      </c>
      <c r="Q18" s="48">
        <f>+$B$49+$B$52</f>
        <v/>
      </c>
      <c r="R18" s="48">
        <f>+$B$49+(2*$B$52)</f>
        <v/>
      </c>
      <c r="S18" s="48">
        <f>+$B$49-$B$52</f>
        <v/>
      </c>
      <c r="T18" s="10" t="n">
        <v>10</v>
      </c>
      <c r="U18" s="10" t="n">
        <v>35</v>
      </c>
      <c r="V18" s="58" t="n"/>
      <c r="W18" s="58" t="n"/>
      <c r="X18" s="58" t="n"/>
      <c r="Y18" s="48">
        <f>+IF(OR(V18="-",W18="-",X18="-"),"-",IFERROR(AVERAGE(V18:X18),"-"))</f>
        <v/>
      </c>
      <c r="Z18" s="48">
        <f>+$X$48</f>
        <v/>
      </c>
      <c r="AA18" s="48">
        <f>IF(Y18="-","-",MAX(V18:X18)-MIN(V18:X18))</f>
        <v/>
      </c>
      <c r="AB18" s="48">
        <f>+$X$49</f>
        <v/>
      </c>
      <c r="AC18" s="48">
        <f>$X$44</f>
        <v/>
      </c>
      <c r="AD18" s="48">
        <f>$X$45</f>
        <v/>
      </c>
      <c r="AE18" s="39">
        <f>$X$48+$X$51</f>
        <v/>
      </c>
      <c r="AF18" s="39">
        <f>$X$48+2*$X$51</f>
        <v/>
      </c>
      <c r="AG18" s="39">
        <f>$X$48-$X$51</f>
        <v/>
      </c>
      <c r="AH18" s="39">
        <f>$X$48-2*$X$51</f>
        <v/>
      </c>
      <c r="AI18" s="40">
        <f>+$X$46</f>
        <v/>
      </c>
      <c r="AJ18" s="40">
        <f>+$X$47</f>
        <v/>
      </c>
      <c r="AK18" s="40">
        <f>+$X$49+$X$52</f>
        <v/>
      </c>
      <c r="AL18" s="40">
        <f>+$X$49+(2*$X$52)</f>
        <v/>
      </c>
      <c r="AM18" s="40">
        <f>+$X$49-$X$52</f>
        <v/>
      </c>
      <c r="AN18" s="10" t="n">
        <v>10</v>
      </c>
      <c r="AO18" s="10" t="n">
        <v>80</v>
      </c>
    </row>
    <row r="19">
      <c r="A19" s="79" t="n">
        <v>9</v>
      </c>
      <c r="B19" s="58" t="n"/>
      <c r="C19" s="58" t="n"/>
      <c r="D19" s="58" t="n"/>
      <c r="E19" s="48">
        <f>IF(OR(B19="-",C19="-",D19="-"),"-",IFERROR(AVERAGE(B19:D19), "-"))</f>
        <v/>
      </c>
      <c r="F19" s="48">
        <f>$B$48</f>
        <v/>
      </c>
      <c r="G19" s="48">
        <f>IF(E19="-","-",MAX(B19:D19)-MIN(B19:D19))</f>
        <v/>
      </c>
      <c r="H19" s="48">
        <f>$B$49</f>
        <v/>
      </c>
      <c r="I19" s="48">
        <f>$B$44</f>
        <v/>
      </c>
      <c r="J19" s="48">
        <f>$B$45</f>
        <v/>
      </c>
      <c r="K19" s="48">
        <f>$B$48+$B$51</f>
        <v/>
      </c>
      <c r="L19" s="48">
        <f>$B$48+2*$B$51</f>
        <v/>
      </c>
      <c r="M19" s="48">
        <f>$B$48-$B$51</f>
        <v/>
      </c>
      <c r="N19" s="48">
        <f>$B$48-2*$B$51</f>
        <v/>
      </c>
      <c r="O19" s="48">
        <f>+$B$46</f>
        <v/>
      </c>
      <c r="P19" s="48">
        <f>+$B$47</f>
        <v/>
      </c>
      <c r="Q19" s="48">
        <f>+$B$49+$B$52</f>
        <v/>
      </c>
      <c r="R19" s="48">
        <f>+$B$49+(2*$B$52)</f>
        <v/>
      </c>
      <c r="S19" s="48">
        <f>+$B$49-$B$52</f>
        <v/>
      </c>
      <c r="T19" s="10" t="n">
        <v>10</v>
      </c>
      <c r="U19" s="10" t="n">
        <v>35</v>
      </c>
      <c r="V19" s="58" t="n"/>
      <c r="W19" s="58" t="n"/>
      <c r="X19" s="58" t="n"/>
      <c r="Y19" s="48">
        <f>+IF(OR(V19="-",W19="-",X19="-"),"-",IFERROR(AVERAGE(V19:X19),"-"))</f>
        <v/>
      </c>
      <c r="Z19" s="48">
        <f>+$X$48</f>
        <v/>
      </c>
      <c r="AA19" s="48">
        <f>IF(Y19="-","-",MAX(V19:X19)-MIN(V19:X19))</f>
        <v/>
      </c>
      <c r="AB19" s="48">
        <f>+$X$49</f>
        <v/>
      </c>
      <c r="AC19" s="48">
        <f>$X$44</f>
        <v/>
      </c>
      <c r="AD19" s="48">
        <f>$X$45</f>
        <v/>
      </c>
      <c r="AE19" s="39">
        <f>$X$48+$X$51</f>
        <v/>
      </c>
      <c r="AF19" s="39">
        <f>$X$48+2*$X$51</f>
        <v/>
      </c>
      <c r="AG19" s="39">
        <f>$X$48-$X$51</f>
        <v/>
      </c>
      <c r="AH19" s="39">
        <f>$X$48-2*$X$51</f>
        <v/>
      </c>
      <c r="AI19" s="40">
        <f>+$X$46</f>
        <v/>
      </c>
      <c r="AJ19" s="40">
        <f>+$X$47</f>
        <v/>
      </c>
      <c r="AK19" s="40">
        <f>+$X$49+$X$52</f>
        <v/>
      </c>
      <c r="AL19" s="40">
        <f>+$X$49+(2*$X$52)</f>
        <v/>
      </c>
      <c r="AM19" s="40">
        <f>+$X$49-$X$52</f>
        <v/>
      </c>
      <c r="AN19" s="10" t="n">
        <v>10</v>
      </c>
      <c r="AO19" s="10" t="n">
        <v>80</v>
      </c>
    </row>
    <row r="20">
      <c r="A20" s="79" t="n">
        <v>10</v>
      </c>
      <c r="B20" s="58" t="n"/>
      <c r="C20" s="58" t="n"/>
      <c r="D20" s="58" t="n"/>
      <c r="E20" s="48">
        <f>IF(OR(B20="-",C20="-",D20="-"),"-",IFERROR(AVERAGE(B20:D20), "-"))</f>
        <v/>
      </c>
      <c r="F20" s="48">
        <f>$B$48</f>
        <v/>
      </c>
      <c r="G20" s="48">
        <f>IF(E20="-","-",MAX(B20:D20)-MIN(B20:D20))</f>
        <v/>
      </c>
      <c r="H20" s="48">
        <f>$B$49</f>
        <v/>
      </c>
      <c r="I20" s="48">
        <f>$B$44</f>
        <v/>
      </c>
      <c r="J20" s="48">
        <f>$B$45</f>
        <v/>
      </c>
      <c r="K20" s="48">
        <f>$B$48+$B$51</f>
        <v/>
      </c>
      <c r="L20" s="48">
        <f>$B$48+2*$B$51</f>
        <v/>
      </c>
      <c r="M20" s="48">
        <f>$B$48-$B$51</f>
        <v/>
      </c>
      <c r="N20" s="48">
        <f>$B$48-2*$B$51</f>
        <v/>
      </c>
      <c r="O20" s="48">
        <f>+$B$46</f>
        <v/>
      </c>
      <c r="P20" s="48">
        <f>+$B$47</f>
        <v/>
      </c>
      <c r="Q20" s="48">
        <f>+$B$49+$B$52</f>
        <v/>
      </c>
      <c r="R20" s="48">
        <f>+$B$49+(2*$B$52)</f>
        <v/>
      </c>
      <c r="S20" s="48">
        <f>+$B$49-$B$52</f>
        <v/>
      </c>
      <c r="T20" s="10" t="n">
        <v>10</v>
      </c>
      <c r="U20" s="10" t="n">
        <v>35</v>
      </c>
      <c r="V20" s="58" t="n"/>
      <c r="W20" s="58" t="n"/>
      <c r="X20" s="58" t="n"/>
      <c r="Y20" s="48">
        <f>+IF(OR(V20="-",W20="-",X20="-"),"-",IFERROR(AVERAGE(V20:X20),"-"))</f>
        <v/>
      </c>
      <c r="Z20" s="48">
        <f>+$X$48</f>
        <v/>
      </c>
      <c r="AA20" s="48">
        <f>IF(Y20="-","-",MAX(V20:X20)-MIN(V20:X20))</f>
        <v/>
      </c>
      <c r="AB20" s="48">
        <f>+$X$49</f>
        <v/>
      </c>
      <c r="AC20" s="48">
        <f>$X$44</f>
        <v/>
      </c>
      <c r="AD20" s="48">
        <f>$X$45</f>
        <v/>
      </c>
      <c r="AE20" s="39">
        <f>$X$48+$X$51</f>
        <v/>
      </c>
      <c r="AF20" s="39">
        <f>$X$48+2*$X$51</f>
        <v/>
      </c>
      <c r="AG20" s="39">
        <f>$X$48-$X$51</f>
        <v/>
      </c>
      <c r="AH20" s="39">
        <f>$X$48-2*$X$51</f>
        <v/>
      </c>
      <c r="AI20" s="40">
        <f>+$X$46</f>
        <v/>
      </c>
      <c r="AJ20" s="40">
        <f>+$X$47</f>
        <v/>
      </c>
      <c r="AK20" s="40">
        <f>+$X$49+$X$52</f>
        <v/>
      </c>
      <c r="AL20" s="40">
        <f>+$X$49+(2*$X$52)</f>
        <v/>
      </c>
      <c r="AM20" s="40">
        <f>+$X$49-$X$52</f>
        <v/>
      </c>
      <c r="AN20" s="10" t="n">
        <v>10</v>
      </c>
      <c r="AO20" s="10" t="n">
        <v>80</v>
      </c>
    </row>
    <row r="21">
      <c r="A21" s="79" t="n">
        <v>11</v>
      </c>
      <c r="B21" s="58" t="n"/>
      <c r="C21" s="58" t="n"/>
      <c r="D21" s="58" t="n"/>
      <c r="E21" s="48">
        <f>IF(OR(B21="-",C21="-",D21="-"),"-",IFERROR(AVERAGE(B21:D21), "-"))</f>
        <v/>
      </c>
      <c r="F21" s="48">
        <f>$B$48</f>
        <v/>
      </c>
      <c r="G21" s="48">
        <f>IF(E21="-","-",MAX(B21:D21)-MIN(B21:D21))</f>
        <v/>
      </c>
      <c r="H21" s="48">
        <f>$B$49</f>
        <v/>
      </c>
      <c r="I21" s="48">
        <f>$B$44</f>
        <v/>
      </c>
      <c r="J21" s="48">
        <f>$B$45</f>
        <v/>
      </c>
      <c r="K21" s="48">
        <f>$B$48+$B$51</f>
        <v/>
      </c>
      <c r="L21" s="48">
        <f>$B$48+2*$B$51</f>
        <v/>
      </c>
      <c r="M21" s="48">
        <f>$B$48-$B$51</f>
        <v/>
      </c>
      <c r="N21" s="48">
        <f>$B$48-2*$B$51</f>
        <v/>
      </c>
      <c r="O21" s="48">
        <f>+$B$46</f>
        <v/>
      </c>
      <c r="P21" s="48">
        <f>+$B$47</f>
        <v/>
      </c>
      <c r="Q21" s="48">
        <f>+$B$49+$B$52</f>
        <v/>
      </c>
      <c r="R21" s="48">
        <f>+$B$49+(2*$B$52)</f>
        <v/>
      </c>
      <c r="S21" s="48">
        <f>+$B$49-$B$52</f>
        <v/>
      </c>
      <c r="T21" s="10" t="n">
        <v>10</v>
      </c>
      <c r="U21" s="10" t="n">
        <v>35</v>
      </c>
      <c r="V21" s="58" t="n"/>
      <c r="W21" s="58" t="n"/>
      <c r="X21" s="58" t="n"/>
      <c r="Y21" s="48">
        <f>+IF(OR(V21="-",W21="-",X21="-"),"-",IFERROR(AVERAGE(V21:X21),"-"))</f>
        <v/>
      </c>
      <c r="Z21" s="48">
        <f>+$X$48</f>
        <v/>
      </c>
      <c r="AA21" s="48">
        <f>IF(Y21="-","-",MAX(V21:X21)-MIN(V21:X21))</f>
        <v/>
      </c>
      <c r="AB21" s="48">
        <f>+$X$49</f>
        <v/>
      </c>
      <c r="AC21" s="48">
        <f>$X$44</f>
        <v/>
      </c>
      <c r="AD21" s="48">
        <f>$X$45</f>
        <v/>
      </c>
      <c r="AE21" s="39">
        <f>$X$48+$X$51</f>
        <v/>
      </c>
      <c r="AF21" s="39">
        <f>$X$48+2*$X$51</f>
        <v/>
      </c>
      <c r="AG21" s="39">
        <f>$X$48-$X$51</f>
        <v/>
      </c>
      <c r="AH21" s="39">
        <f>$X$48-2*$X$51</f>
        <v/>
      </c>
      <c r="AI21" s="40">
        <f>+$X$46</f>
        <v/>
      </c>
      <c r="AJ21" s="40">
        <f>+$X$47</f>
        <v/>
      </c>
      <c r="AK21" s="40">
        <f>+$X$49+$X$52</f>
        <v/>
      </c>
      <c r="AL21" s="40">
        <f>+$X$49+(2*$X$52)</f>
        <v/>
      </c>
      <c r="AM21" s="40">
        <f>+$X$49-$X$52</f>
        <v/>
      </c>
      <c r="AN21" s="10" t="n">
        <v>10</v>
      </c>
      <c r="AO21" s="10" t="n">
        <v>80</v>
      </c>
    </row>
    <row r="22">
      <c r="A22" s="79" t="n">
        <v>12</v>
      </c>
      <c r="B22" s="58" t="n"/>
      <c r="C22" s="58" t="n"/>
      <c r="D22" s="58" t="n"/>
      <c r="E22" s="48">
        <f>IF(OR(B22="-",C22="-",D22="-"),"-",IFERROR(AVERAGE(B22:D22), "-"))</f>
        <v/>
      </c>
      <c r="F22" s="48">
        <f>$B$48</f>
        <v/>
      </c>
      <c r="G22" s="48">
        <f>IF(E22="-","-",MAX(B22:D22)-MIN(B22:D22))</f>
        <v/>
      </c>
      <c r="H22" s="48">
        <f>$B$49</f>
        <v/>
      </c>
      <c r="I22" s="48">
        <f>$B$44</f>
        <v/>
      </c>
      <c r="J22" s="48">
        <f>$B$45</f>
        <v/>
      </c>
      <c r="K22" s="48">
        <f>$B$48+$B$51</f>
        <v/>
      </c>
      <c r="L22" s="48">
        <f>$B$48+2*$B$51</f>
        <v/>
      </c>
      <c r="M22" s="48">
        <f>$B$48-$B$51</f>
        <v/>
      </c>
      <c r="N22" s="48">
        <f>$B$48-2*$B$51</f>
        <v/>
      </c>
      <c r="O22" s="48">
        <f>+$B$46</f>
        <v/>
      </c>
      <c r="P22" s="48">
        <f>+$B$47</f>
        <v/>
      </c>
      <c r="Q22" s="48">
        <f>+$B$49+$B$52</f>
        <v/>
      </c>
      <c r="R22" s="48">
        <f>+$B$49+(2*$B$52)</f>
        <v/>
      </c>
      <c r="S22" s="48">
        <f>+$B$49-$B$52</f>
        <v/>
      </c>
      <c r="T22" s="10" t="n">
        <v>10</v>
      </c>
      <c r="U22" s="10" t="n">
        <v>35</v>
      </c>
      <c r="V22" s="58" t="n"/>
      <c r="W22" s="58" t="n"/>
      <c r="X22" s="58" t="n"/>
      <c r="Y22" s="48">
        <f>+IF(OR(V22="-",W22="-",X22="-"),"-",IFERROR(AVERAGE(V22:X22),"-"))</f>
        <v/>
      </c>
      <c r="Z22" s="48">
        <f>+$X$48</f>
        <v/>
      </c>
      <c r="AA22" s="48">
        <f>IF(Y22="-","-",MAX(V22:X22)-MIN(V22:X22))</f>
        <v/>
      </c>
      <c r="AB22" s="48">
        <f>+$X$49</f>
        <v/>
      </c>
      <c r="AC22" s="48">
        <f>$X$44</f>
        <v/>
      </c>
      <c r="AD22" s="48">
        <f>$X$45</f>
        <v/>
      </c>
      <c r="AE22" s="39">
        <f>$X$48+$X$51</f>
        <v/>
      </c>
      <c r="AF22" s="39">
        <f>$X$48+2*$X$51</f>
        <v/>
      </c>
      <c r="AG22" s="39">
        <f>$X$48-$X$51</f>
        <v/>
      </c>
      <c r="AH22" s="39">
        <f>$X$48-2*$X$51</f>
        <v/>
      </c>
      <c r="AI22" s="40">
        <f>+$X$46</f>
        <v/>
      </c>
      <c r="AJ22" s="40">
        <f>+$X$47</f>
        <v/>
      </c>
      <c r="AK22" s="40">
        <f>+$X$49+$X$52</f>
        <v/>
      </c>
      <c r="AL22" s="40">
        <f>+$X$49+(2*$X$52)</f>
        <v/>
      </c>
      <c r="AM22" s="40">
        <f>+$X$49-$X$52</f>
        <v/>
      </c>
      <c r="AN22" s="10" t="n">
        <v>10</v>
      </c>
      <c r="AO22" s="10" t="n">
        <v>80</v>
      </c>
    </row>
    <row r="23">
      <c r="A23" s="79" t="n">
        <v>13</v>
      </c>
      <c r="B23" s="58" t="n"/>
      <c r="C23" s="58" t="n"/>
      <c r="D23" s="58" t="n"/>
      <c r="E23" s="48">
        <f>IF(OR(B23="-",C23="-",D23="-"),"-",IFERROR(AVERAGE(B23:D23), "-"))</f>
        <v/>
      </c>
      <c r="F23" s="48">
        <f>$B$48</f>
        <v/>
      </c>
      <c r="G23" s="48">
        <f>IF(E23="-","-",MAX(B23:D23)-MIN(B23:D23))</f>
        <v/>
      </c>
      <c r="H23" s="48">
        <f>$B$49</f>
        <v/>
      </c>
      <c r="I23" s="48">
        <f>$B$44</f>
        <v/>
      </c>
      <c r="J23" s="48">
        <f>$B$45</f>
        <v/>
      </c>
      <c r="K23" s="48">
        <f>$B$48+$B$51</f>
        <v/>
      </c>
      <c r="L23" s="48">
        <f>$B$48+2*$B$51</f>
        <v/>
      </c>
      <c r="M23" s="48">
        <f>$B$48-$B$51</f>
        <v/>
      </c>
      <c r="N23" s="48">
        <f>$B$48-2*$B$51</f>
        <v/>
      </c>
      <c r="O23" s="48">
        <f>+$B$46</f>
        <v/>
      </c>
      <c r="P23" s="48">
        <f>+$B$47</f>
        <v/>
      </c>
      <c r="Q23" s="48">
        <f>+$B$49+$B$52</f>
        <v/>
      </c>
      <c r="R23" s="48">
        <f>+$B$49+(2*$B$52)</f>
        <v/>
      </c>
      <c r="S23" s="48">
        <f>+$B$49-$B$52</f>
        <v/>
      </c>
      <c r="T23" s="10" t="n">
        <v>10</v>
      </c>
      <c r="U23" s="10" t="n">
        <v>35</v>
      </c>
      <c r="V23" s="58" t="n"/>
      <c r="W23" s="58" t="n"/>
      <c r="X23" s="58" t="n"/>
      <c r="Y23" s="48">
        <f>+IF(OR(V23="-",W23="-",X23="-"),"-",IFERROR(AVERAGE(V23:X23),"-"))</f>
        <v/>
      </c>
      <c r="Z23" s="48">
        <f>+$X$48</f>
        <v/>
      </c>
      <c r="AA23" s="48">
        <f>IF(Y23="-","-",MAX(V23:X23)-MIN(V23:X23))</f>
        <v/>
      </c>
      <c r="AB23" s="48">
        <f>+$X$49</f>
        <v/>
      </c>
      <c r="AC23" s="48">
        <f>$X$44</f>
        <v/>
      </c>
      <c r="AD23" s="48">
        <f>$X$45</f>
        <v/>
      </c>
      <c r="AE23" s="39">
        <f>$X$48+$X$51</f>
        <v/>
      </c>
      <c r="AF23" s="39">
        <f>$X$48+2*$X$51</f>
        <v/>
      </c>
      <c r="AG23" s="39">
        <f>$X$48-$X$51</f>
        <v/>
      </c>
      <c r="AH23" s="39">
        <f>$X$48-2*$X$51</f>
        <v/>
      </c>
      <c r="AI23" s="40">
        <f>+$X$46</f>
        <v/>
      </c>
      <c r="AJ23" s="40">
        <f>+$X$47</f>
        <v/>
      </c>
      <c r="AK23" s="40">
        <f>+$X$49+$X$52</f>
        <v/>
      </c>
      <c r="AL23" s="40">
        <f>+$X$49+(2*$X$52)</f>
        <v/>
      </c>
      <c r="AM23" s="40">
        <f>+$X$49-$X$52</f>
        <v/>
      </c>
      <c r="AN23" s="10" t="n">
        <v>10</v>
      </c>
      <c r="AO23" s="10" t="n">
        <v>80</v>
      </c>
    </row>
    <row r="24">
      <c r="A24" s="79" t="n">
        <v>14</v>
      </c>
      <c r="B24" s="58" t="n"/>
      <c r="C24" s="58" t="n"/>
      <c r="D24" s="58" t="n"/>
      <c r="E24" s="48">
        <f>IF(OR(B24="-",C24="-",D24="-"),"-",IFERROR(AVERAGE(B24:D24), "-"))</f>
        <v/>
      </c>
      <c r="F24" s="48">
        <f>$B$48</f>
        <v/>
      </c>
      <c r="G24" s="48">
        <f>IF(E24="-","-",MAX(B24:D24)-MIN(B24:D24))</f>
        <v/>
      </c>
      <c r="H24" s="48">
        <f>$B$49</f>
        <v/>
      </c>
      <c r="I24" s="48">
        <f>$B$44</f>
        <v/>
      </c>
      <c r="J24" s="48">
        <f>$B$45</f>
        <v/>
      </c>
      <c r="K24" s="48">
        <f>$B$48+$B$51</f>
        <v/>
      </c>
      <c r="L24" s="48">
        <f>$B$48+2*$B$51</f>
        <v/>
      </c>
      <c r="M24" s="48">
        <f>$B$48-$B$51</f>
        <v/>
      </c>
      <c r="N24" s="48">
        <f>$B$48-2*$B$51</f>
        <v/>
      </c>
      <c r="O24" s="48">
        <f>+$B$46</f>
        <v/>
      </c>
      <c r="P24" s="48">
        <f>+$B$47</f>
        <v/>
      </c>
      <c r="Q24" s="48">
        <f>+$B$49+$B$52</f>
        <v/>
      </c>
      <c r="R24" s="48">
        <f>+$B$49+(2*$B$52)</f>
        <v/>
      </c>
      <c r="S24" s="48">
        <f>+$B$49-$B$52</f>
        <v/>
      </c>
      <c r="T24" s="10" t="n">
        <v>10</v>
      </c>
      <c r="U24" s="10" t="n">
        <v>35</v>
      </c>
      <c r="V24" s="58" t="n"/>
      <c r="W24" s="58" t="n"/>
      <c r="X24" s="58" t="n"/>
      <c r="Y24" s="48">
        <f>+IF(OR(V24="-",W24="-",X24="-"),"-",IFERROR(AVERAGE(V24:X24),"-"))</f>
        <v/>
      </c>
      <c r="Z24" s="48">
        <f>+$X$48</f>
        <v/>
      </c>
      <c r="AA24" s="48">
        <f>IF(Y24="-","-",MAX(V24:X24)-MIN(V24:X24))</f>
        <v/>
      </c>
      <c r="AB24" s="48">
        <f>+$X$49</f>
        <v/>
      </c>
      <c r="AC24" s="48">
        <f>$X$44</f>
        <v/>
      </c>
      <c r="AD24" s="48">
        <f>$X$45</f>
        <v/>
      </c>
      <c r="AE24" s="39">
        <f>$X$48+$X$51</f>
        <v/>
      </c>
      <c r="AF24" s="39">
        <f>$X$48+2*$X$51</f>
        <v/>
      </c>
      <c r="AG24" s="39">
        <f>$X$48-$X$51</f>
        <v/>
      </c>
      <c r="AH24" s="39">
        <f>$X$48-2*$X$51</f>
        <v/>
      </c>
      <c r="AI24" s="40">
        <f>+$X$46</f>
        <v/>
      </c>
      <c r="AJ24" s="40">
        <f>+$X$47</f>
        <v/>
      </c>
      <c r="AK24" s="40">
        <f>+$X$49+$X$52</f>
        <v/>
      </c>
      <c r="AL24" s="40">
        <f>+$X$49+(2*$X$52)</f>
        <v/>
      </c>
      <c r="AM24" s="40">
        <f>+$X$49-$X$52</f>
        <v/>
      </c>
      <c r="AN24" s="10" t="n">
        <v>10</v>
      </c>
      <c r="AO24" s="10" t="n">
        <v>80</v>
      </c>
    </row>
    <row r="25">
      <c r="A25" s="79" t="n">
        <v>15</v>
      </c>
      <c r="B25" s="58" t="n"/>
      <c r="C25" s="58" t="n"/>
      <c r="D25" s="58" t="n"/>
      <c r="E25" s="48">
        <f>IF(OR(B25="-",C25="-",D25="-"),"-",IFERROR(AVERAGE(B25:D25), "-"))</f>
        <v/>
      </c>
      <c r="F25" s="48">
        <f>$B$48</f>
        <v/>
      </c>
      <c r="G25" s="48">
        <f>IF(E25="-","-",MAX(B25:D25)-MIN(B25:D25))</f>
        <v/>
      </c>
      <c r="H25" s="48">
        <f>$B$49</f>
        <v/>
      </c>
      <c r="I25" s="48">
        <f>$B$44</f>
        <v/>
      </c>
      <c r="J25" s="48">
        <f>$B$45</f>
        <v/>
      </c>
      <c r="K25" s="48">
        <f>$B$48+$B$51</f>
        <v/>
      </c>
      <c r="L25" s="48">
        <f>$B$48+2*$B$51</f>
        <v/>
      </c>
      <c r="M25" s="48">
        <f>$B$48-$B$51</f>
        <v/>
      </c>
      <c r="N25" s="48">
        <f>$B$48-2*$B$51</f>
        <v/>
      </c>
      <c r="O25" s="48">
        <f>+$B$46</f>
        <v/>
      </c>
      <c r="P25" s="48">
        <f>+$B$47</f>
        <v/>
      </c>
      <c r="Q25" s="48">
        <f>+$B$49+$B$52</f>
        <v/>
      </c>
      <c r="R25" s="48">
        <f>+$B$49+(2*$B$52)</f>
        <v/>
      </c>
      <c r="S25" s="48">
        <f>+$B$49-$B$52</f>
        <v/>
      </c>
      <c r="T25" s="10" t="n">
        <v>10</v>
      </c>
      <c r="U25" s="10" t="n">
        <v>35</v>
      </c>
      <c r="V25" s="58" t="n"/>
      <c r="W25" s="58" t="n"/>
      <c r="X25" s="58" t="n"/>
      <c r="Y25" s="48">
        <f>+IF(OR(V25="-",W25="-",X25="-"),"-",IFERROR(AVERAGE(V25:X25),"-"))</f>
        <v/>
      </c>
      <c r="Z25" s="48">
        <f>+$X$48</f>
        <v/>
      </c>
      <c r="AA25" s="48">
        <f>IF(Y25="-","-",MAX(V25:X25)-MIN(V25:X25))</f>
        <v/>
      </c>
      <c r="AB25" s="48">
        <f>+$X$49</f>
        <v/>
      </c>
      <c r="AC25" s="48">
        <f>$X$44</f>
        <v/>
      </c>
      <c r="AD25" s="48">
        <f>$X$45</f>
        <v/>
      </c>
      <c r="AE25" s="39">
        <f>$X$48+$X$51</f>
        <v/>
      </c>
      <c r="AF25" s="39">
        <f>$X$48+2*$X$51</f>
        <v/>
      </c>
      <c r="AG25" s="39">
        <f>$X$48-$X$51</f>
        <v/>
      </c>
      <c r="AH25" s="39">
        <f>$X$48-2*$X$51</f>
        <v/>
      </c>
      <c r="AI25" s="40">
        <f>+$X$46</f>
        <v/>
      </c>
      <c r="AJ25" s="40">
        <f>+$X$47</f>
        <v/>
      </c>
      <c r="AK25" s="40">
        <f>+$X$49+$X$52</f>
        <v/>
      </c>
      <c r="AL25" s="40">
        <f>+$X$49+(2*$X$52)</f>
        <v/>
      </c>
      <c r="AM25" s="40">
        <f>+$X$49-$X$52</f>
        <v/>
      </c>
      <c r="AN25" s="10" t="n">
        <v>10</v>
      </c>
      <c r="AO25" s="10" t="n">
        <v>80</v>
      </c>
    </row>
    <row r="26">
      <c r="A26" s="79" t="n">
        <v>16</v>
      </c>
      <c r="B26" s="58" t="n">
        <v>25.7</v>
      </c>
      <c r="C26" s="58" t="n">
        <v>24</v>
      </c>
      <c r="D26" s="58" t="n">
        <v>26.2</v>
      </c>
      <c r="E26" s="48">
        <f>IF(OR(B26="-",C26="-",D26="-"),"-",IFERROR(AVERAGE(B26:D26), "-"))</f>
        <v/>
      </c>
      <c r="F26" s="48">
        <f>$B$48</f>
        <v/>
      </c>
      <c r="G26" s="48">
        <f>IF(E26="-","-",MAX(B26:D26)-MIN(B26:D26))</f>
        <v/>
      </c>
      <c r="H26" s="48">
        <f>$B$49</f>
        <v/>
      </c>
      <c r="I26" s="48">
        <f>$B$44</f>
        <v/>
      </c>
      <c r="J26" s="48">
        <f>$B$45</f>
        <v/>
      </c>
      <c r="K26" s="48">
        <f>$B$48+$B$51</f>
        <v/>
      </c>
      <c r="L26" s="48">
        <f>$B$48+2*$B$51</f>
        <v/>
      </c>
      <c r="M26" s="48">
        <f>$B$48-$B$51</f>
        <v/>
      </c>
      <c r="N26" s="48">
        <f>$B$48-2*$B$51</f>
        <v/>
      </c>
      <c r="O26" s="48">
        <f>+$B$46</f>
        <v/>
      </c>
      <c r="P26" s="48">
        <f>+$B$47</f>
        <v/>
      </c>
      <c r="Q26" s="48">
        <f>+$B$49+$B$52</f>
        <v/>
      </c>
      <c r="R26" s="48">
        <f>+$B$49+(2*$B$52)</f>
        <v/>
      </c>
      <c r="S26" s="48">
        <f>+$B$49-$B$52</f>
        <v/>
      </c>
      <c r="T26" s="10" t="n">
        <v>10</v>
      </c>
      <c r="U26" s="10" t="n">
        <v>35</v>
      </c>
      <c r="V26" s="58" t="n">
        <v>57.1</v>
      </c>
      <c r="W26" s="58" t="n">
        <v>53.4</v>
      </c>
      <c r="X26" s="58" t="n">
        <v>56.2</v>
      </c>
      <c r="Y26" s="48">
        <f>+IF(OR(V26="-",W26="-",X26="-"),"-",IFERROR(AVERAGE(V26:X26),"-"))</f>
        <v/>
      </c>
      <c r="Z26" s="48">
        <f>+$X$48</f>
        <v/>
      </c>
      <c r="AA26" s="48">
        <f>IF(Y26="-","-",MAX(V26:X26)-MIN(V26:X26))</f>
        <v/>
      </c>
      <c r="AB26" s="48">
        <f>+$X$49</f>
        <v/>
      </c>
      <c r="AC26" s="48">
        <f>$X$44</f>
        <v/>
      </c>
      <c r="AD26" s="48">
        <f>$X$45</f>
        <v/>
      </c>
      <c r="AE26" s="39">
        <f>$X$48+$X$51</f>
        <v/>
      </c>
      <c r="AF26" s="39">
        <f>$X$48+2*$X$51</f>
        <v/>
      </c>
      <c r="AG26" s="39">
        <f>$X$48-$X$51</f>
        <v/>
      </c>
      <c r="AH26" s="39">
        <f>$X$48-2*$X$51</f>
        <v/>
      </c>
      <c r="AI26" s="40">
        <f>+$X$46</f>
        <v/>
      </c>
      <c r="AJ26" s="40">
        <f>+$X$47</f>
        <v/>
      </c>
      <c r="AK26" s="40">
        <f>+$X$49+$X$52</f>
        <v/>
      </c>
      <c r="AL26" s="40">
        <f>+$X$49+(2*$X$52)</f>
        <v/>
      </c>
      <c r="AM26" s="40">
        <f>+$X$49-$X$52</f>
        <v/>
      </c>
      <c r="AN26" s="10" t="n">
        <v>10</v>
      </c>
      <c r="AO26" s="10" t="n">
        <v>80</v>
      </c>
    </row>
    <row r="27">
      <c r="A27" s="79" t="n">
        <v>17</v>
      </c>
      <c r="B27" s="58" t="n">
        <v>24.4</v>
      </c>
      <c r="C27" s="58" t="n">
        <v>26</v>
      </c>
      <c r="D27" s="58" t="n">
        <v>27</v>
      </c>
      <c r="E27" s="48">
        <f>IF(OR(B27="-",C27="-",D27="-"),"-",IFERROR(AVERAGE(B27:D27), "-"))</f>
        <v/>
      </c>
      <c r="F27" s="48">
        <f>$B$48</f>
        <v/>
      </c>
      <c r="G27" s="48">
        <f>IF(E27="-","-",MAX(B27:D27)-MIN(B27:D27))</f>
        <v/>
      </c>
      <c r="H27" s="48">
        <f>$B$49</f>
        <v/>
      </c>
      <c r="I27" s="48">
        <f>$B$44</f>
        <v/>
      </c>
      <c r="J27" s="48">
        <f>$B$45</f>
        <v/>
      </c>
      <c r="K27" s="48">
        <f>$B$48+$B$51</f>
        <v/>
      </c>
      <c r="L27" s="48">
        <f>$B$48+2*$B$51</f>
        <v/>
      </c>
      <c r="M27" s="48">
        <f>$B$48-$B$51</f>
        <v/>
      </c>
      <c r="N27" s="48">
        <f>$B$48-2*$B$51</f>
        <v/>
      </c>
      <c r="O27" s="48">
        <f>+$B$46</f>
        <v/>
      </c>
      <c r="P27" s="48">
        <f>+$B$47</f>
        <v/>
      </c>
      <c r="Q27" s="48">
        <f>+$B$49+$B$52</f>
        <v/>
      </c>
      <c r="R27" s="48">
        <f>+$B$49+(2*$B$52)</f>
        <v/>
      </c>
      <c r="S27" s="48">
        <f>+$B$49-$B$52</f>
        <v/>
      </c>
      <c r="T27" s="10" t="n">
        <v>10</v>
      </c>
      <c r="U27" s="10" t="n">
        <v>35</v>
      </c>
      <c r="V27" s="58" t="n">
        <v>48.7</v>
      </c>
      <c r="W27" s="58" t="n">
        <v>61.2</v>
      </c>
      <c r="X27" s="58" t="n">
        <v>58.7</v>
      </c>
      <c r="Y27" s="48">
        <f>+IF(OR(V27="-",W27="-",X27="-"),"-",IFERROR(AVERAGE(V27:X27),"-"))</f>
        <v/>
      </c>
      <c r="Z27" s="48">
        <f>+$X$48</f>
        <v/>
      </c>
      <c r="AA27" s="48">
        <f>IF(Y27="-","-",MAX(V27:X27)-MIN(V27:X27))</f>
        <v/>
      </c>
      <c r="AB27" s="48">
        <f>+$X$49</f>
        <v/>
      </c>
      <c r="AC27" s="48">
        <f>$X$44</f>
        <v/>
      </c>
      <c r="AD27" s="48">
        <f>$X$45</f>
        <v/>
      </c>
      <c r="AE27" s="39">
        <f>$X$48+$X$51</f>
        <v/>
      </c>
      <c r="AF27" s="39">
        <f>$X$48+2*$X$51</f>
        <v/>
      </c>
      <c r="AG27" s="39">
        <f>$X$48-$X$51</f>
        <v/>
      </c>
      <c r="AH27" s="39">
        <f>$X$48-2*$X$51</f>
        <v/>
      </c>
      <c r="AI27" s="40">
        <f>+$X$46</f>
        <v/>
      </c>
      <c r="AJ27" s="40">
        <f>+$X$47</f>
        <v/>
      </c>
      <c r="AK27" s="40">
        <f>+$X$49+$X$52</f>
        <v/>
      </c>
      <c r="AL27" s="40">
        <f>+$X$49+(2*$X$52)</f>
        <v/>
      </c>
      <c r="AM27" s="40">
        <f>+$X$49-$X$52</f>
        <v/>
      </c>
      <c r="AN27" s="10" t="n">
        <v>10</v>
      </c>
      <c r="AO27" s="10" t="n">
        <v>80</v>
      </c>
    </row>
    <row r="28">
      <c r="A28" s="79" t="n">
        <v>18</v>
      </c>
      <c r="B28" s="58" t="n">
        <v>25.8</v>
      </c>
      <c r="C28" s="58" t="n">
        <v>24.5</v>
      </c>
      <c r="D28" s="58" t="n">
        <v>25.5</v>
      </c>
      <c r="E28" s="48">
        <f>IF(OR(B28="-",C28="-",D28="-"),"-",IFERROR(AVERAGE(B28:D28), "-"))</f>
        <v/>
      </c>
      <c r="F28" s="48">
        <f>$B$48</f>
        <v/>
      </c>
      <c r="G28" s="48">
        <f>IF(E28="-","-",MAX(B28:D28)-MIN(B28:D28))</f>
        <v/>
      </c>
      <c r="H28" s="48">
        <f>$B$49</f>
        <v/>
      </c>
      <c r="I28" s="48">
        <f>$B$44</f>
        <v/>
      </c>
      <c r="J28" s="48">
        <f>$B$45</f>
        <v/>
      </c>
      <c r="K28" s="48">
        <f>$B$48+$B$51</f>
        <v/>
      </c>
      <c r="L28" s="48">
        <f>$B$48+2*$B$51</f>
        <v/>
      </c>
      <c r="M28" s="48">
        <f>$B$48-$B$51</f>
        <v/>
      </c>
      <c r="N28" s="48">
        <f>$B$48-2*$B$51</f>
        <v/>
      </c>
      <c r="O28" s="48">
        <f>+$B$46</f>
        <v/>
      </c>
      <c r="P28" s="48">
        <f>+$B$47</f>
        <v/>
      </c>
      <c r="Q28" s="48">
        <f>+$B$49+$B$52</f>
        <v/>
      </c>
      <c r="R28" s="48">
        <f>+$B$49+(2*$B$52)</f>
        <v/>
      </c>
      <c r="S28" s="48">
        <f>+$B$49-$B$52</f>
        <v/>
      </c>
      <c r="T28" s="10" t="n">
        <v>10</v>
      </c>
      <c r="U28" s="10" t="n">
        <v>35</v>
      </c>
      <c r="V28" s="58" t="n">
        <v>67</v>
      </c>
      <c r="W28" s="58" t="n">
        <v>75.59999999999999</v>
      </c>
      <c r="X28" s="58" t="n">
        <v>68.90000000000001</v>
      </c>
      <c r="Y28" s="48">
        <f>+IF(OR(V28="-",W28="-",X28="-"),"-",IFERROR(AVERAGE(V28:X28),"-"))</f>
        <v/>
      </c>
      <c r="Z28" s="48">
        <f>+$X$48</f>
        <v/>
      </c>
      <c r="AA28" s="48">
        <f>IF(Y28="-","-",MAX(V28:X28)-MIN(V28:X28))</f>
        <v/>
      </c>
      <c r="AB28" s="48">
        <f>+$X$49</f>
        <v/>
      </c>
      <c r="AC28" s="48">
        <f>$X$44</f>
        <v/>
      </c>
      <c r="AD28" s="48">
        <f>$X$45</f>
        <v/>
      </c>
      <c r="AE28" s="39">
        <f>$X$48+$X$51</f>
        <v/>
      </c>
      <c r="AF28" s="39">
        <f>$X$48+2*$X$51</f>
        <v/>
      </c>
      <c r="AG28" s="39">
        <f>$X$48-$X$51</f>
        <v/>
      </c>
      <c r="AH28" s="39">
        <f>$X$48-2*$X$51</f>
        <v/>
      </c>
      <c r="AI28" s="40">
        <f>+$X$46</f>
        <v/>
      </c>
      <c r="AJ28" s="40">
        <f>+$X$47</f>
        <v/>
      </c>
      <c r="AK28" s="40">
        <f>+$X$49+$X$52</f>
        <v/>
      </c>
      <c r="AL28" s="40">
        <f>+$X$49+(2*$X$52)</f>
        <v/>
      </c>
      <c r="AM28" s="40">
        <f>+$X$49-$X$52</f>
        <v/>
      </c>
      <c r="AN28" s="10" t="n">
        <v>10</v>
      </c>
      <c r="AO28" s="10" t="n">
        <v>80</v>
      </c>
    </row>
    <row r="29">
      <c r="A29" s="79" t="n">
        <v>19</v>
      </c>
      <c r="B29" s="59" t="n"/>
      <c r="C29" s="59" t="n"/>
      <c r="D29" s="59" t="n"/>
      <c r="E29" s="48">
        <f>IF(OR(B29="-",C29="-",D29="-"),"-",IFERROR(AVERAGE(B29:D29), "-"))</f>
        <v/>
      </c>
      <c r="F29" s="48">
        <f>$B$48</f>
        <v/>
      </c>
      <c r="G29" s="48">
        <f>IF(E29="-","-",MAX(B29:D29)-MIN(B29:D29))</f>
        <v/>
      </c>
      <c r="H29" s="48">
        <f>$B$49</f>
        <v/>
      </c>
      <c r="I29" s="48">
        <f>$B$44</f>
        <v/>
      </c>
      <c r="J29" s="48">
        <f>$B$45</f>
        <v/>
      </c>
      <c r="K29" s="48">
        <f>$B$48+$B$51</f>
        <v/>
      </c>
      <c r="L29" s="48">
        <f>$B$48+2*$B$51</f>
        <v/>
      </c>
      <c r="M29" s="48">
        <f>$B$48-$B$51</f>
        <v/>
      </c>
      <c r="N29" s="48">
        <f>$B$48-2*$B$51</f>
        <v/>
      </c>
      <c r="O29" s="48">
        <f>+$B$46</f>
        <v/>
      </c>
      <c r="P29" s="48">
        <f>+$B$47</f>
        <v/>
      </c>
      <c r="Q29" s="48">
        <f>+$B$49+$B$52</f>
        <v/>
      </c>
      <c r="R29" s="48">
        <f>+$B$49+(2*$B$52)</f>
        <v/>
      </c>
      <c r="S29" s="48">
        <f>+$B$49-$B$52</f>
        <v/>
      </c>
      <c r="T29" s="10" t="n">
        <v>10</v>
      </c>
      <c r="U29" s="10" t="n">
        <v>35</v>
      </c>
      <c r="V29" s="58" t="n"/>
      <c r="W29" s="58" t="n"/>
      <c r="X29" s="58" t="n"/>
      <c r="Y29" s="48">
        <f>+IF(OR(V29="-",W29="-",X29="-"),"-",IFERROR(AVERAGE(V29:X29),"-"))</f>
        <v/>
      </c>
      <c r="Z29" s="48">
        <f>+$X$48</f>
        <v/>
      </c>
      <c r="AA29" s="48">
        <f>IF(Y29="-","-",MAX(V29:X29)-MIN(V29:X29))</f>
        <v/>
      </c>
      <c r="AB29" s="48">
        <f>+$X$49</f>
        <v/>
      </c>
      <c r="AC29" s="48">
        <f>$X$44</f>
        <v/>
      </c>
      <c r="AD29" s="48">
        <f>$X$45</f>
        <v/>
      </c>
      <c r="AE29" s="39">
        <f>$X$48+$X$51</f>
        <v/>
      </c>
      <c r="AF29" s="39">
        <f>$X$48+2*$X$51</f>
        <v/>
      </c>
      <c r="AG29" s="39">
        <f>$X$48-$X$51</f>
        <v/>
      </c>
      <c r="AH29" s="39">
        <f>$X$48-2*$X$51</f>
        <v/>
      </c>
      <c r="AI29" s="40">
        <f>+$X$46</f>
        <v/>
      </c>
      <c r="AJ29" s="40">
        <f>+$X$47</f>
        <v/>
      </c>
      <c r="AK29" s="40">
        <f>+$X$49+$X$52</f>
        <v/>
      </c>
      <c r="AL29" s="40">
        <f>+$X$49+(2*$X$52)</f>
        <v/>
      </c>
      <c r="AM29" s="40">
        <f>+$X$49-$X$52</f>
        <v/>
      </c>
      <c r="AN29" s="10" t="n">
        <v>10</v>
      </c>
      <c r="AO29" s="10" t="n">
        <v>80</v>
      </c>
    </row>
    <row r="30">
      <c r="A30" s="79" t="n">
        <v>20</v>
      </c>
      <c r="B30" s="58" t="n">
        <v>23.5</v>
      </c>
      <c r="C30" s="58" t="n">
        <v>24.9</v>
      </c>
      <c r="D30" s="58" t="n">
        <v>24.7</v>
      </c>
      <c r="E30" s="48">
        <f>IF(OR(B30="-",C30="-",D30="-"),"-",IFERROR(AVERAGE(B30:D30), "-"))</f>
        <v/>
      </c>
      <c r="F30" s="48">
        <f>$B$48</f>
        <v/>
      </c>
      <c r="G30" s="48">
        <f>IF(E30="-","-",MAX(B30:D30)-MIN(B30:D30))</f>
        <v/>
      </c>
      <c r="H30" s="48">
        <f>$B$49</f>
        <v/>
      </c>
      <c r="I30" s="48">
        <f>$B$44</f>
        <v/>
      </c>
      <c r="J30" s="48">
        <f>$B$45</f>
        <v/>
      </c>
      <c r="K30" s="48">
        <f>$B$48+$B$51</f>
        <v/>
      </c>
      <c r="L30" s="48">
        <f>$B$48+2*$B$51</f>
        <v/>
      </c>
      <c r="M30" s="48">
        <f>$B$48-$B$51</f>
        <v/>
      </c>
      <c r="N30" s="48">
        <f>$B$48-2*$B$51</f>
        <v/>
      </c>
      <c r="O30" s="48">
        <f>+$B$46</f>
        <v/>
      </c>
      <c r="P30" s="48">
        <f>+$B$47</f>
        <v/>
      </c>
      <c r="Q30" s="48">
        <f>+$B$49+$B$52</f>
        <v/>
      </c>
      <c r="R30" s="48">
        <f>+$B$49+(2*$B$52)</f>
        <v/>
      </c>
      <c r="S30" s="48">
        <f>+$B$49-$B$52</f>
        <v/>
      </c>
      <c r="T30" s="10" t="n">
        <v>10</v>
      </c>
      <c r="U30" s="10" t="n">
        <v>35</v>
      </c>
      <c r="V30" s="58" t="n">
        <v>64.8</v>
      </c>
      <c r="W30" s="58" t="n">
        <v>76</v>
      </c>
      <c r="X30" s="58" t="n">
        <v>74.59999999999999</v>
      </c>
      <c r="Y30" s="48">
        <f>+IF(OR(V30="-",W30="-",X30="-"),"-",IFERROR(AVERAGE(V30:X30),"-"))</f>
        <v/>
      </c>
      <c r="Z30" s="48">
        <f>+$X$48</f>
        <v/>
      </c>
      <c r="AA30" s="48">
        <f>IF(Y30="-","-",MAX(V30:X30)-MIN(V30:X30))</f>
        <v/>
      </c>
      <c r="AB30" s="48">
        <f>+$X$49</f>
        <v/>
      </c>
      <c r="AC30" s="48">
        <f>$X$44</f>
        <v/>
      </c>
      <c r="AD30" s="48">
        <f>$X$45</f>
        <v/>
      </c>
      <c r="AE30" s="39">
        <f>$X$48+$X$51</f>
        <v/>
      </c>
      <c r="AF30" s="39">
        <f>$X$48+2*$X$51</f>
        <v/>
      </c>
      <c r="AG30" s="39">
        <f>$X$48-$X$51</f>
        <v/>
      </c>
      <c r="AH30" s="39">
        <f>$X$48-2*$X$51</f>
        <v/>
      </c>
      <c r="AI30" s="40">
        <f>+$X$46</f>
        <v/>
      </c>
      <c r="AJ30" s="40">
        <f>+$X$47</f>
        <v/>
      </c>
      <c r="AK30" s="40">
        <f>+$X$49+$X$52</f>
        <v/>
      </c>
      <c r="AL30" s="40">
        <f>+$X$49+(2*$X$52)</f>
        <v/>
      </c>
      <c r="AM30" s="40">
        <f>+$X$49-$X$52</f>
        <v/>
      </c>
      <c r="AN30" s="10" t="n">
        <v>10</v>
      </c>
      <c r="AO30" s="10" t="n">
        <v>80</v>
      </c>
    </row>
    <row r="31">
      <c r="A31" s="79" t="n">
        <v>21</v>
      </c>
      <c r="B31" s="58" t="n">
        <v>25.6</v>
      </c>
      <c r="C31" s="58" t="n">
        <v>25.4</v>
      </c>
      <c r="D31" s="58" t="n">
        <v>25.5</v>
      </c>
      <c r="E31" s="48">
        <f>IF(OR(B31="-",C31="-",D31="-"),"-",IFERROR(AVERAGE(B31:D31), "-"))</f>
        <v/>
      </c>
      <c r="F31" s="48">
        <f>$B$48</f>
        <v/>
      </c>
      <c r="G31" s="48">
        <f>IF(E31="-","-",MAX(B31:D31)-MIN(B31:D31))</f>
        <v/>
      </c>
      <c r="H31" s="48">
        <f>$B$49</f>
        <v/>
      </c>
      <c r="I31" s="48">
        <f>$B$44</f>
        <v/>
      </c>
      <c r="J31" s="48">
        <f>$B$45</f>
        <v/>
      </c>
      <c r="K31" s="48">
        <f>$B$48+$B$51</f>
        <v/>
      </c>
      <c r="L31" s="48">
        <f>$B$48+2*$B$51</f>
        <v/>
      </c>
      <c r="M31" s="48">
        <f>$B$48-$B$51</f>
        <v/>
      </c>
      <c r="N31" s="48">
        <f>$B$48-2*$B$51</f>
        <v/>
      </c>
      <c r="O31" s="48">
        <f>+$B$46</f>
        <v/>
      </c>
      <c r="P31" s="48">
        <f>+$B$47</f>
        <v/>
      </c>
      <c r="Q31" s="48">
        <f>+$B$49+$B$52</f>
        <v/>
      </c>
      <c r="R31" s="48">
        <f>+$B$49+(2*$B$52)</f>
        <v/>
      </c>
      <c r="S31" s="48">
        <f>+$B$49-$B$52</f>
        <v/>
      </c>
      <c r="T31" s="10" t="n">
        <v>10</v>
      </c>
      <c r="U31" s="10" t="n">
        <v>35</v>
      </c>
      <c r="V31" s="58" t="n">
        <v>76.7</v>
      </c>
      <c r="W31" s="58" t="n">
        <v>76.90000000000001</v>
      </c>
      <c r="X31" s="58" t="n">
        <v>76.90000000000001</v>
      </c>
      <c r="Y31" s="48">
        <f>+IF(OR(V31="-",W31="-",X31="-"),"-",IFERROR(AVERAGE(V31:X31),"-"))</f>
        <v/>
      </c>
      <c r="Z31" s="48">
        <f>+$X$48</f>
        <v/>
      </c>
      <c r="AA31" s="48">
        <f>IF(Y31="-","-",MAX(V31:X31)-MIN(V31:X31))</f>
        <v/>
      </c>
      <c r="AB31" s="48">
        <f>+$X$49</f>
        <v/>
      </c>
      <c r="AC31" s="48">
        <f>$X$44</f>
        <v/>
      </c>
      <c r="AD31" s="48">
        <f>$X$45</f>
        <v/>
      </c>
      <c r="AE31" s="39">
        <f>$X$48+$X$51</f>
        <v/>
      </c>
      <c r="AF31" s="39">
        <f>$X$48+2*$X$51</f>
        <v/>
      </c>
      <c r="AG31" s="39">
        <f>$X$48-$X$51</f>
        <v/>
      </c>
      <c r="AH31" s="39">
        <f>$X$48-2*$X$51</f>
        <v/>
      </c>
      <c r="AI31" s="40">
        <f>+$X$46</f>
        <v/>
      </c>
      <c r="AJ31" s="40">
        <f>+$X$47</f>
        <v/>
      </c>
      <c r="AK31" s="40">
        <f>+$X$49+$X$52</f>
        <v/>
      </c>
      <c r="AL31" s="40">
        <f>+$X$49+(2*$X$52)</f>
        <v/>
      </c>
      <c r="AM31" s="40">
        <f>+$X$49-$X$52</f>
        <v/>
      </c>
      <c r="AN31" s="10" t="n">
        <v>10</v>
      </c>
      <c r="AO31" s="10" t="n">
        <v>80</v>
      </c>
    </row>
    <row r="32">
      <c r="A32" s="79" t="n">
        <v>22</v>
      </c>
      <c r="B32" s="59" t="n">
        <v>24.8</v>
      </c>
      <c r="C32" s="59" t="n">
        <v>24.9</v>
      </c>
      <c r="D32" s="59" t="n">
        <v>22.4</v>
      </c>
      <c r="E32" s="48">
        <f>IF(OR(B32="-",C32="-",D32="-"),"-",IFERROR(AVERAGE(B32:D32), "-"))</f>
        <v/>
      </c>
      <c r="F32" s="48">
        <f>$B$48</f>
        <v/>
      </c>
      <c r="G32" s="48">
        <f>IF(E32="-","-",MAX(B32:D32)-MIN(B32:D32))</f>
        <v/>
      </c>
      <c r="H32" s="48">
        <f>$B$49</f>
        <v/>
      </c>
      <c r="I32" s="48">
        <f>$B$44</f>
        <v/>
      </c>
      <c r="J32" s="48">
        <f>$B$45</f>
        <v/>
      </c>
      <c r="K32" s="48">
        <f>$B$48+$B$51</f>
        <v/>
      </c>
      <c r="L32" s="48">
        <f>$B$48+2*$B$51</f>
        <v/>
      </c>
      <c r="M32" s="48">
        <f>$B$48-$B$51</f>
        <v/>
      </c>
      <c r="N32" s="48">
        <f>$B$48-2*$B$51</f>
        <v/>
      </c>
      <c r="O32" s="48">
        <f>+$B$46</f>
        <v/>
      </c>
      <c r="P32" s="48">
        <f>+$B$47</f>
        <v/>
      </c>
      <c r="Q32" s="48">
        <f>+$B$49+$B$52</f>
        <v/>
      </c>
      <c r="R32" s="48">
        <f>+$B$49+(2*$B$52)</f>
        <v/>
      </c>
      <c r="S32" s="48">
        <f>+$B$49-$B$52</f>
        <v/>
      </c>
      <c r="T32" s="10" t="n">
        <v>10</v>
      </c>
      <c r="U32" s="10" t="n">
        <v>35</v>
      </c>
      <c r="V32" s="58" t="n">
        <v>59</v>
      </c>
      <c r="W32" s="58" t="n">
        <v>75.2</v>
      </c>
      <c r="X32" s="58" t="n">
        <v>63.6</v>
      </c>
      <c r="Y32" s="48">
        <f>+IF(OR(V32="-",W32="-",X32="-"),"-",IFERROR(AVERAGE(V32:X32),"-"))</f>
        <v/>
      </c>
      <c r="Z32" s="48">
        <f>+$X$48</f>
        <v/>
      </c>
      <c r="AA32" s="48">
        <f>IF(Y32="-","-",MAX(V32:X32)-MIN(V32:X32))</f>
        <v/>
      </c>
      <c r="AB32" s="48">
        <f>+$X$49</f>
        <v/>
      </c>
      <c r="AC32" s="48">
        <f>$X$44</f>
        <v/>
      </c>
      <c r="AD32" s="48">
        <f>$X$45</f>
        <v/>
      </c>
      <c r="AE32" s="39">
        <f>$X$48+$X$51</f>
        <v/>
      </c>
      <c r="AF32" s="39">
        <f>$X$48+2*$X$51</f>
        <v/>
      </c>
      <c r="AG32" s="39">
        <f>$X$48-$X$51</f>
        <v/>
      </c>
      <c r="AH32" s="39">
        <f>$X$48-2*$X$51</f>
        <v/>
      </c>
      <c r="AI32" s="40">
        <f>+$X$46</f>
        <v/>
      </c>
      <c r="AJ32" s="40">
        <f>+$X$47</f>
        <v/>
      </c>
      <c r="AK32" s="40">
        <f>+$X$49+$X$52</f>
        <v/>
      </c>
      <c r="AL32" s="40">
        <f>+$X$49+(2*$X$52)</f>
        <v/>
      </c>
      <c r="AM32" s="40">
        <f>+$X$49-$X$52</f>
        <v/>
      </c>
      <c r="AN32" s="10" t="n">
        <v>10</v>
      </c>
      <c r="AO32" s="10" t="n">
        <v>80</v>
      </c>
    </row>
    <row r="33">
      <c r="A33" s="79" t="n">
        <v>23</v>
      </c>
      <c r="B33" s="59" t="n">
        <v>21.6</v>
      </c>
      <c r="C33" s="59" t="n">
        <v>25</v>
      </c>
      <c r="D33" s="59" t="n">
        <v>25</v>
      </c>
      <c r="E33" s="48">
        <f>IF(OR(B33="-",C33="-",D33="-"),"-",IFERROR(AVERAGE(B33:D33), "-"))</f>
        <v/>
      </c>
      <c r="F33" s="48">
        <f>$B$48</f>
        <v/>
      </c>
      <c r="G33" s="48">
        <f>IF(E33="-","-",MAX(B33:D33)-MIN(B33:D33))</f>
        <v/>
      </c>
      <c r="H33" s="48">
        <f>$B$49</f>
        <v/>
      </c>
      <c r="I33" s="48">
        <f>$B$44</f>
        <v/>
      </c>
      <c r="J33" s="48">
        <f>$B$45</f>
        <v/>
      </c>
      <c r="K33" s="48">
        <f>$B$48+$B$51</f>
        <v/>
      </c>
      <c r="L33" s="48">
        <f>$B$48+2*$B$51</f>
        <v/>
      </c>
      <c r="M33" s="48">
        <f>$B$48-$B$51</f>
        <v/>
      </c>
      <c r="N33" s="48">
        <f>$B$48-2*$B$51</f>
        <v/>
      </c>
      <c r="O33" s="48">
        <f>+$B$46</f>
        <v/>
      </c>
      <c r="P33" s="48">
        <f>+$B$47</f>
        <v/>
      </c>
      <c r="Q33" s="48">
        <f>+$B$49+$B$52</f>
        <v/>
      </c>
      <c r="R33" s="48">
        <f>+$B$49+(2*$B$52)</f>
        <v/>
      </c>
      <c r="S33" s="48">
        <f>+$B$49-$B$52</f>
        <v/>
      </c>
      <c r="T33" s="10" t="n">
        <v>10</v>
      </c>
      <c r="U33" s="10" t="n">
        <v>35</v>
      </c>
      <c r="V33" s="58" t="n">
        <v>52.6</v>
      </c>
      <c r="W33" s="58" t="n">
        <v>71.3</v>
      </c>
      <c r="X33" s="58" t="n">
        <v>69.3</v>
      </c>
      <c r="Y33" s="48">
        <f>+IF(OR(V33="-",W33="-",X33="-"),"-",IFERROR(AVERAGE(V33:X33),"-"))</f>
        <v/>
      </c>
      <c r="Z33" s="48">
        <f>+$X$48</f>
        <v/>
      </c>
      <c r="AA33" s="48">
        <f>IF(Y33="-","-",MAX(V33:X33)-MIN(V33:X33))</f>
        <v/>
      </c>
      <c r="AB33" s="48">
        <f>+$X$49</f>
        <v/>
      </c>
      <c r="AC33" s="48">
        <f>$X$44</f>
        <v/>
      </c>
      <c r="AD33" s="48">
        <f>$X$45</f>
        <v/>
      </c>
      <c r="AE33" s="39">
        <f>$X$48+$X$51</f>
        <v/>
      </c>
      <c r="AF33" s="39">
        <f>$X$48+2*$X$51</f>
        <v/>
      </c>
      <c r="AG33" s="39">
        <f>$X$48-$X$51</f>
        <v/>
      </c>
      <c r="AH33" s="39">
        <f>$X$48-2*$X$51</f>
        <v/>
      </c>
      <c r="AI33" s="40">
        <f>+$X$46</f>
        <v/>
      </c>
      <c r="AJ33" s="40">
        <f>+$X$47</f>
        <v/>
      </c>
      <c r="AK33" s="40">
        <f>+$X$49+$X$52</f>
        <v/>
      </c>
      <c r="AL33" s="40">
        <f>+$X$49+(2*$X$52)</f>
        <v/>
      </c>
      <c r="AM33" s="40">
        <f>+$X$49-$X$52</f>
        <v/>
      </c>
      <c r="AN33" s="10" t="n">
        <v>10</v>
      </c>
      <c r="AO33" s="10" t="n">
        <v>80</v>
      </c>
    </row>
    <row r="34">
      <c r="A34" s="79" t="n">
        <v>24</v>
      </c>
      <c r="B34" s="59" t="n">
        <v>22.3</v>
      </c>
      <c r="C34" s="59" t="n">
        <v>25.5</v>
      </c>
      <c r="D34" s="59" t="n">
        <v>26.2</v>
      </c>
      <c r="E34" s="48">
        <f>IF(OR(B34="-",C34="-",D34="-"),"-",IFERROR(AVERAGE(B34:D34), "-"))</f>
        <v/>
      </c>
      <c r="F34" s="48">
        <f>$B$48</f>
        <v/>
      </c>
      <c r="G34" s="48">
        <f>IF(E34="-","-",MAX(B34:D34)-MIN(B34:D34))</f>
        <v/>
      </c>
      <c r="H34" s="48">
        <f>$B$49</f>
        <v/>
      </c>
      <c r="I34" s="48">
        <f>$B$44</f>
        <v/>
      </c>
      <c r="J34" s="48">
        <f>$B$45</f>
        <v/>
      </c>
      <c r="K34" s="48">
        <f>$B$48+$B$51</f>
        <v/>
      </c>
      <c r="L34" s="48">
        <f>$B$48+2*$B$51</f>
        <v/>
      </c>
      <c r="M34" s="48">
        <f>$B$48-$B$51</f>
        <v/>
      </c>
      <c r="N34" s="48">
        <f>$B$48-2*$B$51</f>
        <v/>
      </c>
      <c r="O34" s="48">
        <f>+$B$46</f>
        <v/>
      </c>
      <c r="P34" s="48">
        <f>+$B$47</f>
        <v/>
      </c>
      <c r="Q34" s="48">
        <f>+$B$49+$B$52</f>
        <v/>
      </c>
      <c r="R34" s="48">
        <f>+$B$49+(2*$B$52)</f>
        <v/>
      </c>
      <c r="S34" s="48">
        <f>+$B$49-$B$52</f>
        <v/>
      </c>
      <c r="T34" s="10" t="n">
        <v>10</v>
      </c>
      <c r="U34" s="10" t="n">
        <v>35</v>
      </c>
      <c r="V34" s="58" t="n">
        <v>48.4</v>
      </c>
      <c r="W34" s="58" t="n">
        <v>68.40000000000001</v>
      </c>
      <c r="X34" s="58" t="n">
        <v>62</v>
      </c>
      <c r="Y34" s="48">
        <f>+IF(OR(V34="-",W34="-",X34="-"),"-",IFERROR(AVERAGE(V34:X34),"-"))</f>
        <v/>
      </c>
      <c r="Z34" s="48">
        <f>+$X$48</f>
        <v/>
      </c>
      <c r="AA34" s="48">
        <f>IF(Y34="-","-",MAX(V34:X34)-MIN(V34:X34))</f>
        <v/>
      </c>
      <c r="AB34" s="48">
        <f>+$X$49</f>
        <v/>
      </c>
      <c r="AC34" s="48">
        <f>$X$44</f>
        <v/>
      </c>
      <c r="AD34" s="48">
        <f>$X$45</f>
        <v/>
      </c>
      <c r="AE34" s="39">
        <f>$X$48+$X$51</f>
        <v/>
      </c>
      <c r="AF34" s="39">
        <f>$X$48+2*$X$51</f>
        <v/>
      </c>
      <c r="AG34" s="39">
        <f>$X$48-$X$51</f>
        <v/>
      </c>
      <c r="AH34" s="39">
        <f>$X$48-2*$X$51</f>
        <v/>
      </c>
      <c r="AI34" s="40">
        <f>+$X$46</f>
        <v/>
      </c>
      <c r="AJ34" s="40">
        <f>+$X$47</f>
        <v/>
      </c>
      <c r="AK34" s="40">
        <f>+$X$49+$X$52</f>
        <v/>
      </c>
      <c r="AL34" s="40">
        <f>+$X$49+(2*$X$52)</f>
        <v/>
      </c>
      <c r="AM34" s="40">
        <f>+$X$49-$X$52</f>
        <v/>
      </c>
      <c r="AN34" s="10" t="n">
        <v>10</v>
      </c>
      <c r="AO34" s="10" t="n">
        <v>80</v>
      </c>
    </row>
    <row r="35">
      <c r="A35" s="79" t="n">
        <v>25</v>
      </c>
      <c r="B35" s="59" t="n">
        <v>25.8</v>
      </c>
      <c r="C35" s="59" t="n">
        <v>25.6</v>
      </c>
      <c r="D35" s="59" t="n">
        <v>25.8</v>
      </c>
      <c r="E35" s="48">
        <f>IF(OR(B35="-",C35="-",D35="-"),"-",IFERROR(AVERAGE(B35:D35), "-"))</f>
        <v/>
      </c>
      <c r="F35" s="48">
        <f>$B$48</f>
        <v/>
      </c>
      <c r="G35" s="48">
        <f>IF(E35="-","-",MAX(B35:D35)-MIN(B35:D35))</f>
        <v/>
      </c>
      <c r="H35" s="48">
        <f>$B$49</f>
        <v/>
      </c>
      <c r="I35" s="48">
        <f>$B$44</f>
        <v/>
      </c>
      <c r="J35" s="48">
        <f>$B$45</f>
        <v/>
      </c>
      <c r="K35" s="48">
        <f>$B$48+$B$51</f>
        <v/>
      </c>
      <c r="L35" s="48">
        <f>$B$48+2*$B$51</f>
        <v/>
      </c>
      <c r="M35" s="48">
        <f>$B$48-$B$51</f>
        <v/>
      </c>
      <c r="N35" s="48">
        <f>$B$48-2*$B$51</f>
        <v/>
      </c>
      <c r="O35" s="48">
        <f>+$B$46</f>
        <v/>
      </c>
      <c r="P35" s="48">
        <f>+$B$47</f>
        <v/>
      </c>
      <c r="Q35" s="48">
        <f>+$B$49+$B$52</f>
        <v/>
      </c>
      <c r="R35" s="48">
        <f>+$B$49+(2*$B$52)</f>
        <v/>
      </c>
      <c r="S35" s="48">
        <f>+$B$49-$B$52</f>
        <v/>
      </c>
      <c r="T35" s="10" t="n">
        <v>10</v>
      </c>
      <c r="U35" s="10" t="n">
        <v>35</v>
      </c>
      <c r="V35" s="58" t="n">
        <v>70.09999999999999</v>
      </c>
      <c r="W35" s="58" t="n">
        <v>72.40000000000001</v>
      </c>
      <c r="X35" s="58" t="n">
        <v>69.8</v>
      </c>
      <c r="Y35" s="48">
        <f>+IF(OR(V35="-",W35="-",X35="-"),"-",IFERROR(AVERAGE(V35:X35),"-"))</f>
        <v/>
      </c>
      <c r="Z35" s="48">
        <f>+$X$48</f>
        <v/>
      </c>
      <c r="AA35" s="48">
        <f>IF(Y35="-","-",MAX(V35:X35)-MIN(V35:X35))</f>
        <v/>
      </c>
      <c r="AB35" s="48">
        <f>+$X$49</f>
        <v/>
      </c>
      <c r="AC35" s="48">
        <f>$X$44</f>
        <v/>
      </c>
      <c r="AD35" s="48">
        <f>$X$45</f>
        <v/>
      </c>
      <c r="AE35" s="39">
        <f>$X$48+$X$51</f>
        <v/>
      </c>
      <c r="AF35" s="39">
        <f>$X$48+2*$X$51</f>
        <v/>
      </c>
      <c r="AG35" s="39">
        <f>$X$48-$X$51</f>
        <v/>
      </c>
      <c r="AH35" s="39">
        <f>$X$48-2*$X$51</f>
        <v/>
      </c>
      <c r="AI35" s="40">
        <f>+$X$46</f>
        <v/>
      </c>
      <c r="AJ35" s="40">
        <f>+$X$47</f>
        <v/>
      </c>
      <c r="AK35" s="40">
        <f>+$X$49+$X$52</f>
        <v/>
      </c>
      <c r="AL35" s="40">
        <f>+$X$49+(2*$X$52)</f>
        <v/>
      </c>
      <c r="AM35" s="40">
        <f>+$X$49-$X$52</f>
        <v/>
      </c>
      <c r="AN35" s="10" t="n">
        <v>10</v>
      </c>
      <c r="AO35" s="10" t="n">
        <v>80</v>
      </c>
    </row>
    <row r="36">
      <c r="A36" s="79" t="n">
        <v>26</v>
      </c>
      <c r="B36" s="59" t="n"/>
      <c r="C36" s="59" t="n"/>
      <c r="D36" s="59" t="n"/>
      <c r="E36" s="48">
        <f>IF(OR(B36="-",C36="-",D36="-"),"-",IFERROR(AVERAGE(B36:D36), "-"))</f>
        <v/>
      </c>
      <c r="F36" s="48">
        <f>$B$48</f>
        <v/>
      </c>
      <c r="G36" s="48">
        <f>IF(E36="-","-",MAX(B36:D36)-MIN(B36:D36))</f>
        <v/>
      </c>
      <c r="H36" s="48">
        <f>$B$49</f>
        <v/>
      </c>
      <c r="I36" s="48">
        <f>$B$44</f>
        <v/>
      </c>
      <c r="J36" s="48">
        <f>$B$45</f>
        <v/>
      </c>
      <c r="K36" s="48">
        <f>$B$48+$B$51</f>
        <v/>
      </c>
      <c r="L36" s="48">
        <f>$B$48+2*$B$51</f>
        <v/>
      </c>
      <c r="M36" s="48">
        <f>$B$48-$B$51</f>
        <v/>
      </c>
      <c r="N36" s="48">
        <f>$B$48-2*$B$51</f>
        <v/>
      </c>
      <c r="O36" s="48">
        <f>+$B$46</f>
        <v/>
      </c>
      <c r="P36" s="48">
        <f>+$B$47</f>
        <v/>
      </c>
      <c r="Q36" s="48">
        <f>+$B$49+$B$52</f>
        <v/>
      </c>
      <c r="R36" s="48">
        <f>+$B$49+(2*$B$52)</f>
        <v/>
      </c>
      <c r="S36" s="48">
        <f>+$B$49-$B$52</f>
        <v/>
      </c>
      <c r="T36" s="10" t="n">
        <v>10</v>
      </c>
      <c r="U36" s="10" t="n">
        <v>35</v>
      </c>
      <c r="V36" s="58" t="n"/>
      <c r="W36" s="58" t="n"/>
      <c r="X36" s="58" t="n"/>
      <c r="Y36" s="48">
        <f>+IF(OR(V36="-",W36="-",X36="-"),"-",IFERROR(AVERAGE(V36:X36),"-"))</f>
        <v/>
      </c>
      <c r="Z36" s="48">
        <f>+$X$48</f>
        <v/>
      </c>
      <c r="AA36" s="48">
        <f>IF(Y36="-","-",MAX(V36:X36)-MIN(V36:X36))</f>
        <v/>
      </c>
      <c r="AB36" s="48">
        <f>+$X$49</f>
        <v/>
      </c>
      <c r="AC36" s="48">
        <f>$X$44</f>
        <v/>
      </c>
      <c r="AD36" s="48">
        <f>$X$45</f>
        <v/>
      </c>
      <c r="AE36" s="39">
        <f>$X$48+$X$51</f>
        <v/>
      </c>
      <c r="AF36" s="39">
        <f>$X$48+2*$X$51</f>
        <v/>
      </c>
      <c r="AG36" s="39">
        <f>$X$48-$X$51</f>
        <v/>
      </c>
      <c r="AH36" s="39">
        <f>$X$48-2*$X$51</f>
        <v/>
      </c>
      <c r="AI36" s="40">
        <f>+$X$46</f>
        <v/>
      </c>
      <c r="AJ36" s="40">
        <f>+$X$47</f>
        <v/>
      </c>
      <c r="AK36" s="40">
        <f>+$X$49+$X$52</f>
        <v/>
      </c>
      <c r="AL36" s="40">
        <f>+$X$49+(2*$X$52)</f>
        <v/>
      </c>
      <c r="AM36" s="40">
        <f>+$X$49-$X$52</f>
        <v/>
      </c>
      <c r="AN36" s="10" t="n">
        <v>10</v>
      </c>
      <c r="AO36" s="10" t="n">
        <v>80</v>
      </c>
    </row>
    <row r="37">
      <c r="A37" s="79" t="n">
        <v>27</v>
      </c>
      <c r="B37" s="58" t="n">
        <v>22.1</v>
      </c>
      <c r="C37" s="58" t="n">
        <v>25.5</v>
      </c>
      <c r="D37" s="58" t="n">
        <v>23.9</v>
      </c>
      <c r="E37" s="48">
        <f>IF(OR(B37="-",C37="-",D37="-"),"-",IFERROR(AVERAGE(B37:D37), "-"))</f>
        <v/>
      </c>
      <c r="F37" s="48">
        <f>$B$48</f>
        <v/>
      </c>
      <c r="G37" s="48">
        <f>IF(E37="-","-",MAX(B37:D37)-MIN(B37:D37))</f>
        <v/>
      </c>
      <c r="H37" s="48">
        <f>$B$49</f>
        <v/>
      </c>
      <c r="I37" s="48">
        <f>$B$44</f>
        <v/>
      </c>
      <c r="J37" s="48">
        <f>$B$45</f>
        <v/>
      </c>
      <c r="K37" s="48">
        <f>$B$48+$B$51</f>
        <v/>
      </c>
      <c r="L37" s="48">
        <f>$B$48+2*$B$51</f>
        <v/>
      </c>
      <c r="M37" s="48">
        <f>$B$48-$B$51</f>
        <v/>
      </c>
      <c r="N37" s="48">
        <f>$B$48-2*$B$51</f>
        <v/>
      </c>
      <c r="O37" s="48">
        <f>+$B$46</f>
        <v/>
      </c>
      <c r="P37" s="48">
        <f>+$B$47</f>
        <v/>
      </c>
      <c r="Q37" s="48">
        <f>+$B$49+$B$52</f>
        <v/>
      </c>
      <c r="R37" s="48">
        <f>+$B$49+(2*$B$52)</f>
        <v/>
      </c>
      <c r="S37" s="48">
        <f>+$B$49-$B$52</f>
        <v/>
      </c>
      <c r="T37" s="10" t="n">
        <v>10</v>
      </c>
      <c r="U37" s="10" t="n">
        <v>35</v>
      </c>
      <c r="V37" s="58" t="n">
        <v>48</v>
      </c>
      <c r="W37" s="58" t="n">
        <v>72.09999999999999</v>
      </c>
      <c r="X37" s="58" t="n">
        <v>47.1</v>
      </c>
      <c r="Y37" s="48">
        <f>+IF(OR(V37="-",W37="-",X37="-"),"-",IFERROR(AVERAGE(V37:X37),"-"))</f>
        <v/>
      </c>
      <c r="Z37" s="48">
        <f>+$X$48</f>
        <v/>
      </c>
      <c r="AA37" s="48">
        <f>IF(Y37="-","-",MAX(V37:X37)-MIN(V37:X37))</f>
        <v/>
      </c>
      <c r="AB37" s="48">
        <f>+$X$49</f>
        <v/>
      </c>
      <c r="AC37" s="48">
        <f>$X$44</f>
        <v/>
      </c>
      <c r="AD37" s="48">
        <f>$X$45</f>
        <v/>
      </c>
      <c r="AE37" s="39">
        <f>$X$48+$X$51</f>
        <v/>
      </c>
      <c r="AF37" s="39">
        <f>$X$48+2*$X$51</f>
        <v/>
      </c>
      <c r="AG37" s="39">
        <f>$X$48-$X$51</f>
        <v/>
      </c>
      <c r="AH37" s="39">
        <f>$X$48-2*$X$51</f>
        <v/>
      </c>
      <c r="AI37" s="40">
        <f>+$X$46</f>
        <v/>
      </c>
      <c r="AJ37" s="40">
        <f>+$X$47</f>
        <v/>
      </c>
      <c r="AK37" s="40">
        <f>+$X$49+$X$52</f>
        <v/>
      </c>
      <c r="AL37" s="40">
        <f>+$X$49+(2*$X$52)</f>
        <v/>
      </c>
      <c r="AM37" s="40">
        <f>+$X$49-$X$52</f>
        <v/>
      </c>
      <c r="AN37" s="10" t="n">
        <v>10</v>
      </c>
      <c r="AO37" s="10" t="n">
        <v>80</v>
      </c>
    </row>
    <row r="38">
      <c r="A38" s="79" t="n">
        <v>28</v>
      </c>
      <c r="B38" s="58" t="n">
        <v>25.1</v>
      </c>
      <c r="C38" s="58" t="n">
        <v>26.1</v>
      </c>
      <c r="D38" s="58" t="n">
        <v>23.5</v>
      </c>
      <c r="E38" s="48">
        <f>IF(OR(B38="-",C38="-",D38="-"),"-",IFERROR(AVERAGE(B38:D38), "-"))</f>
        <v/>
      </c>
      <c r="F38" s="48">
        <f>$B$48</f>
        <v/>
      </c>
      <c r="G38" s="48">
        <f>IF(E38="-","-",MAX(B38:D38)-MIN(B38:D38))</f>
        <v/>
      </c>
      <c r="H38" s="48">
        <f>$B$49</f>
        <v/>
      </c>
      <c r="I38" s="48">
        <f>$B$44</f>
        <v/>
      </c>
      <c r="J38" s="48">
        <f>$B$45</f>
        <v/>
      </c>
      <c r="K38" s="48">
        <f>$B$48+$B$51</f>
        <v/>
      </c>
      <c r="L38" s="48">
        <f>$B$48+2*$B$51</f>
        <v/>
      </c>
      <c r="M38" s="48">
        <f>$B$48-$B$51</f>
        <v/>
      </c>
      <c r="N38" s="48">
        <f>$B$48-2*$B$51</f>
        <v/>
      </c>
      <c r="O38" s="48">
        <f>+$B$46</f>
        <v/>
      </c>
      <c r="P38" s="48">
        <f>+$B$47</f>
        <v/>
      </c>
      <c r="Q38" s="48">
        <f>+$B$49+$B$52</f>
        <v/>
      </c>
      <c r="R38" s="48">
        <f>+$B$49+(2*$B$52)</f>
        <v/>
      </c>
      <c r="S38" s="48">
        <f>+$B$49-$B$52</f>
        <v/>
      </c>
      <c r="T38" s="10" t="n">
        <v>10</v>
      </c>
      <c r="U38" s="10" t="n">
        <v>35</v>
      </c>
      <c r="V38" s="58" t="n">
        <v>66.3</v>
      </c>
      <c r="W38" s="58" t="n">
        <v>62.1</v>
      </c>
      <c r="X38" s="58" t="n">
        <v>48.8</v>
      </c>
      <c r="Y38" s="48">
        <f>+IF(OR(V38="-",W38="-",X38="-"),"-",IFERROR(AVERAGE(V38:X38),"-"))</f>
        <v/>
      </c>
      <c r="Z38" s="48">
        <f>+$X$48</f>
        <v/>
      </c>
      <c r="AA38" s="48">
        <f>IF(Y38="-","-",MAX(V38:X38)-MIN(V38:X38))</f>
        <v/>
      </c>
      <c r="AB38" s="48">
        <f>+$X$49</f>
        <v/>
      </c>
      <c r="AC38" s="48">
        <f>$X$44</f>
        <v/>
      </c>
      <c r="AD38" s="48">
        <f>$X$45</f>
        <v/>
      </c>
      <c r="AE38" s="39">
        <f>$X$48+$X$51</f>
        <v/>
      </c>
      <c r="AF38" s="39">
        <f>$X$48+2*$X$51</f>
        <v/>
      </c>
      <c r="AG38" s="39">
        <f>$X$48-$X$51</f>
        <v/>
      </c>
      <c r="AH38" s="39">
        <f>$X$48-2*$X$51</f>
        <v/>
      </c>
      <c r="AI38" s="40">
        <f>+$X$46</f>
        <v/>
      </c>
      <c r="AJ38" s="40">
        <f>+$X$47</f>
        <v/>
      </c>
      <c r="AK38" s="40">
        <f>+$X$49+$X$52</f>
        <v/>
      </c>
      <c r="AL38" s="40">
        <f>+$X$49+(2*$X$52)</f>
        <v/>
      </c>
      <c r="AM38" s="40">
        <f>+$X$49-$X$52</f>
        <v/>
      </c>
      <c r="AN38" s="10" t="n">
        <v>10</v>
      </c>
      <c r="AO38" s="10" t="n">
        <v>80</v>
      </c>
    </row>
    <row r="39">
      <c r="A39" s="79" t="n">
        <v>29</v>
      </c>
      <c r="B39" s="58" t="n">
        <v>25.8</v>
      </c>
      <c r="C39" s="58" t="n">
        <v>24.8</v>
      </c>
      <c r="D39" s="58" t="n">
        <v>25.6</v>
      </c>
      <c r="E39" s="48">
        <f>IF(OR(B39="-",C39="-",D39="-"),"-",IFERROR(AVERAGE(B39:D39), "-"))</f>
        <v/>
      </c>
      <c r="F39" s="48">
        <f>$B$48</f>
        <v/>
      </c>
      <c r="G39" s="48">
        <f>IF(E39="-","-",MAX(B39:D39)-MIN(B39:D39))</f>
        <v/>
      </c>
      <c r="H39" s="48">
        <f>$B$49</f>
        <v/>
      </c>
      <c r="I39" s="48">
        <f>$B$44</f>
        <v/>
      </c>
      <c r="J39" s="48">
        <f>$B$45</f>
        <v/>
      </c>
      <c r="K39" s="48">
        <f>$B$48+$B$51</f>
        <v/>
      </c>
      <c r="L39" s="48">
        <f>$B$48+2*$B$51</f>
        <v/>
      </c>
      <c r="M39" s="48">
        <f>$B$48-$B$51</f>
        <v/>
      </c>
      <c r="N39" s="48">
        <f>$B$48-2*$B$51</f>
        <v/>
      </c>
      <c r="O39" s="48">
        <f>+$B$46</f>
        <v/>
      </c>
      <c r="P39" s="48">
        <f>+$B$47</f>
        <v/>
      </c>
      <c r="Q39" s="48">
        <f>+$B$49+$B$52</f>
        <v/>
      </c>
      <c r="R39" s="48">
        <f>+$B$49+(2*$B$52)</f>
        <v/>
      </c>
      <c r="S39" s="48">
        <f>+$B$49-$B$52</f>
        <v/>
      </c>
      <c r="T39" s="10" t="n">
        <v>10</v>
      </c>
      <c r="U39" s="10" t="n">
        <v>35</v>
      </c>
      <c r="V39" s="58" t="n">
        <v>50.5</v>
      </c>
      <c r="W39" s="58" t="n">
        <v>54</v>
      </c>
      <c r="X39" s="58" t="n">
        <v>51.1</v>
      </c>
      <c r="Y39" s="48">
        <f>+IF(OR(V39="-",W39="-",X39="-"),"-",IFERROR(AVERAGE(V39:X39),"-"))</f>
        <v/>
      </c>
      <c r="Z39" s="48">
        <f>+$X$48</f>
        <v/>
      </c>
      <c r="AA39" s="48">
        <f>IF(Y39="-","-",MAX(V39:X39)-MIN(V39:X39))</f>
        <v/>
      </c>
      <c r="AB39" s="48">
        <f>+$X$49</f>
        <v/>
      </c>
      <c r="AC39" s="48">
        <f>$X$44</f>
        <v/>
      </c>
      <c r="AD39" s="48">
        <f>$X$45</f>
        <v/>
      </c>
      <c r="AE39" s="39">
        <f>$X$48+$X$51</f>
        <v/>
      </c>
      <c r="AF39" s="39">
        <f>$X$48+2*$X$51</f>
        <v/>
      </c>
      <c r="AG39" s="39">
        <f>$X$48-$X$51</f>
        <v/>
      </c>
      <c r="AH39" s="39">
        <f>$X$48-2*$X$51</f>
        <v/>
      </c>
      <c r="AI39" s="40">
        <f>+$X$46</f>
        <v/>
      </c>
      <c r="AJ39" s="40">
        <f>+$X$47</f>
        <v/>
      </c>
      <c r="AK39" s="40">
        <f>+$X$49+$X$52</f>
        <v/>
      </c>
      <c r="AL39" s="40">
        <f>+$X$49+(2*$X$52)</f>
        <v/>
      </c>
      <c r="AM39" s="40">
        <f>+$X$49-$X$52</f>
        <v/>
      </c>
      <c r="AN39" s="10" t="n">
        <v>10</v>
      </c>
      <c r="AO39" s="10" t="n">
        <v>80</v>
      </c>
    </row>
    <row r="40">
      <c r="A40" s="79" t="n">
        <v>30</v>
      </c>
      <c r="B40" s="59" t="n">
        <v>26.8</v>
      </c>
      <c r="C40" s="59" t="n">
        <v>24.9</v>
      </c>
      <c r="D40" s="59" t="n">
        <v>22.4</v>
      </c>
      <c r="E40" s="48">
        <f>IF(OR(B40="-",C40="-",D40="-"),"-",IFERROR(AVERAGE(B40:D40), "-"))</f>
        <v/>
      </c>
      <c r="F40" s="48">
        <f>$B$48</f>
        <v/>
      </c>
      <c r="G40" s="48">
        <f>IF(E40="-","-",MAX(B40:D40)-MIN(B40:D40))</f>
        <v/>
      </c>
      <c r="H40" s="48">
        <f>$B$49</f>
        <v/>
      </c>
      <c r="I40" s="48">
        <f>$B$44</f>
        <v/>
      </c>
      <c r="J40" s="48">
        <f>$B$45</f>
        <v/>
      </c>
      <c r="K40" s="48">
        <f>$B$48+$B$51</f>
        <v/>
      </c>
      <c r="L40" s="48">
        <f>$B$48+2*$B$51</f>
        <v/>
      </c>
      <c r="M40" s="48">
        <f>$B$48-$B$51</f>
        <v/>
      </c>
      <c r="N40" s="48">
        <f>$B$48-2*$B$51</f>
        <v/>
      </c>
      <c r="O40" s="48">
        <f>+$B$46</f>
        <v/>
      </c>
      <c r="P40" s="48">
        <f>+$B$47</f>
        <v/>
      </c>
      <c r="Q40" s="48">
        <f>+$B$49+$B$52</f>
        <v/>
      </c>
      <c r="R40" s="48">
        <f>+$B$49+(2*$B$52)</f>
        <v/>
      </c>
      <c r="S40" s="48">
        <f>+$B$49-$B$52</f>
        <v/>
      </c>
      <c r="T40" s="10" t="n">
        <v>10</v>
      </c>
      <c r="U40" s="10" t="n">
        <v>35</v>
      </c>
      <c r="V40" s="58" t="n">
        <v>57.5</v>
      </c>
      <c r="W40" s="58" t="n">
        <v>60.4</v>
      </c>
      <c r="X40" s="58" t="n">
        <v>45.5</v>
      </c>
      <c r="Y40" s="48">
        <f>+IF(OR(V40="-",W40="-",X40="-"),"-",IFERROR(AVERAGE(V40:X40),"-"))</f>
        <v/>
      </c>
      <c r="Z40" s="48">
        <f>+$X$48</f>
        <v/>
      </c>
      <c r="AA40" s="48">
        <f>IF(Y40="-","-",MAX(V40:X40)-MIN(V40:X40))</f>
        <v/>
      </c>
      <c r="AB40" s="48">
        <f>+$X$49</f>
        <v/>
      </c>
      <c r="AC40" s="48">
        <f>$X$44</f>
        <v/>
      </c>
      <c r="AD40" s="48">
        <f>$X$45</f>
        <v/>
      </c>
      <c r="AE40" s="39">
        <f>$X$48+$X$51</f>
        <v/>
      </c>
      <c r="AF40" s="39">
        <f>$X$48+2*$X$51</f>
        <v/>
      </c>
      <c r="AG40" s="39">
        <f>$X$48-$X$51</f>
        <v/>
      </c>
      <c r="AH40" s="39">
        <f>$X$48-2*$X$51</f>
        <v/>
      </c>
      <c r="AI40" s="40">
        <f>+$X$46</f>
        <v/>
      </c>
      <c r="AJ40" s="40">
        <f>+$X$47</f>
        <v/>
      </c>
      <c r="AK40" s="40">
        <f>+$X$49+$X$52</f>
        <v/>
      </c>
      <c r="AL40" s="40">
        <f>+$X$49+(2*$X$52)</f>
        <v/>
      </c>
      <c r="AM40" s="40">
        <f>+$X$49-$X$52</f>
        <v/>
      </c>
      <c r="AN40" s="10" t="n">
        <v>10</v>
      </c>
      <c r="AO40" s="10" t="n">
        <v>80</v>
      </c>
    </row>
    <row r="41">
      <c r="A41" s="79" t="n">
        <v>31</v>
      </c>
      <c r="B41" s="59" t="n">
        <v>24.8</v>
      </c>
      <c r="C41" s="59" t="n">
        <v>25.7</v>
      </c>
      <c r="D41" s="59" t="n">
        <v>25.5</v>
      </c>
      <c r="E41" s="48">
        <f>IF(OR(B41="-",C41="-",D41="-"),"-",IFERROR(AVERAGE(B41:D41), "-"))</f>
        <v/>
      </c>
      <c r="F41" s="48">
        <f>$B$48</f>
        <v/>
      </c>
      <c r="G41" s="48">
        <f>IF(E41="-","-",MAX(B41:D41)-MIN(B41:D41))</f>
        <v/>
      </c>
      <c r="H41" s="48">
        <f>$B$49</f>
        <v/>
      </c>
      <c r="I41" s="48">
        <f>$B$44</f>
        <v/>
      </c>
      <c r="J41" s="48">
        <f>$B$45</f>
        <v/>
      </c>
      <c r="K41" s="48">
        <f>$B$48+$B$51</f>
        <v/>
      </c>
      <c r="L41" s="48">
        <f>$B$48+2*$B$51</f>
        <v/>
      </c>
      <c r="M41" s="48">
        <f>$B$48-$B$51</f>
        <v/>
      </c>
      <c r="N41" s="48">
        <f>$B$48-2*$B$51</f>
        <v/>
      </c>
      <c r="O41" s="48">
        <f>+$B$46</f>
        <v/>
      </c>
      <c r="P41" s="48">
        <f>+$B$47</f>
        <v/>
      </c>
      <c r="Q41" s="48">
        <f>+$B$49+$B$52</f>
        <v/>
      </c>
      <c r="R41" s="48">
        <f>+$B$49+(2*$B$52)</f>
        <v/>
      </c>
      <c r="S41" s="48">
        <f>+$B$49-$B$52</f>
        <v/>
      </c>
      <c r="T41" s="10" t="n">
        <v>10</v>
      </c>
      <c r="U41" s="10" t="n">
        <v>35</v>
      </c>
      <c r="V41" s="58" t="n">
        <v>62.3</v>
      </c>
      <c r="W41" s="58" t="n">
        <v>69</v>
      </c>
      <c r="X41" s="58" t="n">
        <v>62.3</v>
      </c>
      <c r="Y41" s="48">
        <f>+IF(OR(V41="-",W41="-",X41="-"),"-",IFERROR(AVERAGE(V41:X41),"-"))</f>
        <v/>
      </c>
      <c r="Z41" s="48">
        <f>+$X$48</f>
        <v/>
      </c>
      <c r="AA41" s="48">
        <f>IF(Y41="-","-",MAX(V41:X41)-MIN(V41:X41))</f>
        <v/>
      </c>
      <c r="AB41" s="48">
        <f>+$X$49</f>
        <v/>
      </c>
      <c r="AC41" s="48">
        <f>$X$44</f>
        <v/>
      </c>
      <c r="AD41" s="48">
        <f>$X$45</f>
        <v/>
      </c>
      <c r="AE41" s="39">
        <f>$X$48+$X$51</f>
        <v/>
      </c>
      <c r="AF41" s="39">
        <f>$X$48+2*$X$51</f>
        <v/>
      </c>
      <c r="AG41" s="39">
        <f>$X$48-$X$51</f>
        <v/>
      </c>
      <c r="AH41" s="39">
        <f>$X$48-2*$X$51</f>
        <v/>
      </c>
      <c r="AI41" s="40">
        <f>+$X$46</f>
        <v/>
      </c>
      <c r="AJ41" s="40">
        <f>+$X$47</f>
        <v/>
      </c>
      <c r="AK41" s="40">
        <f>+$X$49+$X$52</f>
        <v/>
      </c>
      <c r="AL41" s="40">
        <f>+$X$49+(2*$X$52)</f>
        <v/>
      </c>
      <c r="AM41" s="40">
        <f>+$X$49-$X$52</f>
        <v/>
      </c>
      <c r="AN41" s="10" t="n">
        <v>10</v>
      </c>
      <c r="AO41" s="10" t="n">
        <v>80</v>
      </c>
    </row>
    <row r="42">
      <c r="A42" s="15" t="n"/>
      <c r="B42" s="16" t="n"/>
      <c r="C42" s="57" t="n"/>
      <c r="D42" s="57" t="n"/>
      <c r="E42" s="13" t="n"/>
      <c r="F42" s="13" t="n"/>
      <c r="G42" s="13" t="n"/>
      <c r="H42" s="13" t="n"/>
      <c r="I42" s="13" t="n"/>
      <c r="J42" s="13" t="n"/>
      <c r="K42" s="9" t="n"/>
      <c r="L42" s="9" t="inlineStr">
        <is>
          <t xml:space="preserve">   </t>
        </is>
      </c>
      <c r="M42" s="9" t="n"/>
      <c r="N42" s="9" t="n"/>
      <c r="O42" s="9" t="n"/>
      <c r="P42" s="9" t="n"/>
      <c r="Q42" s="9" t="n"/>
      <c r="R42" s="9" t="n"/>
      <c r="S42" s="9" t="n"/>
      <c r="T42" s="9" t="n"/>
      <c r="U42" s="9" t="n"/>
      <c r="Y42" s="9" t="n"/>
      <c r="Z42" s="9" t="n"/>
      <c r="AA42" s="9" t="n"/>
      <c r="AB42" s="9" t="n"/>
      <c r="AC42" s="9" t="n"/>
      <c r="AD42" s="9" t="n"/>
      <c r="AE42" s="9" t="n"/>
      <c r="AF42" s="9" t="n"/>
      <c r="AG42" s="9" t="n"/>
      <c r="AH42" s="9" t="n"/>
      <c r="AI42" s="9" t="n"/>
      <c r="AJ42" s="9" t="n"/>
      <c r="AK42" s="9" t="n"/>
      <c r="AL42" s="9" t="n"/>
      <c r="AM42" s="14" t="n"/>
      <c r="AN42" s="9" t="n"/>
      <c r="AO42" s="9" t="n"/>
      <c r="AP42" s="9" t="n"/>
      <c r="AQ42" s="9" t="n"/>
      <c r="AR42" s="9" t="n"/>
      <c r="AS42" s="9" t="n"/>
    </row>
    <row r="43" ht="14.5" customHeight="1" s="67" thickBot="1">
      <c r="A43" s="9" t="n"/>
      <c r="B43" s="9" t="n"/>
      <c r="C43" s="9" t="n"/>
      <c r="D43" s="9" t="n"/>
      <c r="E43" s="4" t="n"/>
      <c r="F43" s="4" t="n"/>
      <c r="G43" s="4" t="n"/>
      <c r="H43" s="4" t="n"/>
      <c r="I43" s="4" t="n"/>
      <c r="J43" s="4" t="n"/>
      <c r="K43" s="4" t="n"/>
      <c r="L43" s="4" t="n"/>
      <c r="M43" s="4" t="n"/>
      <c r="N43" s="4" t="n"/>
      <c r="O43" s="4" t="n"/>
      <c r="P43" s="4" t="n"/>
      <c r="Q43" s="4" t="n"/>
      <c r="R43" s="4" t="n"/>
      <c r="S43" s="4" t="n"/>
      <c r="T43" s="4" t="n"/>
      <c r="U43" s="4" t="n"/>
      <c r="V43" s="4" t="n"/>
      <c r="W43" s="4" t="n"/>
    </row>
    <row r="44">
      <c r="A44" s="18" t="inlineStr">
        <is>
          <t>LCSx</t>
        </is>
      </c>
      <c r="B44" s="19">
        <f>B48+(B50*B49)</f>
        <v/>
      </c>
      <c r="C44" s="9" t="n"/>
      <c r="D44" s="9" t="n"/>
      <c r="E44" s="4" t="n"/>
      <c r="F44" s="4" t="n"/>
      <c r="G44" s="4" t="n"/>
      <c r="H44" s="4" t="n"/>
      <c r="I44" s="4" t="n"/>
      <c r="J44" s="4" t="n"/>
      <c r="K44" s="4" t="n"/>
      <c r="L44" s="4" t="n"/>
      <c r="M44" s="4" t="n"/>
      <c r="N44" s="4" t="n"/>
      <c r="O44" s="4" t="n"/>
      <c r="P44" s="4" t="n"/>
      <c r="Q44" s="4" t="n"/>
      <c r="R44" s="4" t="n"/>
      <c r="S44" s="4" t="n"/>
      <c r="T44" s="4" t="n"/>
      <c r="U44" s="4" t="n"/>
      <c r="V44" s="4" t="n"/>
      <c r="W44" s="18" t="inlineStr">
        <is>
          <t>LCSx</t>
        </is>
      </c>
      <c r="X44" s="19">
        <f>+X48+(X50*X49)</f>
        <v/>
      </c>
      <c r="Y44" s="9" t="n"/>
      <c r="Z44" s="9" t="n"/>
      <c r="AA44" s="9" t="n"/>
      <c r="AB44" s="9" t="n"/>
      <c r="AC44" s="9" t="n"/>
    </row>
    <row r="45">
      <c r="A45" s="20" t="inlineStr">
        <is>
          <t>LCIx</t>
        </is>
      </c>
      <c r="B45" s="21">
        <f>+B48-(B50*B49)</f>
        <v/>
      </c>
      <c r="C45" s="9" t="n"/>
      <c r="D45" s="9" t="n"/>
      <c r="E45" s="4" t="n"/>
      <c r="F45" s="4" t="n"/>
      <c r="G45" s="4" t="n"/>
      <c r="H45" s="4" t="n"/>
      <c r="I45" s="4" t="n"/>
      <c r="J45" s="4" t="n"/>
      <c r="K45" s="4" t="n"/>
      <c r="L45" s="4" t="n"/>
      <c r="M45" s="4" t="n"/>
      <c r="N45" s="4" t="n"/>
      <c r="O45" s="4" t="n"/>
      <c r="P45" s="4" t="n"/>
      <c r="Q45" s="4" t="n"/>
      <c r="R45" s="4" t="n"/>
      <c r="S45" s="4" t="n"/>
      <c r="T45" s="4" t="n"/>
      <c r="U45" s="4" t="n"/>
      <c r="V45" s="4" t="n"/>
      <c r="W45" s="20" t="inlineStr">
        <is>
          <t>LCIx</t>
        </is>
      </c>
      <c r="X45" s="21">
        <f>+X48-(X50*X49)</f>
        <v/>
      </c>
      <c r="Y45" s="9" t="n"/>
      <c r="Z45" s="9" t="n"/>
      <c r="AA45" s="9" t="n"/>
      <c r="AB45" s="9" t="n"/>
      <c r="AC45" s="9" t="n"/>
    </row>
    <row r="46">
      <c r="A46" s="20" t="inlineStr">
        <is>
          <t>LCSr</t>
        </is>
      </c>
      <c r="B46" s="21">
        <f>+B49*B54</f>
        <v/>
      </c>
      <c r="C46" s="9" t="n"/>
      <c r="D46" s="9" t="n"/>
      <c r="E46" s="4" t="n"/>
      <c r="F46" s="4" t="n"/>
      <c r="G46" s="4" t="n"/>
      <c r="H46" s="4" t="n"/>
      <c r="I46" s="4" t="n"/>
      <c r="J46" s="4" t="n"/>
      <c r="K46" s="4" t="n"/>
      <c r="L46" s="4" t="n"/>
      <c r="M46" s="4" t="n"/>
      <c r="N46" s="4" t="n"/>
      <c r="O46" s="4" t="n"/>
      <c r="P46" s="4" t="n"/>
      <c r="Q46" s="4" t="n"/>
      <c r="R46" s="4" t="n"/>
      <c r="S46" s="4" t="n"/>
      <c r="T46" s="4" t="n"/>
      <c r="U46" s="4" t="n"/>
      <c r="V46" s="4" t="n"/>
      <c r="W46" s="20" t="inlineStr">
        <is>
          <t>LCSr</t>
        </is>
      </c>
      <c r="X46" s="21">
        <f>+(X54*X49)</f>
        <v/>
      </c>
      <c r="Y46" s="9" t="n"/>
      <c r="Z46" s="9" t="n"/>
      <c r="AA46" s="9" t="n"/>
      <c r="AB46" s="9" t="n"/>
      <c r="AC46" s="9" t="n"/>
    </row>
    <row r="47">
      <c r="A47" s="20" t="inlineStr">
        <is>
          <t>LCIr</t>
        </is>
      </c>
      <c r="B47" s="21">
        <f>+B49*B53</f>
        <v/>
      </c>
      <c r="C47" s="10" t="n"/>
      <c r="D47" s="10" t="n"/>
      <c r="E47" s="4" t="n"/>
      <c r="F47" s="4" t="n"/>
      <c r="G47" s="4" t="n"/>
      <c r="H47" s="4" t="n"/>
      <c r="I47" s="4" t="n"/>
      <c r="J47" s="4" t="n"/>
      <c r="K47" s="4" t="n"/>
      <c r="L47" s="4" t="n"/>
      <c r="M47" s="4" t="n"/>
      <c r="N47" s="4" t="n"/>
      <c r="O47" s="4" t="n"/>
      <c r="P47" s="4" t="n"/>
      <c r="Q47" s="4" t="n"/>
      <c r="R47" s="4" t="n"/>
      <c r="S47" s="4" t="n"/>
      <c r="T47" s="4" t="n"/>
      <c r="U47" s="4" t="n"/>
      <c r="V47" s="4" t="n"/>
      <c r="W47" s="20" t="inlineStr">
        <is>
          <t>LCIr</t>
        </is>
      </c>
      <c r="X47" s="21">
        <f>+(X53*X49)</f>
        <v/>
      </c>
      <c r="Y47" s="10" t="n"/>
      <c r="Z47" s="10" t="n"/>
      <c r="AA47" s="10" t="n"/>
      <c r="AB47" s="10" t="n"/>
      <c r="AC47" s="10" t="n"/>
    </row>
    <row r="48">
      <c r="A48" s="20" t="inlineStr">
        <is>
          <t>Promedio</t>
        </is>
      </c>
      <c r="B48" s="21">
        <f>AVERAGE(E11:E41)</f>
        <v/>
      </c>
      <c r="C48" s="48" t="n"/>
      <c r="D48" s="48" t="n"/>
      <c r="E48" s="4" t="n"/>
      <c r="F48" s="4" t="n"/>
      <c r="G48" s="4" t="n"/>
      <c r="H48" s="4" t="n"/>
      <c r="I48" s="4" t="n"/>
      <c r="J48" s="4" t="n"/>
      <c r="K48" s="4" t="n"/>
      <c r="L48" s="4" t="n"/>
      <c r="M48" s="4" t="n"/>
      <c r="N48" s="4" t="n"/>
      <c r="O48" s="4" t="n"/>
      <c r="P48" s="4" t="n"/>
      <c r="Q48" s="4" t="n"/>
      <c r="R48" s="4" t="n"/>
      <c r="S48" s="4" t="n"/>
      <c r="T48" s="4" t="n"/>
      <c r="U48" s="4" t="n"/>
      <c r="V48" s="4" t="n"/>
      <c r="W48" s="20" t="inlineStr">
        <is>
          <t>Promedio</t>
        </is>
      </c>
      <c r="X48" s="21">
        <f>AVERAGE(Y11:Y41)</f>
        <v/>
      </c>
      <c r="Y48" s="48" t="n"/>
      <c r="Z48" s="48" t="n"/>
      <c r="AA48" s="48" t="n"/>
      <c r="AB48" s="48" t="n"/>
      <c r="AC48" s="48" t="n"/>
    </row>
    <row r="49">
      <c r="A49" s="20" t="inlineStr">
        <is>
          <t>Rango</t>
        </is>
      </c>
      <c r="B49" s="21">
        <f>AVERAGE(G11:G41)</f>
        <v/>
      </c>
      <c r="C49" s="10" t="n"/>
      <c r="D49" s="10" t="n"/>
      <c r="E49" s="4" t="n"/>
      <c r="F49" s="4" t="n"/>
      <c r="G49" s="4" t="n"/>
      <c r="H49" s="4" t="n"/>
      <c r="I49" s="4" t="n"/>
      <c r="J49" s="4" t="n"/>
      <c r="K49" s="4" t="n"/>
      <c r="L49" s="4" t="n"/>
      <c r="M49" s="4" t="n"/>
      <c r="N49" s="4" t="n"/>
      <c r="O49" s="4" t="n"/>
      <c r="P49" s="4" t="n"/>
      <c r="Q49" s="4" t="n"/>
      <c r="R49" s="4" t="n"/>
      <c r="S49" s="4" t="n"/>
      <c r="T49" s="4" t="n"/>
      <c r="U49" s="4" t="n"/>
      <c r="V49" s="4" t="n"/>
      <c r="W49" s="20" t="inlineStr">
        <is>
          <t>Rango</t>
        </is>
      </c>
      <c r="X49" s="21">
        <f>AVERAGE(AA11:AA41)</f>
        <v/>
      </c>
      <c r="Y49" s="10" t="n"/>
      <c r="Z49" s="10" t="n"/>
      <c r="AA49" s="10" t="n"/>
      <c r="AB49" s="10" t="n"/>
      <c r="AC49" s="10" t="n"/>
    </row>
    <row r="50">
      <c r="A50" s="20" t="inlineStr">
        <is>
          <t>A2</t>
        </is>
      </c>
      <c r="B50" s="38" t="n">
        <v>1.023</v>
      </c>
      <c r="C50" s="9" t="n"/>
      <c r="D50" s="9" t="n"/>
      <c r="E50" s="4" t="n"/>
      <c r="F50" s="4" t="n"/>
      <c r="G50" s="4" t="n"/>
      <c r="H50" s="4" t="n"/>
      <c r="I50" s="4" t="n"/>
      <c r="J50" s="4" t="n"/>
      <c r="K50" s="4" t="n"/>
      <c r="L50" s="4" t="n"/>
      <c r="M50" s="4" t="n"/>
      <c r="N50" s="4" t="n"/>
      <c r="O50" s="4" t="n"/>
      <c r="P50" s="4" t="n"/>
      <c r="Q50" s="4" t="n"/>
      <c r="R50" s="4" t="n"/>
      <c r="S50" s="4" t="n"/>
      <c r="T50" s="4" t="n"/>
      <c r="U50" s="4" t="n"/>
      <c r="V50" s="4" t="n"/>
      <c r="W50" s="20" t="inlineStr">
        <is>
          <t>A2</t>
        </is>
      </c>
      <c r="X50" s="38" t="n">
        <v>1.023</v>
      </c>
      <c r="Y50" s="9" t="n"/>
      <c r="Z50" s="9" t="n"/>
      <c r="AA50" s="9" t="n"/>
      <c r="AB50" s="9" t="n"/>
      <c r="AC50" s="9" t="n"/>
    </row>
    <row r="51" ht="41.5" customHeight="1" s="67">
      <c r="A51" s="22" t="inlineStr">
        <is>
          <t>Distancia entre zonas X</t>
        </is>
      </c>
      <c r="B51" s="21">
        <f>+(B44-B45)/6</f>
        <v/>
      </c>
      <c r="C51" s="9" t="n"/>
      <c r="D51" s="9" t="n"/>
      <c r="E51" s="4" t="n"/>
      <c r="F51" s="4" t="n"/>
      <c r="G51" s="4" t="n"/>
      <c r="H51" s="4" t="n"/>
      <c r="I51" s="4" t="n"/>
      <c r="J51" s="4" t="n"/>
      <c r="K51" s="4" t="n"/>
      <c r="L51" s="4" t="n"/>
      <c r="M51" s="4" t="n"/>
      <c r="N51" s="4" t="n"/>
      <c r="O51" s="4" t="n"/>
      <c r="P51" s="4" t="n"/>
      <c r="Q51" s="4" t="n"/>
      <c r="R51" s="4" t="n"/>
      <c r="S51" s="4" t="n"/>
      <c r="T51" s="4" t="n"/>
      <c r="U51" s="4" t="n"/>
      <c r="V51" s="4" t="n"/>
      <c r="W51" s="23" t="inlineStr">
        <is>
          <t>Distancia entre zonas X</t>
        </is>
      </c>
      <c r="X51" s="21">
        <f>+(X44-X45)/6</f>
        <v/>
      </c>
      <c r="Y51" s="9" t="n"/>
      <c r="Z51" s="9" t="n"/>
      <c r="AA51" s="9" t="n"/>
      <c r="AB51" s="9" t="n"/>
      <c r="AC51" s="9" t="n"/>
    </row>
    <row r="52" ht="41.5" customHeight="1" s="67">
      <c r="A52" s="22" t="inlineStr">
        <is>
          <t>Distancia entre zonas R</t>
        </is>
      </c>
      <c r="B52" s="21">
        <f>+(B46-B49)/3</f>
        <v/>
      </c>
      <c r="C52" s="9" t="n"/>
      <c r="D52" s="9" t="n"/>
      <c r="E52" s="4" t="n"/>
      <c r="F52" s="4" t="n"/>
      <c r="G52" s="4" t="n"/>
      <c r="H52" s="4" t="n"/>
      <c r="I52" s="4" t="n"/>
      <c r="J52" s="4" t="n"/>
      <c r="K52" s="4" t="n"/>
      <c r="L52" s="4" t="n"/>
      <c r="M52" s="4" t="n"/>
      <c r="N52" s="4" t="n"/>
      <c r="O52" s="4" t="n"/>
      <c r="P52" s="4" t="n"/>
      <c r="Q52" s="4" t="n"/>
      <c r="R52" s="4" t="n"/>
      <c r="S52" s="4" t="n"/>
      <c r="T52" s="4" t="n"/>
      <c r="U52" s="4" t="n"/>
      <c r="V52" s="4" t="n"/>
      <c r="W52" s="23" t="inlineStr">
        <is>
          <t>Distancia entre zonas R</t>
        </is>
      </c>
      <c r="X52" s="21">
        <f>+(AI11-AB11)/3</f>
        <v/>
      </c>
      <c r="Y52" s="9" t="n"/>
      <c r="Z52" s="9" t="n"/>
      <c r="AA52" s="9" t="n"/>
      <c r="AB52" s="9" t="n"/>
      <c r="AC52" s="9" t="n"/>
    </row>
    <row r="53">
      <c r="A53" s="20" t="inlineStr">
        <is>
          <t>D3</t>
        </is>
      </c>
      <c r="B53" s="21" t="n">
        <v>0</v>
      </c>
      <c r="C53" s="9" t="n"/>
      <c r="D53" s="9" t="n"/>
      <c r="E53" s="4" t="n"/>
      <c r="F53" s="4" t="n"/>
      <c r="G53" s="4" t="n"/>
      <c r="H53" s="4" t="n"/>
      <c r="I53" s="4" t="n"/>
      <c r="J53" s="4" t="n"/>
      <c r="K53" s="4" t="n"/>
      <c r="L53" s="4" t="n"/>
      <c r="M53" s="4" t="n"/>
      <c r="N53" s="4" t="n"/>
      <c r="O53" s="4" t="n"/>
      <c r="P53" s="4" t="n"/>
      <c r="Q53" s="4" t="n"/>
      <c r="R53" s="4" t="n"/>
      <c r="S53" s="4" t="n"/>
      <c r="T53" s="4" t="n"/>
      <c r="U53" s="4" t="n"/>
      <c r="V53" s="4" t="n"/>
      <c r="W53" s="20" t="inlineStr">
        <is>
          <t>D3</t>
        </is>
      </c>
      <c r="X53" s="21" t="n">
        <v>0</v>
      </c>
      <c r="Y53" s="9" t="n"/>
      <c r="Z53" s="9" t="n"/>
      <c r="AA53" s="9" t="n"/>
      <c r="AB53" s="9" t="n"/>
      <c r="AC53" s="9" t="n"/>
    </row>
    <row r="54">
      <c r="A54" s="20" t="inlineStr">
        <is>
          <t>D4</t>
        </is>
      </c>
      <c r="B54" s="38" t="n">
        <v>2.574</v>
      </c>
      <c r="C54" s="9" t="n"/>
      <c r="D54" s="9" t="n"/>
      <c r="E54" s="4" t="n"/>
      <c r="F54" s="4" t="n"/>
      <c r="G54" s="4" t="n"/>
      <c r="H54" s="4" t="n"/>
      <c r="I54" s="4" t="n"/>
      <c r="J54" s="4" t="n"/>
      <c r="K54" s="4" t="n"/>
      <c r="L54" s="4" t="n"/>
      <c r="M54" s="4" t="n"/>
      <c r="N54" s="4" t="n"/>
      <c r="O54" s="4" t="n"/>
      <c r="P54" s="4" t="n"/>
      <c r="Q54" s="4" t="n"/>
      <c r="R54" s="4" t="n"/>
      <c r="S54" s="4" t="n"/>
      <c r="T54" s="4" t="n"/>
      <c r="U54" s="4" t="n"/>
      <c r="V54" s="4" t="n"/>
      <c r="W54" s="20" t="inlineStr">
        <is>
          <t>D4</t>
        </is>
      </c>
      <c r="X54" s="38" t="n">
        <v>2.574</v>
      </c>
      <c r="Y54" s="9" t="n"/>
      <c r="Z54" s="9" t="n"/>
      <c r="AA54" s="9" t="n"/>
      <c r="AB54" s="9" t="n"/>
      <c r="AC54" s="9" t="n"/>
    </row>
    <row r="55">
      <c r="A55" s="20" t="inlineStr">
        <is>
          <t>MAX</t>
        </is>
      </c>
      <c r="B55" s="41">
        <f>MAX(B11:D41)</f>
        <v/>
      </c>
      <c r="C55" s="9" t="n"/>
      <c r="D55" s="9" t="n"/>
      <c r="E55" s="4" t="n"/>
      <c r="F55" s="4" t="n"/>
      <c r="G55" s="4" t="n"/>
      <c r="H55" s="4" t="n"/>
      <c r="I55" s="4" t="n"/>
      <c r="J55" s="4" t="n"/>
      <c r="K55" s="4" t="n"/>
      <c r="L55" s="4" t="n"/>
      <c r="M55" s="4" t="n"/>
      <c r="N55" s="4" t="n"/>
      <c r="O55" s="4" t="n"/>
      <c r="P55" s="4" t="n"/>
      <c r="Q55" s="4" t="n"/>
      <c r="R55" s="4" t="n"/>
      <c r="S55" s="4" t="n"/>
      <c r="T55" s="4" t="n"/>
      <c r="U55" s="4" t="n"/>
      <c r="V55" s="4" t="n"/>
      <c r="W55" s="20" t="inlineStr">
        <is>
          <t>MAX</t>
        </is>
      </c>
      <c r="X55" s="41">
        <f>MAX(V11:X41)</f>
        <v/>
      </c>
      <c r="Y55" s="9" t="n"/>
      <c r="Z55" s="9" t="n"/>
      <c r="AA55" s="9" t="n"/>
      <c r="AB55" s="9" t="n"/>
      <c r="AC55" s="9" t="n"/>
    </row>
    <row r="56" ht="14.5" customHeight="1" s="67" thickBot="1">
      <c r="A56" s="20" t="inlineStr">
        <is>
          <t>MIN</t>
        </is>
      </c>
      <c r="B56" s="41">
        <f>MIN(B11:D41)</f>
        <v/>
      </c>
      <c r="C56" s="9" t="n"/>
      <c r="D56" s="9" t="n"/>
      <c r="E56" s="4" t="n"/>
      <c r="F56" s="4" t="n"/>
      <c r="G56" s="4" t="n"/>
      <c r="H56" s="4" t="n"/>
      <c r="I56" s="4" t="n"/>
      <c r="J56" s="4" t="n"/>
      <c r="K56" s="4" t="n"/>
      <c r="L56" s="4" t="n"/>
      <c r="M56" s="4" t="n"/>
      <c r="N56" s="4" t="n"/>
      <c r="O56" s="4" t="n"/>
      <c r="P56" s="4" t="n"/>
      <c r="Q56" s="4" t="n"/>
      <c r="R56" s="4" t="n"/>
      <c r="S56" s="4" t="n"/>
      <c r="T56" s="4" t="n"/>
      <c r="U56" s="4" t="n"/>
      <c r="V56" s="4" t="n"/>
      <c r="W56" s="20" t="inlineStr">
        <is>
          <t>MIN</t>
        </is>
      </c>
      <c r="X56" s="41">
        <f>MIN(V11:X41)</f>
        <v/>
      </c>
      <c r="Y56" s="9" t="n"/>
      <c r="Z56" s="9" t="n"/>
      <c r="AA56" s="9" t="n"/>
      <c r="AB56" s="9" t="n"/>
      <c r="AC56" s="9" t="n"/>
    </row>
    <row r="57" ht="27.65" customHeight="1" s="67">
      <c r="A57" s="18" t="inlineStr">
        <is>
          <t>Distancia al MAX</t>
        </is>
      </c>
      <c r="B57" s="43">
        <f>D57-B55</f>
        <v/>
      </c>
      <c r="C57" s="43" t="inlineStr">
        <is>
          <t>MAX</t>
        </is>
      </c>
      <c r="D57" s="44" t="n">
        <v>35</v>
      </c>
      <c r="E57" s="4" t="n"/>
      <c r="F57" s="4" t="n"/>
      <c r="G57" s="4" t="n"/>
      <c r="H57" s="4" t="n"/>
      <c r="I57" s="4" t="n"/>
      <c r="J57" s="4" t="n"/>
      <c r="K57" s="4" t="n"/>
      <c r="L57" s="4" t="n"/>
      <c r="M57" s="4" t="n"/>
      <c r="N57" s="4" t="n"/>
      <c r="O57" s="4" t="n"/>
      <c r="P57" s="4" t="n"/>
      <c r="Q57" s="4" t="n"/>
      <c r="R57" s="4" t="n"/>
      <c r="S57" s="4" t="n"/>
      <c r="T57" s="4" t="n"/>
      <c r="U57" s="4" t="n"/>
      <c r="V57" s="4" t="n"/>
      <c r="W57" s="47" t="inlineStr">
        <is>
          <t>Distancia al MAX</t>
        </is>
      </c>
      <c r="X57" s="43">
        <f>Z57-X55</f>
        <v/>
      </c>
      <c r="Y57" s="43" t="inlineStr">
        <is>
          <t>MAX</t>
        </is>
      </c>
      <c r="Z57" s="44" t="n">
        <v>80</v>
      </c>
      <c r="AA57" s="9" t="n"/>
      <c r="AB57" s="9" t="n"/>
      <c r="AC57" s="9" t="n"/>
    </row>
    <row r="58" ht="28.15" customHeight="1" s="67" thickBot="1">
      <c r="A58" s="24" t="inlineStr">
        <is>
          <t>Distancia al MIN</t>
        </is>
      </c>
      <c r="B58" s="45">
        <f>B56-D58</f>
        <v/>
      </c>
      <c r="C58" s="45" t="inlineStr">
        <is>
          <t>MIN</t>
        </is>
      </c>
      <c r="D58" s="42" t="n">
        <v>10</v>
      </c>
      <c r="E58" s="4" t="n"/>
      <c r="F58" s="4" t="n"/>
      <c r="G58" s="4" t="n"/>
      <c r="H58" s="4" t="n"/>
      <c r="I58" s="4" t="n"/>
      <c r="J58" s="4" t="n"/>
      <c r="K58" s="4" t="n"/>
      <c r="L58" s="4" t="n"/>
      <c r="M58" s="4" t="n"/>
      <c r="N58" s="4" t="n"/>
      <c r="O58" s="4" t="n"/>
      <c r="P58" s="4" t="n"/>
      <c r="Q58" s="4" t="n"/>
      <c r="R58" s="4" t="n"/>
      <c r="S58" s="4" t="n"/>
      <c r="T58" s="4" t="n"/>
      <c r="U58" s="4" t="n"/>
      <c r="V58" s="4" t="n"/>
      <c r="W58" s="46" t="inlineStr">
        <is>
          <t>Distancia al MIN</t>
        </is>
      </c>
      <c r="X58" s="45">
        <f>X56-Z58</f>
        <v/>
      </c>
      <c r="Y58" s="45" t="inlineStr">
        <is>
          <t>MIN</t>
        </is>
      </c>
      <c r="Z58" s="42" t="n">
        <v>10</v>
      </c>
      <c r="AA58" s="9" t="n"/>
      <c r="AB58" s="9" t="n"/>
      <c r="AC58" s="9" t="n"/>
    </row>
    <row r="59" ht="14.5" customHeight="1" s="67" thickBot="1">
      <c r="A59" s="25" t="n"/>
      <c r="B59" s="25" t="n"/>
      <c r="C59" s="25" t="n"/>
      <c r="D59" s="25" t="n"/>
      <c r="E59" s="25" t="n"/>
      <c r="F59" s="25" t="n"/>
      <c r="G59" s="25" t="n"/>
      <c r="H59" s="25" t="n"/>
      <c r="I59" s="25" t="n"/>
      <c r="J59" s="25" t="n"/>
      <c r="K59" s="25" t="n"/>
      <c r="L59" s="25" t="n"/>
      <c r="M59" s="25" t="n"/>
      <c r="N59" s="25" t="n"/>
      <c r="O59" s="25" t="n"/>
      <c r="P59" s="25" t="n"/>
      <c r="Q59" s="25" t="n"/>
      <c r="R59" s="25" t="n"/>
      <c r="S59" s="25" t="n"/>
      <c r="T59" s="25" t="n"/>
      <c r="U59" s="25" t="n"/>
      <c r="V59" s="25" t="n"/>
      <c r="W59" s="25" t="n"/>
      <c r="X59" s="25" t="n"/>
      <c r="Y59" s="25" t="n"/>
      <c r="Z59" s="25" t="n"/>
      <c r="AA59" s="25" t="n"/>
      <c r="AB59" s="25" t="n"/>
      <c r="AC59" s="25" t="n"/>
      <c r="AD59" s="25" t="n"/>
      <c r="AE59" s="25" t="n"/>
      <c r="AF59" s="25" t="n"/>
    </row>
    <row r="60" ht="15" customHeight="1" s="67">
      <c r="A60" s="76"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65" t="n"/>
      <c r="C60" s="65" t="n"/>
      <c r="D60" s="65" t="n"/>
      <c r="E60" s="65" t="n"/>
      <c r="F60" s="65" t="n"/>
      <c r="G60" s="65" t="n"/>
      <c r="H60" s="65" t="n"/>
      <c r="I60" s="65" t="n"/>
      <c r="J60" s="65" t="n"/>
      <c r="K60" s="65" t="n"/>
      <c r="L60" s="65" t="n"/>
      <c r="M60" s="65" t="n"/>
      <c r="N60" s="65" t="n"/>
      <c r="O60" s="65" t="n"/>
      <c r="P60" s="65" t="n"/>
      <c r="Q60" s="65" t="n"/>
      <c r="R60" s="65" t="n"/>
      <c r="S60" s="65" t="n"/>
      <c r="T60" s="65" t="n"/>
      <c r="U60" s="65" t="n"/>
      <c r="V60" s="65" t="n"/>
      <c r="W60" s="65" t="n"/>
      <c r="X60" s="65" t="n"/>
      <c r="Y60" s="65" t="n"/>
      <c r="Z60" s="65" t="n"/>
      <c r="AA60" s="65" t="n"/>
      <c r="AB60" s="65" t="n"/>
      <c r="AC60" s="65" t="n"/>
      <c r="AD60" s="65" t="n"/>
      <c r="AE60" s="65" t="n"/>
      <c r="AF60" s="65" t="n"/>
    </row>
    <row r="61"/>
    <row r="62">
      <c r="A62" s="82" t="n"/>
      <c r="B62" s="82" t="n"/>
      <c r="C62" s="82" t="n"/>
      <c r="D62" s="82" t="n"/>
      <c r="E62" s="82" t="n"/>
      <c r="F62" s="82" t="n"/>
      <c r="G62" s="82" t="n"/>
      <c r="H62" s="82" t="n"/>
      <c r="I62" s="82" t="n"/>
      <c r="J62" s="82" t="n"/>
      <c r="K62" s="82" t="n"/>
      <c r="L62" s="82" t="n"/>
      <c r="M62" s="82" t="n"/>
      <c r="N62" s="82" t="n"/>
      <c r="O62" s="82" t="n"/>
      <c r="P62" s="82" t="n"/>
      <c r="Q62" s="82" t="n"/>
      <c r="R62" s="82" t="n"/>
      <c r="S62" s="82" t="n"/>
      <c r="T62" s="82" t="n"/>
      <c r="U62" s="82" t="n"/>
      <c r="V62" s="82" t="n"/>
      <c r="W62" s="82" t="n"/>
      <c r="X62" s="82" t="n"/>
      <c r="Y62" s="82" t="n"/>
      <c r="Z62" s="82" t="n"/>
      <c r="AA62" s="82" t="n"/>
      <c r="AB62" s="82" t="n"/>
      <c r="AC62" s="82" t="n"/>
      <c r="AD62" s="82" t="n"/>
      <c r="AE62" s="82" t="n"/>
      <c r="AF62" s="82" t="n"/>
    </row>
  </sheetData>
  <sheetProtection selectLockedCells="0" selectUnlockedCells="0" algorithmName="SHA-512" sheet="1" objects="1" insertRows="1" insertHyperlinks="1" autoFilter="1" scenarios="1" formatColumns="1" deleteColumns="1" insertColumns="1" pivotTables="1" deleteRows="1" formatCells="1" saltValue="9MRHV1WHRKv2iUna3XHSQA==" formatRows="1" sort="1" spinCount="100000" hashValue="pe4Zn/x9PghOp72Sck/R7BdKv3WdqcdyV9dI08UHUBN5cbG13b30Q+jwtZtBqkj5Gnyx7T6pmckT0ef2wE6Djg=="/>
  <mergeCells count="6">
    <mergeCell ref="A60:AF61"/>
    <mergeCell ref="A2:B5"/>
    <mergeCell ref="C2:AD5"/>
    <mergeCell ref="AE2:AF5"/>
    <mergeCell ref="B9:D9"/>
    <mergeCell ref="V9:X9"/>
  </mergeCells>
  <conditionalFormatting sqref="C42:D42">
    <cfRule type="cellIs" priority="35" operator="notBetween" dxfId="0">
      <formula>10</formula>
      <formula>35</formula>
    </cfRule>
  </conditionalFormatting>
  <conditionalFormatting sqref="B11:D11 B16:D17 B23:D24 B30:D31">
    <cfRule type="cellIs" priority="15" operator="notBetween" dxfId="0">
      <formula>10</formula>
      <formula>35</formula>
    </cfRule>
  </conditionalFormatting>
  <conditionalFormatting sqref="B37:D39">
    <cfRule type="cellIs" priority="14"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drawing xmlns:r="http://schemas.openxmlformats.org/officeDocument/2006/relationships" r:id="rId1"/>
</worksheet>
</file>

<file path=xl/worksheets/sheet3.xml><?xml version="1.0" encoding="utf-8"?>
<worksheet xmlns="http://schemas.openxmlformats.org/spreadsheetml/2006/main">
  <sheetPr codeName="Sheet11">
    <tabColor rgb="FFFF0000"/>
    <outlinePr summaryBelow="1" summaryRight="1"/>
    <pageSetUpPr/>
  </sheetPr>
  <dimension ref="A2:AA411"/>
  <sheetViews>
    <sheetView zoomScale="60" zoomScaleNormal="60" workbookViewId="0">
      <selection activeCell="N47" sqref="N47:O48"/>
    </sheetView>
  </sheetViews>
  <sheetFormatPr baseColWidth="8" defaultColWidth="11.453125" defaultRowHeight="14.5"/>
  <sheetData>
    <row r="1" ht="15" customHeight="1" s="67" thickBot="1"/>
    <row r="2" ht="15" customHeight="1" s="67">
      <c r="A2" s="80"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71" t="inlineStr">
        <is>
          <t>LEM-F-6.3-01-04 v.8</t>
        </is>
      </c>
      <c r="V2" s="65" t="n"/>
      <c r="W2" s="65" t="n"/>
      <c r="X2" s="72" t="n"/>
    </row>
    <row r="3" ht="15" customHeight="1" s="67">
      <c r="A3" s="66" t="n"/>
      <c r="X3" s="73" t="n"/>
    </row>
    <row r="4" ht="15" customHeight="1" s="67">
      <c r="A4" s="66" t="n"/>
      <c r="X4" s="73" t="n"/>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74" t="n"/>
    </row>
    <row r="7" ht="15" customHeight="1" s="67">
      <c r="A7" s="81">
        <f>"CONTROL ESTADISTICO TEMPERATURA"&amp;" "&amp;UPPER(Mes!B7)</f>
        <v/>
      </c>
    </row>
    <row r="8" ht="15" customHeight="1" s="6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9" t="n"/>
      <c r="W11" s="9" t="n"/>
      <c r="X11" s="9" t="n"/>
      <c r="Y11" s="17" t="n"/>
      <c r="Z11" s="17" t="n"/>
      <c r="AA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row>
    <row r="408" ht="15" customHeight="1" s="67" thickBot="1">
      <c r="A408" s="69" t="n"/>
      <c r="B408" s="69" t="n"/>
      <c r="C408" s="69" t="n"/>
      <c r="D408" s="69" t="n"/>
      <c r="E408" s="69" t="n"/>
      <c r="F408" s="69" t="n"/>
      <c r="G408" s="69" t="n"/>
      <c r="H408" s="69" t="n"/>
      <c r="I408" s="69" t="n"/>
      <c r="J408" s="69" t="n"/>
      <c r="K408" s="69" t="n"/>
      <c r="L408" s="69" t="n"/>
      <c r="M408" s="69" t="n"/>
      <c r="N408" s="69" t="n"/>
      <c r="O408" s="69" t="n"/>
      <c r="P408" s="69" t="n"/>
      <c r="Q408" s="69" t="n"/>
      <c r="R408" s="69" t="n"/>
      <c r="S408" s="69" t="n"/>
      <c r="T408" s="69" t="n"/>
      <c r="U408" s="69" t="n"/>
    </row>
    <row r="409" ht="15" customHeight="1" s="67">
      <c r="A409"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10"/>
    <row r="411"/>
  </sheetData>
  <mergeCells count="5">
    <mergeCell ref="A2:C5"/>
    <mergeCell ref="D2:T5"/>
    <mergeCell ref="U2:X5"/>
    <mergeCell ref="A7:X8"/>
    <mergeCell ref="A409:U411"/>
  </mergeCells>
  <pageMargins left="0.7" right="0.7" top="0.75" bottom="0.75" header="0.3" footer="0.3"/>
  <pageSetup orientation="landscape" paperSize="5" scale="78"/>
  <rowBreaks count="2" manualBreakCount="2">
    <brk id="30" min="0" max="16383" man="1"/>
    <brk id="74" min="0" max="16383" man="1"/>
  </rowBreaks>
  <colBreaks count="1" manualBreakCount="1">
    <brk id="12" min="0" max="1048575" man="1"/>
  </colBreaks>
  <drawing xmlns:r="http://schemas.openxmlformats.org/officeDocument/2006/relationships" r:id="rId1"/>
</worksheet>
</file>

<file path=xl/worksheets/sheet4.xml><?xml version="1.0" encoding="utf-8"?>
<worksheet xmlns="http://schemas.openxmlformats.org/spreadsheetml/2006/main">
  <sheetPr codeName="Sheet12">
    <outlinePr summaryBelow="1" summaryRight="1"/>
    <pageSetUpPr/>
  </sheetPr>
  <dimension ref="A2:AC409"/>
  <sheetViews>
    <sheetView zoomScale="60" zoomScaleNormal="60" workbookViewId="0">
      <selection activeCell="A8" sqref="A8"/>
    </sheetView>
  </sheetViews>
  <sheetFormatPr baseColWidth="8" defaultColWidth="9.1796875" defaultRowHeight="14.5"/>
  <cols>
    <col width="10.54296875" bestFit="1" customWidth="1" style="67" min="26" max="26"/>
    <col hidden="1" width="20" customWidth="1" style="67" min="28" max="28"/>
  </cols>
  <sheetData>
    <row r="1" ht="15" customHeight="1" s="67" thickBot="1"/>
    <row r="2" ht="15" customHeight="1" s="67">
      <c r="A2" s="64"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65" t="n"/>
      <c r="V2" s="65" t="n"/>
      <c r="W2" s="71" t="inlineStr">
        <is>
          <t>LEM-F-6.3-01-04 v.8</t>
        </is>
      </c>
      <c r="X2" s="65" t="n"/>
      <c r="Y2" s="65" t="n"/>
      <c r="Z2" s="72" t="n"/>
    </row>
    <row r="3" ht="15" customHeight="1" s="67">
      <c r="A3" s="66" t="n"/>
      <c r="Z3" s="73" t="n"/>
      <c r="AB3">
        <f>Mes!B7&amp;" - Rchart"</f>
        <v/>
      </c>
    </row>
    <row r="4" ht="15" customHeight="1" s="67">
      <c r="A4" s="66" t="n"/>
      <c r="Z4" s="73" t="n"/>
      <c r="AB4">
        <f>Mes!B7&amp;" - Xbar"</f>
        <v/>
      </c>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74" t="n"/>
    </row>
    <row r="6">
      <c r="A6" s="81">
        <f>"CONTROL ESTADISTICO HUMEDAD RELATIVA"&amp;" "&amp;UPPER(Mes!B7)</f>
        <v/>
      </c>
    </row>
    <row r="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c r="AB12" s="17" t="n"/>
      <c r="AC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c r="AC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c r="AC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row>
    <row r="406" ht="15" customHeight="1" s="67" thickBot="1">
      <c r="A406" s="69" t="n"/>
      <c r="B406" s="69" t="n"/>
      <c r="C406" s="69" t="n"/>
      <c r="D406" s="69" t="n"/>
      <c r="E406" s="69" t="n"/>
      <c r="F406" s="69" t="n"/>
      <c r="G406" s="69" t="n"/>
      <c r="H406" s="69" t="n"/>
      <c r="I406" s="69" t="n"/>
      <c r="J406" s="69" t="n"/>
      <c r="K406" s="69" t="n"/>
      <c r="L406" s="69" t="n"/>
      <c r="M406" s="69" t="n"/>
      <c r="N406" s="69" t="n"/>
      <c r="O406" s="69" t="n"/>
      <c r="P406" s="69" t="n"/>
      <c r="Q406" s="69" t="n"/>
      <c r="R406" s="69" t="n"/>
      <c r="S406" s="69" t="n"/>
      <c r="T406" s="69" t="n"/>
      <c r="U406" s="69" t="n"/>
      <c r="V406" s="69" t="n"/>
      <c r="W406" s="69" t="n"/>
    </row>
    <row r="407">
      <c r="A407"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08"/>
    <row r="409"/>
  </sheetData>
  <mergeCells count="5">
    <mergeCell ref="A2:C5"/>
    <mergeCell ref="D2:V5"/>
    <mergeCell ref="W2:Z5"/>
    <mergeCell ref="A6:Z7"/>
    <mergeCell ref="A407:W409"/>
  </mergeCells>
  <pageMargins left="0.7" right="0.7" top="0.75" bottom="0.75" header="0.3" footer="0.3"/>
  <pageSetup orientation="landscape" paperSize="5" scale="82"/>
  <rowBreaks count="4" manualBreakCount="4">
    <brk id="29" min="0" max="16383" man="1"/>
    <brk id="70" min="0" max="16383" man="1"/>
    <brk id="111" min="0" max="25" man="1"/>
    <brk id="153" min="0" max="16383" man="1"/>
  </rowBreaks>
  <colBreaks count="1" manualBreakCount="1">
    <brk id="13"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Yvette Smith - INTEC</dc:creator>
  <dcterms:created xmlns:dcterms="http://purl.org/dc/terms/" xmlns:xsi="http://www.w3.org/2001/XMLSchema-instance" xsi:type="dcterms:W3CDTF">2016-08-30T20:51:51Z</dcterms:created>
  <dcterms:modified xmlns:dcterms="http://purl.org/dc/terms/" xmlns:xsi="http://www.w3.org/2001/XMLSchema-instance" xsi:type="dcterms:W3CDTF">2022-09-13T16:24:05Z</dcterms:modified>
  <cp:lastModifiedBy>Mario Toribio</cp:lastModifiedBy>
</cp:coreProperties>
</file>